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5805" windowWidth="15270" windowHeight="1200" firstSheet="3" activeTab="3"/>
  </bookViews>
  <sheets>
    <sheet name="a" sheetId="3" state="hidden" r:id="rId1"/>
    <sheet name="Female" sheetId="5" state="hidden" r:id="rId2"/>
    <sheet name="Male" sheetId="4" state="hidden" r:id="rId3"/>
    <sheet name="Feeding Template" sheetId="6" r:id="rId4"/>
    <sheet name="Consent Template" sheetId="7" r:id="rId5"/>
  </sheets>
  <externalReferences>
    <externalReference r:id="rId6"/>
    <externalReference r:id="rId7"/>
    <externalReference r:id="rId8"/>
  </externalReferences>
  <definedNames>
    <definedName name="_xlnm._FilterDatabase" localSheetId="3" hidden="1">'Feeding Template'!$A$2:$W$7</definedName>
    <definedName name="F">Female!$B$7:$N$111</definedName>
    <definedName name="H">[1]Female!$B$7:$N$111</definedName>
    <definedName name="M" localSheetId="1">[2]Male!$B$7:$N$111</definedName>
    <definedName name="M">Male!$B$7:$N$111</definedName>
    <definedName name="N">[3]Male!$B$7:$N$111</definedName>
    <definedName name="_xlnm.Print_Area" localSheetId="4">'Consent Template'!$B$3:$K$47</definedName>
    <definedName name="_xlnm.Print_Area" localSheetId="3">'Feeding Template'!#REF!</definedName>
  </definedNames>
  <calcPr calcId="145621"/>
</workbook>
</file>

<file path=xl/calcChain.xml><?xml version="1.0" encoding="utf-8"?>
<calcChain xmlns="http://schemas.openxmlformats.org/spreadsheetml/2006/main">
  <c r="G9" i="6" l="1"/>
  <c r="G8" i="6"/>
  <c r="J2009" i="6" l="1"/>
  <c r="J2008" i="6"/>
  <c r="J2007" i="6"/>
  <c r="J2006" i="6"/>
  <c r="J2005" i="6"/>
  <c r="J2004" i="6"/>
  <c r="J2003" i="6"/>
  <c r="J2002" i="6"/>
  <c r="J2001" i="6"/>
  <c r="J2000" i="6"/>
  <c r="J1999" i="6"/>
  <c r="J1998" i="6"/>
  <c r="J1997" i="6"/>
  <c r="J1996" i="6"/>
  <c r="J1995" i="6"/>
  <c r="J1994" i="6"/>
  <c r="J1993" i="6"/>
  <c r="J1992" i="6"/>
  <c r="J1991" i="6"/>
  <c r="J1990" i="6"/>
  <c r="J1989" i="6"/>
  <c r="J1988" i="6"/>
  <c r="J1987" i="6"/>
  <c r="J1986" i="6"/>
  <c r="J1985" i="6"/>
  <c r="J1984" i="6"/>
  <c r="J1983" i="6"/>
  <c r="J1982" i="6"/>
  <c r="J1981" i="6"/>
  <c r="J1980" i="6"/>
  <c r="J1979" i="6"/>
  <c r="J1978" i="6"/>
  <c r="J1977" i="6"/>
  <c r="J1976" i="6"/>
  <c r="J1975" i="6"/>
  <c r="J1974" i="6"/>
  <c r="J1973" i="6"/>
  <c r="J1972" i="6"/>
  <c r="J1971" i="6"/>
  <c r="J1970" i="6"/>
  <c r="J1969" i="6"/>
  <c r="J1968" i="6"/>
  <c r="J1967" i="6"/>
  <c r="J1966" i="6"/>
  <c r="J1965" i="6"/>
  <c r="J1964" i="6"/>
  <c r="J1963" i="6"/>
  <c r="J1962" i="6"/>
  <c r="J1961" i="6"/>
  <c r="J1960" i="6"/>
  <c r="J1959" i="6"/>
  <c r="J1958" i="6"/>
  <c r="J1957" i="6"/>
  <c r="J1956" i="6"/>
  <c r="J1955" i="6"/>
  <c r="J1954" i="6"/>
  <c r="J1953" i="6"/>
  <c r="J1952" i="6"/>
  <c r="J1951" i="6"/>
  <c r="J1950" i="6"/>
  <c r="J1949" i="6"/>
  <c r="J1948" i="6"/>
  <c r="J1947" i="6"/>
  <c r="J1946" i="6"/>
  <c r="J1945" i="6"/>
  <c r="J1944" i="6"/>
  <c r="J1943" i="6"/>
  <c r="J1942" i="6"/>
  <c r="J1941" i="6"/>
  <c r="J1940" i="6"/>
  <c r="J1939" i="6"/>
  <c r="J1938" i="6"/>
  <c r="J1937" i="6"/>
  <c r="J1936" i="6"/>
  <c r="J1935" i="6"/>
  <c r="J1934" i="6"/>
  <c r="J1933" i="6"/>
  <c r="J1932" i="6"/>
  <c r="J1931" i="6"/>
  <c r="J1930" i="6"/>
  <c r="J1929" i="6"/>
  <c r="J1928" i="6"/>
  <c r="J1927" i="6"/>
  <c r="J1926" i="6"/>
  <c r="J1925" i="6"/>
  <c r="J1924" i="6"/>
  <c r="J1923" i="6"/>
  <c r="J1922" i="6"/>
  <c r="J1921" i="6"/>
  <c r="J1920" i="6"/>
  <c r="J1919" i="6"/>
  <c r="J1918" i="6"/>
  <c r="J1917" i="6"/>
  <c r="J1916" i="6"/>
  <c r="J1915" i="6"/>
  <c r="J1914" i="6"/>
  <c r="J1913" i="6"/>
  <c r="J1912" i="6"/>
  <c r="J1911" i="6"/>
  <c r="J1910" i="6"/>
  <c r="J1909" i="6"/>
  <c r="J1908" i="6"/>
  <c r="J1907" i="6"/>
  <c r="J1906" i="6"/>
  <c r="J1905" i="6"/>
  <c r="J1904" i="6"/>
  <c r="J1903" i="6"/>
  <c r="J1902" i="6"/>
  <c r="J1901" i="6"/>
  <c r="J1900" i="6"/>
  <c r="J1899" i="6"/>
  <c r="J1898" i="6"/>
  <c r="J1897" i="6"/>
  <c r="J1896" i="6"/>
  <c r="J1895" i="6"/>
  <c r="J1894" i="6"/>
  <c r="J1893" i="6"/>
  <c r="J1892" i="6"/>
  <c r="J1891" i="6"/>
  <c r="J1890" i="6"/>
  <c r="J1889" i="6"/>
  <c r="J1888" i="6"/>
  <c r="J1887" i="6"/>
  <c r="J1886" i="6"/>
  <c r="J1885" i="6"/>
  <c r="J1884" i="6"/>
  <c r="J1883" i="6"/>
  <c r="J1882" i="6"/>
  <c r="J1881" i="6"/>
  <c r="J1880" i="6"/>
  <c r="J1879" i="6"/>
  <c r="J1878" i="6"/>
  <c r="J1877" i="6"/>
  <c r="J1876" i="6"/>
  <c r="J1875" i="6"/>
  <c r="J1874" i="6"/>
  <c r="J1873" i="6"/>
  <c r="J1872" i="6"/>
  <c r="J1871" i="6"/>
  <c r="J1870" i="6"/>
  <c r="J1869" i="6"/>
  <c r="J1868" i="6"/>
  <c r="J1867" i="6"/>
  <c r="J1866" i="6"/>
  <c r="J1865" i="6"/>
  <c r="J1864" i="6"/>
  <c r="J1863" i="6"/>
  <c r="J1862" i="6"/>
  <c r="J1861" i="6"/>
  <c r="J1860" i="6"/>
  <c r="J1859" i="6"/>
  <c r="J1858" i="6"/>
  <c r="J1857" i="6"/>
  <c r="J1856" i="6"/>
  <c r="J1855" i="6"/>
  <c r="J1854" i="6"/>
  <c r="J1853" i="6"/>
  <c r="J1852" i="6"/>
  <c r="J1851" i="6"/>
  <c r="J1850" i="6"/>
  <c r="J1849" i="6"/>
  <c r="J1848" i="6"/>
  <c r="J1847" i="6"/>
  <c r="J1846" i="6"/>
  <c r="J1845" i="6"/>
  <c r="J1844" i="6"/>
  <c r="J1843" i="6"/>
  <c r="J1842" i="6"/>
  <c r="J1841" i="6"/>
  <c r="J1840" i="6"/>
  <c r="J1839" i="6"/>
  <c r="J1838" i="6"/>
  <c r="J1837" i="6"/>
  <c r="J1836" i="6"/>
  <c r="J1835" i="6"/>
  <c r="J1834" i="6"/>
  <c r="J1833" i="6"/>
  <c r="J1832" i="6"/>
  <c r="J1831" i="6"/>
  <c r="J1830" i="6"/>
  <c r="J1829" i="6"/>
  <c r="J1828" i="6"/>
  <c r="J1827" i="6"/>
  <c r="J1826" i="6"/>
  <c r="J1825" i="6"/>
  <c r="J1824" i="6"/>
  <c r="J1823" i="6"/>
  <c r="J1822" i="6"/>
  <c r="J1821" i="6"/>
  <c r="J1820" i="6"/>
  <c r="J1819" i="6"/>
  <c r="J1818" i="6"/>
  <c r="J1817" i="6"/>
  <c r="J1816" i="6"/>
  <c r="J1815" i="6"/>
  <c r="J1814" i="6"/>
  <c r="J1813" i="6"/>
  <c r="J1812" i="6"/>
  <c r="J1811" i="6"/>
  <c r="J1810" i="6"/>
  <c r="J1809" i="6"/>
  <c r="J1808" i="6"/>
  <c r="J1807" i="6"/>
  <c r="J1806" i="6"/>
  <c r="J1805" i="6"/>
  <c r="J1804" i="6"/>
  <c r="J1803" i="6"/>
  <c r="J1802" i="6"/>
  <c r="J1801" i="6"/>
  <c r="J1800" i="6"/>
  <c r="J1799" i="6"/>
  <c r="J1798" i="6"/>
  <c r="J1797" i="6"/>
  <c r="J1796" i="6"/>
  <c r="J1795" i="6"/>
  <c r="J1794" i="6"/>
  <c r="J1793" i="6"/>
  <c r="J1792" i="6"/>
  <c r="J1791" i="6"/>
  <c r="J1790" i="6"/>
  <c r="J1789" i="6"/>
  <c r="J1788" i="6"/>
  <c r="J1787" i="6"/>
  <c r="J1786" i="6"/>
  <c r="J1785" i="6"/>
  <c r="J1784" i="6"/>
  <c r="J1783" i="6"/>
  <c r="J1782" i="6"/>
  <c r="J1781" i="6"/>
  <c r="J1780" i="6"/>
  <c r="J1779" i="6"/>
  <c r="J1778" i="6"/>
  <c r="J1777" i="6"/>
  <c r="J1776" i="6"/>
  <c r="J1775" i="6"/>
  <c r="J1774" i="6"/>
  <c r="J1773" i="6"/>
  <c r="J1772" i="6"/>
  <c r="J1771" i="6"/>
  <c r="J1770" i="6"/>
  <c r="J1769" i="6"/>
  <c r="J1768" i="6"/>
  <c r="J1767" i="6"/>
  <c r="J1766" i="6"/>
  <c r="J1765" i="6"/>
  <c r="J1764" i="6"/>
  <c r="J1763" i="6"/>
  <c r="J1762" i="6"/>
  <c r="J1761" i="6"/>
  <c r="J1760" i="6"/>
  <c r="J1759" i="6"/>
  <c r="J1758" i="6"/>
  <c r="J1757" i="6"/>
  <c r="J1756" i="6"/>
  <c r="J1755" i="6"/>
  <c r="J1754" i="6"/>
  <c r="J1753" i="6"/>
  <c r="J1752" i="6"/>
  <c r="J1751" i="6"/>
  <c r="J1750" i="6"/>
  <c r="J1749" i="6"/>
  <c r="J1748" i="6"/>
  <c r="J1747" i="6"/>
  <c r="J1746" i="6"/>
  <c r="J1745" i="6"/>
  <c r="J1744" i="6"/>
  <c r="J1743" i="6"/>
  <c r="J1742" i="6"/>
  <c r="J1741" i="6"/>
  <c r="J1740" i="6"/>
  <c r="J1739" i="6"/>
  <c r="J1738" i="6"/>
  <c r="J1737" i="6"/>
  <c r="J1736" i="6"/>
  <c r="J1735" i="6"/>
  <c r="J1734" i="6"/>
  <c r="J1733" i="6"/>
  <c r="J1732" i="6"/>
  <c r="J1731" i="6"/>
  <c r="J1730" i="6"/>
  <c r="J1729" i="6"/>
  <c r="J1728" i="6"/>
  <c r="J1727" i="6"/>
  <c r="J1726" i="6"/>
  <c r="J1725" i="6"/>
  <c r="J1724" i="6"/>
  <c r="J1723" i="6"/>
  <c r="J1722" i="6"/>
  <c r="J1721" i="6"/>
  <c r="J1720" i="6"/>
  <c r="J1719" i="6"/>
  <c r="J1718" i="6"/>
  <c r="J1717" i="6"/>
  <c r="J1716" i="6"/>
  <c r="J1715" i="6"/>
  <c r="J1714" i="6"/>
  <c r="J1713" i="6"/>
  <c r="J1712" i="6"/>
  <c r="J1711" i="6"/>
  <c r="J1710" i="6"/>
  <c r="J1709" i="6"/>
  <c r="J1708" i="6"/>
  <c r="J1707" i="6"/>
  <c r="J1706" i="6"/>
  <c r="J1705" i="6"/>
  <c r="J1704" i="6"/>
  <c r="J1703" i="6"/>
  <c r="J1702" i="6"/>
  <c r="J1701" i="6"/>
  <c r="J1700" i="6"/>
  <c r="J1699" i="6"/>
  <c r="J1698" i="6"/>
  <c r="J1697" i="6"/>
  <c r="J1696" i="6"/>
  <c r="J1695" i="6"/>
  <c r="J1694" i="6"/>
  <c r="J1693" i="6"/>
  <c r="J1692" i="6"/>
  <c r="J1691" i="6"/>
  <c r="J1690" i="6"/>
  <c r="J1689" i="6"/>
  <c r="J1688" i="6"/>
  <c r="J1687" i="6"/>
  <c r="J1686" i="6"/>
  <c r="J1685" i="6"/>
  <c r="J1684" i="6"/>
  <c r="J1683" i="6"/>
  <c r="J1682" i="6"/>
  <c r="J1681" i="6"/>
  <c r="J1680" i="6"/>
  <c r="J1679" i="6"/>
  <c r="J1678" i="6"/>
  <c r="J1677" i="6"/>
  <c r="J1676" i="6"/>
  <c r="J1675" i="6"/>
  <c r="J1674" i="6"/>
  <c r="J1673" i="6"/>
  <c r="J1672" i="6"/>
  <c r="J1671" i="6"/>
  <c r="J1670" i="6"/>
  <c r="J1669" i="6"/>
  <c r="J1668" i="6"/>
  <c r="J1667" i="6"/>
  <c r="J1666" i="6"/>
  <c r="J1665" i="6"/>
  <c r="J1664" i="6"/>
  <c r="J1663" i="6"/>
  <c r="J1662" i="6"/>
  <c r="J1661" i="6"/>
  <c r="J1660" i="6"/>
  <c r="J1659" i="6"/>
  <c r="J1658" i="6"/>
  <c r="J1657" i="6"/>
  <c r="J1656" i="6"/>
  <c r="J1655" i="6"/>
  <c r="J1654" i="6"/>
  <c r="J1653" i="6"/>
  <c r="J1652" i="6"/>
  <c r="J1651" i="6"/>
  <c r="J1650" i="6"/>
  <c r="J1649" i="6"/>
  <c r="J1648" i="6"/>
  <c r="J1647" i="6"/>
  <c r="J1646" i="6"/>
  <c r="J1645" i="6"/>
  <c r="J1644" i="6"/>
  <c r="J1643" i="6"/>
  <c r="J1642" i="6"/>
  <c r="J1641" i="6"/>
  <c r="J1640" i="6"/>
  <c r="J1639" i="6"/>
  <c r="J1638" i="6"/>
  <c r="J1637" i="6"/>
  <c r="J1636" i="6"/>
  <c r="J1635" i="6"/>
  <c r="J1634" i="6"/>
  <c r="J1633" i="6"/>
  <c r="J1632" i="6"/>
  <c r="J1631" i="6"/>
  <c r="J1630" i="6"/>
  <c r="J1629" i="6"/>
  <c r="J1628" i="6"/>
  <c r="J1627" i="6"/>
  <c r="J1626" i="6"/>
  <c r="J1625" i="6"/>
  <c r="J1624" i="6"/>
  <c r="J1623" i="6"/>
  <c r="J1622" i="6"/>
  <c r="J1621" i="6"/>
  <c r="J1620" i="6"/>
  <c r="J1619" i="6"/>
  <c r="J1618" i="6"/>
  <c r="J1617" i="6"/>
  <c r="J1616" i="6"/>
  <c r="J1615" i="6"/>
  <c r="J1614" i="6"/>
  <c r="J1613" i="6"/>
  <c r="J1612" i="6"/>
  <c r="J1611" i="6"/>
  <c r="J1610" i="6"/>
  <c r="J1609" i="6"/>
  <c r="J1608" i="6"/>
  <c r="J1607" i="6"/>
  <c r="J1606" i="6"/>
  <c r="J1605" i="6"/>
  <c r="J1604" i="6"/>
  <c r="J1603" i="6"/>
  <c r="J1602" i="6"/>
  <c r="J1601" i="6"/>
  <c r="J1600" i="6"/>
  <c r="J1599" i="6"/>
  <c r="J1598" i="6"/>
  <c r="J1597" i="6"/>
  <c r="J1596" i="6"/>
  <c r="J1595" i="6"/>
  <c r="J1594" i="6"/>
  <c r="J1593" i="6"/>
  <c r="J1592" i="6"/>
  <c r="J1591" i="6"/>
  <c r="J1590" i="6"/>
  <c r="J1589" i="6"/>
  <c r="J1588" i="6"/>
  <c r="J1587" i="6"/>
  <c r="J1586" i="6"/>
  <c r="J1585" i="6"/>
  <c r="J1584" i="6"/>
  <c r="J1583" i="6"/>
  <c r="J1582" i="6"/>
  <c r="J1581" i="6"/>
  <c r="J1580" i="6"/>
  <c r="J1579" i="6"/>
  <c r="J1578" i="6"/>
  <c r="J1577" i="6"/>
  <c r="J1576" i="6"/>
  <c r="J1575" i="6"/>
  <c r="J1574" i="6"/>
  <c r="J1573" i="6"/>
  <c r="J1572" i="6"/>
  <c r="J1571" i="6"/>
  <c r="J1570" i="6"/>
  <c r="J1569" i="6"/>
  <c r="J1568" i="6"/>
  <c r="J1567" i="6"/>
  <c r="J1566" i="6"/>
  <c r="J1565" i="6"/>
  <c r="J1564" i="6"/>
  <c r="J1563" i="6"/>
  <c r="J1562" i="6"/>
  <c r="J1561" i="6"/>
  <c r="J1560" i="6"/>
  <c r="J1559" i="6"/>
  <c r="J1558" i="6"/>
  <c r="J1557" i="6"/>
  <c r="J1556" i="6"/>
  <c r="J1555" i="6"/>
  <c r="J1554" i="6"/>
  <c r="J1553" i="6"/>
  <c r="J1552" i="6"/>
  <c r="J1551" i="6"/>
  <c r="J1550" i="6"/>
  <c r="J1549" i="6"/>
  <c r="J1548" i="6"/>
  <c r="J1547" i="6"/>
  <c r="J1546" i="6"/>
  <c r="J1545" i="6"/>
  <c r="J1544" i="6"/>
  <c r="J1543" i="6"/>
  <c r="J1542" i="6"/>
  <c r="J1541" i="6"/>
  <c r="J1540" i="6"/>
  <c r="J1539" i="6"/>
  <c r="J1538" i="6"/>
  <c r="J1537" i="6"/>
  <c r="J1536" i="6"/>
  <c r="J1535" i="6"/>
  <c r="J1534" i="6"/>
  <c r="J1533" i="6"/>
  <c r="J1532" i="6"/>
  <c r="J1531" i="6"/>
  <c r="J1530" i="6"/>
  <c r="J1529" i="6"/>
  <c r="J1528" i="6"/>
  <c r="J1527" i="6"/>
  <c r="J1526" i="6"/>
  <c r="J1525" i="6"/>
  <c r="J1524" i="6"/>
  <c r="J1523" i="6"/>
  <c r="J1522" i="6"/>
  <c r="J1521" i="6"/>
  <c r="J1520" i="6"/>
  <c r="J1519" i="6"/>
  <c r="J1518" i="6"/>
  <c r="J1517" i="6"/>
  <c r="J1516" i="6"/>
  <c r="J1515" i="6"/>
  <c r="J1514" i="6"/>
  <c r="J1513" i="6"/>
  <c r="J1512" i="6"/>
  <c r="J1511" i="6"/>
  <c r="J1510" i="6"/>
  <c r="J1509" i="6"/>
  <c r="J1508" i="6"/>
  <c r="J1507" i="6"/>
  <c r="J1506" i="6"/>
  <c r="J1505" i="6"/>
  <c r="J1504" i="6"/>
  <c r="J1503" i="6"/>
  <c r="J1502" i="6"/>
  <c r="J1501" i="6"/>
  <c r="J1500" i="6"/>
  <c r="J1499" i="6"/>
  <c r="J1498" i="6"/>
  <c r="J1497" i="6"/>
  <c r="J1496" i="6"/>
  <c r="J1495" i="6"/>
  <c r="J1494" i="6"/>
  <c r="J1493" i="6"/>
  <c r="J1492" i="6"/>
  <c r="J1491" i="6"/>
  <c r="J1490" i="6"/>
  <c r="J1489" i="6"/>
  <c r="J1488" i="6"/>
  <c r="J1487" i="6"/>
  <c r="J1486" i="6"/>
  <c r="J1485" i="6"/>
  <c r="J1484" i="6"/>
  <c r="J1483" i="6"/>
  <c r="J1482" i="6"/>
  <c r="J1481" i="6"/>
  <c r="J1480" i="6"/>
  <c r="J1479" i="6"/>
  <c r="J1478" i="6"/>
  <c r="J1477" i="6"/>
  <c r="J1476" i="6"/>
  <c r="J1475" i="6"/>
  <c r="J1474" i="6"/>
  <c r="J1473" i="6"/>
  <c r="J1472" i="6"/>
  <c r="J1471" i="6"/>
  <c r="J1470" i="6"/>
  <c r="J1469" i="6"/>
  <c r="J1468" i="6"/>
  <c r="J1467" i="6"/>
  <c r="J1466" i="6"/>
  <c r="J1465" i="6"/>
  <c r="J1464" i="6"/>
  <c r="J1463" i="6"/>
  <c r="J1462" i="6"/>
  <c r="J1461" i="6"/>
  <c r="J1460" i="6"/>
  <c r="J1459" i="6"/>
  <c r="J1458" i="6"/>
  <c r="J1457" i="6"/>
  <c r="J1456" i="6"/>
  <c r="J1455" i="6"/>
  <c r="J1454" i="6"/>
  <c r="J1453" i="6"/>
  <c r="J1452" i="6"/>
  <c r="J1451" i="6"/>
  <c r="J1450" i="6"/>
  <c r="J1449" i="6"/>
  <c r="J1448" i="6"/>
  <c r="J1447" i="6"/>
  <c r="J1446" i="6"/>
  <c r="J1445" i="6"/>
  <c r="J1444" i="6"/>
  <c r="J1443" i="6"/>
  <c r="J1442" i="6"/>
  <c r="J1441" i="6"/>
  <c r="J1440" i="6"/>
  <c r="J1439" i="6"/>
  <c r="J1438" i="6"/>
  <c r="J1437" i="6"/>
  <c r="J1436" i="6"/>
  <c r="J1435" i="6"/>
  <c r="J1434" i="6"/>
  <c r="J1433" i="6"/>
  <c r="J1432" i="6"/>
  <c r="J1431" i="6"/>
  <c r="J1430" i="6"/>
  <c r="J1429" i="6"/>
  <c r="J1428" i="6"/>
  <c r="J1427" i="6"/>
  <c r="J1426" i="6"/>
  <c r="J1425" i="6"/>
  <c r="J1424" i="6"/>
  <c r="J1423" i="6"/>
  <c r="J1422" i="6"/>
  <c r="J1421" i="6"/>
  <c r="J1420" i="6"/>
  <c r="J1419" i="6"/>
  <c r="J1418" i="6"/>
  <c r="J1417" i="6"/>
  <c r="J1416" i="6"/>
  <c r="J1415" i="6"/>
  <c r="J1414" i="6"/>
  <c r="J1413" i="6"/>
  <c r="J1412" i="6"/>
  <c r="J1411" i="6"/>
  <c r="J1410" i="6"/>
  <c r="J1409" i="6"/>
  <c r="J1408" i="6"/>
  <c r="J1407" i="6"/>
  <c r="J1406" i="6"/>
  <c r="J1405" i="6"/>
  <c r="J1404" i="6"/>
  <c r="J1403" i="6"/>
  <c r="J1402" i="6"/>
  <c r="J1401" i="6"/>
  <c r="J1400" i="6"/>
  <c r="J1399" i="6"/>
  <c r="J1398" i="6"/>
  <c r="J1397" i="6"/>
  <c r="J1396" i="6"/>
  <c r="J1395" i="6"/>
  <c r="J1394" i="6"/>
  <c r="J1393" i="6"/>
  <c r="J1392" i="6"/>
  <c r="J1391" i="6"/>
  <c r="J1390" i="6"/>
  <c r="J1389" i="6"/>
  <c r="J1388" i="6"/>
  <c r="J1387" i="6"/>
  <c r="J1386" i="6"/>
  <c r="J1385" i="6"/>
  <c r="J1384" i="6"/>
  <c r="J1383" i="6"/>
  <c r="J1382" i="6"/>
  <c r="J1381" i="6"/>
  <c r="J1380" i="6"/>
  <c r="J1379" i="6"/>
  <c r="J1378" i="6"/>
  <c r="J1377" i="6"/>
  <c r="J1376" i="6"/>
  <c r="J1375" i="6"/>
  <c r="J1374" i="6"/>
  <c r="J1373" i="6"/>
  <c r="J1372" i="6"/>
  <c r="J1371" i="6"/>
  <c r="J1370" i="6"/>
  <c r="J1369" i="6"/>
  <c r="J1368" i="6"/>
  <c r="J1367" i="6"/>
  <c r="J1366" i="6"/>
  <c r="J1365" i="6"/>
  <c r="J1364" i="6"/>
  <c r="J1363" i="6"/>
  <c r="J1362" i="6"/>
  <c r="J1361" i="6"/>
  <c r="J1360" i="6"/>
  <c r="J1359" i="6"/>
  <c r="J1358" i="6"/>
  <c r="J1357" i="6"/>
  <c r="J1356" i="6"/>
  <c r="J1355" i="6"/>
  <c r="J1354" i="6"/>
  <c r="J1353" i="6"/>
  <c r="J1352" i="6"/>
  <c r="J1351" i="6"/>
  <c r="J1350" i="6"/>
  <c r="J1349" i="6"/>
  <c r="J1348" i="6"/>
  <c r="J1347" i="6"/>
  <c r="J1346" i="6"/>
  <c r="J1345" i="6"/>
  <c r="J1344" i="6"/>
  <c r="J1343" i="6"/>
  <c r="J1342" i="6"/>
  <c r="J1341" i="6"/>
  <c r="J1340" i="6"/>
  <c r="J1339" i="6"/>
  <c r="J1338" i="6"/>
  <c r="J1337" i="6"/>
  <c r="J1336" i="6"/>
  <c r="J1335" i="6"/>
  <c r="J1334" i="6"/>
  <c r="J1333" i="6"/>
  <c r="J1332" i="6"/>
  <c r="J1331" i="6"/>
  <c r="J1330" i="6"/>
  <c r="J1329" i="6"/>
  <c r="J1328" i="6"/>
  <c r="J1327" i="6"/>
  <c r="J1326" i="6"/>
  <c r="J1325" i="6"/>
  <c r="J1324" i="6"/>
  <c r="J1323" i="6"/>
  <c r="J1322" i="6"/>
  <c r="J1321" i="6"/>
  <c r="J1320" i="6"/>
  <c r="J1319" i="6"/>
  <c r="J1318" i="6"/>
  <c r="J1317" i="6"/>
  <c r="J1316" i="6"/>
  <c r="J1315" i="6"/>
  <c r="J1314" i="6"/>
  <c r="J1313" i="6"/>
  <c r="J1312" i="6"/>
  <c r="J1311" i="6"/>
  <c r="J1310" i="6"/>
  <c r="J1309" i="6"/>
  <c r="J1308" i="6"/>
  <c r="J1307" i="6"/>
  <c r="J1306" i="6"/>
  <c r="J1305" i="6"/>
  <c r="J1304" i="6"/>
  <c r="J1303" i="6"/>
  <c r="J1302" i="6"/>
  <c r="J1301" i="6"/>
  <c r="J1300" i="6"/>
  <c r="J1299" i="6"/>
  <c r="J1298" i="6"/>
  <c r="J1297" i="6"/>
  <c r="J1296" i="6"/>
  <c r="J1295" i="6"/>
  <c r="J1294" i="6"/>
  <c r="J1293" i="6"/>
  <c r="J1292" i="6"/>
  <c r="J1291" i="6"/>
  <c r="J1290" i="6"/>
  <c r="J1289" i="6"/>
  <c r="J1288" i="6"/>
  <c r="J1287" i="6"/>
  <c r="J1286" i="6"/>
  <c r="J1285" i="6"/>
  <c r="J1284" i="6"/>
  <c r="J1283" i="6"/>
  <c r="J1282" i="6"/>
  <c r="J1281" i="6"/>
  <c r="J1280" i="6"/>
  <c r="J1279" i="6"/>
  <c r="J1278" i="6"/>
  <c r="J1277" i="6"/>
  <c r="J1276" i="6"/>
  <c r="J1275" i="6"/>
  <c r="J1274" i="6"/>
  <c r="J1273" i="6"/>
  <c r="J1272" i="6"/>
  <c r="J1271" i="6"/>
  <c r="J1270" i="6"/>
  <c r="J1269" i="6"/>
  <c r="J1268" i="6"/>
  <c r="J1267" i="6"/>
  <c r="J1266" i="6"/>
  <c r="J1265" i="6"/>
  <c r="J1264" i="6"/>
  <c r="J1263" i="6"/>
  <c r="J1262" i="6"/>
  <c r="J1261" i="6"/>
  <c r="J1260" i="6"/>
  <c r="J1259" i="6"/>
  <c r="J1258" i="6"/>
  <c r="J1257" i="6"/>
  <c r="J1256" i="6"/>
  <c r="J1255" i="6"/>
  <c r="J1254" i="6"/>
  <c r="J1253" i="6"/>
  <c r="J1252" i="6"/>
  <c r="J1251" i="6"/>
  <c r="J1250" i="6"/>
  <c r="J1249" i="6"/>
  <c r="J1248" i="6"/>
  <c r="J1247" i="6"/>
  <c r="J1246" i="6"/>
  <c r="J1245" i="6"/>
  <c r="J1244" i="6"/>
  <c r="J1243" i="6"/>
  <c r="J1242" i="6"/>
  <c r="J1241" i="6"/>
  <c r="J1240" i="6"/>
  <c r="J1239" i="6"/>
  <c r="J1238" i="6"/>
  <c r="J1237" i="6"/>
  <c r="J1236" i="6"/>
  <c r="J1235" i="6"/>
  <c r="J1234" i="6"/>
  <c r="J1233" i="6"/>
  <c r="J1232" i="6"/>
  <c r="J1231" i="6"/>
  <c r="J1230" i="6"/>
  <c r="J1229" i="6"/>
  <c r="J1228" i="6"/>
  <c r="J1227" i="6"/>
  <c r="J1226" i="6"/>
  <c r="J1225" i="6"/>
  <c r="J1224" i="6"/>
  <c r="J1223" i="6"/>
  <c r="J1222" i="6"/>
  <c r="J1221" i="6"/>
  <c r="J1220" i="6"/>
  <c r="J1219" i="6"/>
  <c r="J1218" i="6"/>
  <c r="J1217" i="6"/>
  <c r="J1216" i="6"/>
  <c r="J1215" i="6"/>
  <c r="J1214" i="6"/>
  <c r="J1213" i="6"/>
  <c r="J1212" i="6"/>
  <c r="J1211" i="6"/>
  <c r="J1210" i="6"/>
  <c r="J1209" i="6"/>
  <c r="J1208" i="6"/>
  <c r="J1207" i="6"/>
  <c r="J1206" i="6"/>
  <c r="J1205" i="6"/>
  <c r="J1204" i="6"/>
  <c r="J1203" i="6"/>
  <c r="J1202" i="6"/>
  <c r="J1201" i="6"/>
  <c r="J1200" i="6"/>
  <c r="J1199" i="6"/>
  <c r="J1198" i="6"/>
  <c r="J1197" i="6"/>
  <c r="J1196" i="6"/>
  <c r="J1195" i="6"/>
  <c r="J1194" i="6"/>
  <c r="J1193" i="6"/>
  <c r="J1192" i="6"/>
  <c r="J1191" i="6"/>
  <c r="J1190" i="6"/>
  <c r="J1189" i="6"/>
  <c r="J1188" i="6"/>
  <c r="J1187" i="6"/>
  <c r="J1186" i="6"/>
  <c r="J1185" i="6"/>
  <c r="J1184" i="6"/>
  <c r="J1183" i="6"/>
  <c r="J1182" i="6"/>
  <c r="J1181" i="6"/>
  <c r="J1180" i="6"/>
  <c r="J1179" i="6"/>
  <c r="J1178" i="6"/>
  <c r="J1177" i="6"/>
  <c r="J1176" i="6"/>
  <c r="J1175" i="6"/>
  <c r="J1174" i="6"/>
  <c r="J1173" i="6"/>
  <c r="J1172" i="6"/>
  <c r="J1171" i="6"/>
  <c r="J1170" i="6"/>
  <c r="J1169" i="6"/>
  <c r="J1168" i="6"/>
  <c r="J1167" i="6"/>
  <c r="J1166" i="6"/>
  <c r="J1165" i="6"/>
  <c r="J1164" i="6"/>
  <c r="J1163" i="6"/>
  <c r="J1162" i="6"/>
  <c r="J1161" i="6"/>
  <c r="J1160" i="6"/>
  <c r="J1159" i="6"/>
  <c r="J1158" i="6"/>
  <c r="J1157" i="6"/>
  <c r="J1156" i="6"/>
  <c r="J1155" i="6"/>
  <c r="J1154" i="6"/>
  <c r="J1153" i="6"/>
  <c r="J1152" i="6"/>
  <c r="J1151" i="6"/>
  <c r="J1150" i="6"/>
  <c r="J1149" i="6"/>
  <c r="J1148" i="6"/>
  <c r="J1147" i="6"/>
  <c r="J1146" i="6"/>
  <c r="J1145" i="6"/>
  <c r="J1144" i="6"/>
  <c r="J1143" i="6"/>
  <c r="J1142" i="6"/>
  <c r="J1141" i="6"/>
  <c r="J1140" i="6"/>
  <c r="J1139" i="6"/>
  <c r="J1138" i="6"/>
  <c r="J1137" i="6"/>
  <c r="J1136" i="6"/>
  <c r="J1135" i="6"/>
  <c r="J1134" i="6"/>
  <c r="J1133" i="6"/>
  <c r="J1132" i="6"/>
  <c r="J1131" i="6"/>
  <c r="J1130" i="6"/>
  <c r="J1129" i="6"/>
  <c r="J1128" i="6"/>
  <c r="J1127" i="6"/>
  <c r="J1126" i="6"/>
  <c r="J1125" i="6"/>
  <c r="J1124" i="6"/>
  <c r="J1123" i="6"/>
  <c r="J1122" i="6"/>
  <c r="J1121" i="6"/>
  <c r="J1120" i="6"/>
  <c r="J1119" i="6"/>
  <c r="J1118" i="6"/>
  <c r="J1117" i="6"/>
  <c r="J1116" i="6"/>
  <c r="J1115" i="6"/>
  <c r="J1114" i="6"/>
  <c r="J1113" i="6"/>
  <c r="J1112" i="6"/>
  <c r="J1111" i="6"/>
  <c r="J1110" i="6"/>
  <c r="J1109" i="6"/>
  <c r="J1108" i="6"/>
  <c r="J1107" i="6"/>
  <c r="J1106" i="6"/>
  <c r="J1105" i="6"/>
  <c r="J1104" i="6"/>
  <c r="J1103" i="6"/>
  <c r="J1102" i="6"/>
  <c r="J1101" i="6"/>
  <c r="J1100" i="6"/>
  <c r="J1099" i="6"/>
  <c r="J1098" i="6"/>
  <c r="J1097" i="6"/>
  <c r="J1096" i="6"/>
  <c r="J1095" i="6"/>
  <c r="J1094" i="6"/>
  <c r="J1093" i="6"/>
  <c r="J1092" i="6"/>
  <c r="J1091" i="6"/>
  <c r="J1090" i="6"/>
  <c r="J1089" i="6"/>
  <c r="J1088" i="6"/>
  <c r="J1087" i="6"/>
  <c r="J1086" i="6"/>
  <c r="J1085" i="6"/>
  <c r="J1084" i="6"/>
  <c r="J1083" i="6"/>
  <c r="J1082" i="6"/>
  <c r="J1081" i="6"/>
  <c r="J1080" i="6"/>
  <c r="J1079" i="6"/>
  <c r="J1078" i="6"/>
  <c r="J1077" i="6"/>
  <c r="J1076" i="6"/>
  <c r="J1075" i="6"/>
  <c r="J1074" i="6"/>
  <c r="J1073" i="6"/>
  <c r="J1072" i="6"/>
  <c r="J1071" i="6"/>
  <c r="J1070" i="6"/>
  <c r="J1069" i="6"/>
  <c r="J1068" i="6"/>
  <c r="J1067" i="6"/>
  <c r="J1066" i="6"/>
  <c r="J1065" i="6"/>
  <c r="J1064" i="6"/>
  <c r="J1063" i="6"/>
  <c r="J1062" i="6"/>
  <c r="J1061" i="6"/>
  <c r="J1060" i="6"/>
  <c r="J1059" i="6"/>
  <c r="J1058" i="6"/>
  <c r="J1057" i="6"/>
  <c r="J1056" i="6"/>
  <c r="J1055" i="6"/>
  <c r="J1054" i="6"/>
  <c r="J1053" i="6"/>
  <c r="J1052" i="6"/>
  <c r="J1051" i="6"/>
  <c r="J1050" i="6"/>
  <c r="J1049" i="6"/>
  <c r="J1048" i="6"/>
  <c r="J1047" i="6"/>
  <c r="J1046" i="6"/>
  <c r="J1045" i="6"/>
  <c r="J1044" i="6"/>
  <c r="J1043" i="6"/>
  <c r="J1042" i="6"/>
  <c r="J1041" i="6"/>
  <c r="J1040" i="6"/>
  <c r="J1039" i="6"/>
  <c r="J1038" i="6"/>
  <c r="J1037" i="6"/>
  <c r="J1036" i="6"/>
  <c r="J1035" i="6"/>
  <c r="J1034" i="6"/>
  <c r="J1033" i="6"/>
  <c r="J1032" i="6"/>
  <c r="J1031" i="6"/>
  <c r="J1030" i="6"/>
  <c r="J1029" i="6"/>
  <c r="J1028" i="6"/>
  <c r="J1027" i="6"/>
  <c r="J1026" i="6"/>
  <c r="J1025" i="6"/>
  <c r="J1024" i="6"/>
  <c r="J1023" i="6"/>
  <c r="J1022" i="6"/>
  <c r="J1021" i="6"/>
  <c r="J1020" i="6"/>
  <c r="J1019" i="6"/>
  <c r="J1018" i="6"/>
  <c r="J1017" i="6"/>
  <c r="J1016" i="6"/>
  <c r="J1015" i="6"/>
  <c r="J1014" i="6"/>
  <c r="J1013" i="6"/>
  <c r="J1012" i="6"/>
  <c r="J1011" i="6"/>
  <c r="J1010" i="6"/>
  <c r="J1009" i="6"/>
  <c r="J1008" i="6"/>
  <c r="J1007" i="6"/>
  <c r="J1006" i="6"/>
  <c r="J1005" i="6"/>
  <c r="J1004" i="6"/>
  <c r="J1003" i="6"/>
  <c r="J1002" i="6"/>
  <c r="J1001" i="6"/>
  <c r="J1000" i="6"/>
  <c r="J999" i="6"/>
  <c r="J998" i="6"/>
  <c r="J997" i="6"/>
  <c r="J996" i="6"/>
  <c r="J995" i="6"/>
  <c r="J994" i="6"/>
  <c r="J993" i="6"/>
  <c r="J992" i="6"/>
  <c r="J991" i="6"/>
  <c r="J990" i="6"/>
  <c r="J989" i="6"/>
  <c r="J988" i="6"/>
  <c r="J987" i="6"/>
  <c r="J986" i="6"/>
  <c r="J985" i="6"/>
  <c r="J984" i="6"/>
  <c r="J983" i="6"/>
  <c r="J982" i="6"/>
  <c r="J981" i="6"/>
  <c r="J980" i="6"/>
  <c r="J979" i="6"/>
  <c r="J978" i="6"/>
  <c r="J977" i="6"/>
  <c r="J976" i="6"/>
  <c r="J975" i="6"/>
  <c r="J974" i="6"/>
  <c r="J973" i="6"/>
  <c r="J972" i="6"/>
  <c r="J971" i="6"/>
  <c r="J970" i="6"/>
  <c r="J969" i="6"/>
  <c r="J968" i="6"/>
  <c r="J967" i="6"/>
  <c r="J966" i="6"/>
  <c r="J965" i="6"/>
  <c r="J964" i="6"/>
  <c r="J963" i="6"/>
  <c r="J962" i="6"/>
  <c r="J961" i="6"/>
  <c r="J960" i="6"/>
  <c r="J959" i="6"/>
  <c r="J958" i="6"/>
  <c r="J957" i="6"/>
  <c r="J956" i="6"/>
  <c r="J955" i="6"/>
  <c r="J954" i="6"/>
  <c r="J953" i="6"/>
  <c r="J952" i="6"/>
  <c r="J951" i="6"/>
  <c r="J950" i="6"/>
  <c r="J949" i="6"/>
  <c r="J948" i="6"/>
  <c r="J947" i="6"/>
  <c r="J946" i="6"/>
  <c r="J945" i="6"/>
  <c r="J944" i="6"/>
  <c r="J943" i="6"/>
  <c r="J942" i="6"/>
  <c r="J941" i="6"/>
  <c r="J940" i="6"/>
  <c r="J939" i="6"/>
  <c r="J938" i="6"/>
  <c r="J937" i="6"/>
  <c r="J936" i="6"/>
  <c r="J935" i="6"/>
  <c r="J934" i="6"/>
  <c r="J933" i="6"/>
  <c r="J932" i="6"/>
  <c r="J931" i="6"/>
  <c r="J930" i="6"/>
  <c r="J929" i="6"/>
  <c r="J928" i="6"/>
  <c r="J927" i="6"/>
  <c r="J926" i="6"/>
  <c r="J925" i="6"/>
  <c r="J924" i="6"/>
  <c r="J923" i="6"/>
  <c r="J922" i="6"/>
  <c r="J921" i="6"/>
  <c r="J920" i="6"/>
  <c r="J919" i="6"/>
  <c r="J918" i="6"/>
  <c r="J917" i="6"/>
  <c r="J916" i="6"/>
  <c r="J915" i="6"/>
  <c r="J914" i="6"/>
  <c r="J913" i="6"/>
  <c r="J912" i="6"/>
  <c r="J911" i="6"/>
  <c r="J910" i="6"/>
  <c r="J909" i="6"/>
  <c r="J908" i="6"/>
  <c r="J907" i="6"/>
  <c r="J906" i="6"/>
  <c r="J905" i="6"/>
  <c r="J904" i="6"/>
  <c r="J903" i="6"/>
  <c r="J902" i="6"/>
  <c r="J901" i="6"/>
  <c r="J900" i="6"/>
  <c r="J899" i="6"/>
  <c r="J898" i="6"/>
  <c r="J897" i="6"/>
  <c r="J896" i="6"/>
  <c r="J895" i="6"/>
  <c r="J894" i="6"/>
  <c r="J893" i="6"/>
  <c r="J892" i="6"/>
  <c r="J891" i="6"/>
  <c r="J890" i="6"/>
  <c r="J889" i="6"/>
  <c r="J888" i="6"/>
  <c r="J887" i="6"/>
  <c r="J886" i="6"/>
  <c r="J885" i="6"/>
  <c r="J884" i="6"/>
  <c r="J883" i="6"/>
  <c r="J882" i="6"/>
  <c r="J881" i="6"/>
  <c r="J880" i="6"/>
  <c r="J879" i="6"/>
  <c r="J878" i="6"/>
  <c r="J877" i="6"/>
  <c r="J876" i="6"/>
  <c r="J875" i="6"/>
  <c r="J874" i="6"/>
  <c r="J873" i="6"/>
  <c r="J872" i="6"/>
  <c r="J871" i="6"/>
  <c r="J870" i="6"/>
  <c r="J869" i="6"/>
  <c r="J868" i="6"/>
  <c r="J867" i="6"/>
  <c r="J866" i="6"/>
  <c r="J865" i="6"/>
  <c r="J864" i="6"/>
  <c r="J863" i="6"/>
  <c r="J862" i="6"/>
  <c r="J861" i="6"/>
  <c r="J860" i="6"/>
  <c r="J859" i="6"/>
  <c r="J858" i="6"/>
  <c r="J857" i="6"/>
  <c r="J856" i="6"/>
  <c r="J855" i="6"/>
  <c r="J854" i="6"/>
  <c r="J853" i="6"/>
  <c r="J852" i="6"/>
  <c r="J851" i="6"/>
  <c r="J850" i="6"/>
  <c r="J849" i="6"/>
  <c r="J848" i="6"/>
  <c r="J847" i="6"/>
  <c r="J846" i="6"/>
  <c r="J845" i="6"/>
  <c r="J844" i="6"/>
  <c r="J843" i="6"/>
  <c r="J842" i="6"/>
  <c r="J841" i="6"/>
  <c r="J840" i="6"/>
  <c r="J839" i="6"/>
  <c r="J838" i="6"/>
  <c r="J837" i="6"/>
  <c r="J836" i="6"/>
  <c r="J835" i="6"/>
  <c r="J834" i="6"/>
  <c r="J833" i="6"/>
  <c r="J832" i="6"/>
  <c r="J831" i="6"/>
  <c r="J830" i="6"/>
  <c r="J829" i="6"/>
  <c r="J828" i="6"/>
  <c r="J827" i="6"/>
  <c r="J826" i="6"/>
  <c r="J825" i="6"/>
  <c r="J824" i="6"/>
  <c r="J823" i="6"/>
  <c r="J822" i="6"/>
  <c r="J821" i="6"/>
  <c r="J820" i="6"/>
  <c r="J819" i="6"/>
  <c r="J818" i="6"/>
  <c r="J817" i="6"/>
  <c r="J816" i="6"/>
  <c r="J815" i="6"/>
  <c r="J814" i="6"/>
  <c r="J813" i="6"/>
  <c r="J812" i="6"/>
  <c r="J811" i="6"/>
  <c r="J810" i="6"/>
  <c r="J809" i="6"/>
  <c r="J808" i="6"/>
  <c r="J807" i="6"/>
  <c r="J806" i="6"/>
  <c r="J805" i="6"/>
  <c r="J804" i="6"/>
  <c r="J803" i="6"/>
  <c r="J802" i="6"/>
  <c r="J801" i="6"/>
  <c r="J800" i="6"/>
  <c r="J799" i="6"/>
  <c r="J798" i="6"/>
  <c r="J797" i="6"/>
  <c r="J796" i="6"/>
  <c r="J795" i="6"/>
  <c r="J794" i="6"/>
  <c r="J793" i="6"/>
  <c r="J792" i="6"/>
  <c r="J791" i="6"/>
  <c r="J790" i="6"/>
  <c r="J789" i="6"/>
  <c r="J788" i="6"/>
  <c r="J787" i="6"/>
  <c r="J786" i="6"/>
  <c r="J785" i="6"/>
  <c r="J784" i="6"/>
  <c r="J783" i="6"/>
  <c r="J782" i="6"/>
  <c r="J781" i="6"/>
  <c r="J780" i="6"/>
  <c r="J779" i="6"/>
  <c r="J778" i="6"/>
  <c r="J777" i="6"/>
  <c r="J776" i="6"/>
  <c r="J775" i="6"/>
  <c r="J774" i="6"/>
  <c r="J773" i="6"/>
  <c r="J772" i="6"/>
  <c r="J771" i="6"/>
  <c r="J770" i="6"/>
  <c r="J769" i="6"/>
  <c r="J768" i="6"/>
  <c r="J767" i="6"/>
  <c r="J766" i="6"/>
  <c r="J765" i="6"/>
  <c r="J764" i="6"/>
  <c r="J763" i="6"/>
  <c r="J762" i="6"/>
  <c r="J761" i="6"/>
  <c r="J760" i="6"/>
  <c r="J759" i="6"/>
  <c r="J758" i="6"/>
  <c r="J757" i="6"/>
  <c r="J756" i="6"/>
  <c r="J755" i="6"/>
  <c r="J754" i="6"/>
  <c r="J753" i="6"/>
  <c r="J752" i="6"/>
  <c r="J751" i="6"/>
  <c r="J750" i="6"/>
  <c r="J749" i="6"/>
  <c r="J748" i="6"/>
  <c r="J747" i="6"/>
  <c r="J746" i="6"/>
  <c r="J745" i="6"/>
  <c r="J744" i="6"/>
  <c r="J743" i="6"/>
  <c r="J742" i="6"/>
  <c r="J741" i="6"/>
  <c r="J740" i="6"/>
  <c r="J739" i="6"/>
  <c r="J738" i="6"/>
  <c r="J737" i="6"/>
  <c r="J736" i="6"/>
  <c r="J735" i="6"/>
  <c r="J734" i="6"/>
  <c r="J733" i="6"/>
  <c r="J732" i="6"/>
  <c r="J731" i="6"/>
  <c r="J730" i="6"/>
  <c r="J729" i="6"/>
  <c r="J728" i="6"/>
  <c r="J727" i="6"/>
  <c r="J726" i="6"/>
  <c r="J725" i="6"/>
  <c r="J724" i="6"/>
  <c r="J723" i="6"/>
  <c r="J722" i="6"/>
  <c r="J721" i="6"/>
  <c r="J720" i="6"/>
  <c r="J719" i="6"/>
  <c r="J718" i="6"/>
  <c r="J717" i="6"/>
  <c r="J716" i="6"/>
  <c r="J715" i="6"/>
  <c r="J714" i="6"/>
  <c r="J713" i="6"/>
  <c r="J712" i="6"/>
  <c r="J711" i="6"/>
  <c r="J710" i="6"/>
  <c r="J709" i="6"/>
  <c r="J708" i="6"/>
  <c r="J707" i="6"/>
  <c r="J706" i="6"/>
  <c r="J705" i="6"/>
  <c r="J704" i="6"/>
  <c r="J703" i="6"/>
  <c r="J702" i="6"/>
  <c r="J701" i="6"/>
  <c r="J700" i="6"/>
  <c r="J699" i="6"/>
  <c r="J698" i="6"/>
  <c r="J697" i="6"/>
  <c r="J696" i="6"/>
  <c r="J695" i="6"/>
  <c r="J694" i="6"/>
  <c r="J693" i="6"/>
  <c r="J692" i="6"/>
  <c r="J691" i="6"/>
  <c r="J690" i="6"/>
  <c r="J689" i="6"/>
  <c r="J688" i="6"/>
  <c r="J687" i="6"/>
  <c r="J686" i="6"/>
  <c r="J685" i="6"/>
  <c r="J684" i="6"/>
  <c r="J683" i="6"/>
  <c r="J682" i="6"/>
  <c r="J681" i="6"/>
  <c r="J680" i="6"/>
  <c r="J679" i="6"/>
  <c r="J678" i="6"/>
  <c r="J677" i="6"/>
  <c r="J676" i="6"/>
  <c r="J675" i="6"/>
  <c r="J674" i="6"/>
  <c r="J673" i="6"/>
  <c r="J672" i="6"/>
  <c r="J671" i="6"/>
  <c r="J670" i="6"/>
  <c r="J669" i="6"/>
  <c r="J668" i="6"/>
  <c r="J667" i="6"/>
  <c r="J666" i="6"/>
  <c r="J665" i="6"/>
  <c r="J664" i="6"/>
  <c r="J663" i="6"/>
  <c r="J662" i="6"/>
  <c r="J661" i="6"/>
  <c r="J660" i="6"/>
  <c r="J659" i="6"/>
  <c r="J658" i="6"/>
  <c r="J657" i="6"/>
  <c r="J656" i="6"/>
  <c r="J655" i="6"/>
  <c r="J654" i="6"/>
  <c r="J653" i="6"/>
  <c r="J652" i="6"/>
  <c r="J651" i="6"/>
  <c r="J650" i="6"/>
  <c r="J649" i="6"/>
  <c r="J648" i="6"/>
  <c r="J647" i="6"/>
  <c r="J646" i="6"/>
  <c r="J645" i="6"/>
  <c r="J644" i="6"/>
  <c r="J643" i="6"/>
  <c r="J642" i="6"/>
  <c r="J641" i="6"/>
  <c r="J640" i="6"/>
  <c r="J639" i="6"/>
  <c r="J638" i="6"/>
  <c r="J637" i="6"/>
  <c r="J636" i="6"/>
  <c r="J635" i="6"/>
  <c r="J634" i="6"/>
  <c r="J633" i="6"/>
  <c r="J632" i="6"/>
  <c r="J631" i="6"/>
  <c r="J630" i="6"/>
  <c r="J629" i="6"/>
  <c r="J628" i="6"/>
  <c r="J627" i="6"/>
  <c r="J626" i="6"/>
  <c r="J625" i="6"/>
  <c r="J624" i="6"/>
  <c r="J623" i="6"/>
  <c r="J622" i="6"/>
  <c r="J621" i="6"/>
  <c r="J620" i="6"/>
  <c r="J619" i="6"/>
  <c r="J618" i="6"/>
  <c r="J617" i="6"/>
  <c r="J616" i="6"/>
  <c r="J615" i="6"/>
  <c r="J614" i="6"/>
  <c r="J613" i="6"/>
  <c r="J612" i="6"/>
  <c r="J611" i="6"/>
  <c r="J610" i="6"/>
  <c r="J609" i="6"/>
  <c r="J608" i="6"/>
  <c r="J607" i="6"/>
  <c r="J606" i="6"/>
  <c r="J605" i="6"/>
  <c r="J604" i="6"/>
  <c r="J603" i="6"/>
  <c r="J602" i="6"/>
  <c r="J601" i="6"/>
  <c r="J600" i="6"/>
  <c r="J599" i="6"/>
  <c r="J598" i="6"/>
  <c r="J597" i="6"/>
  <c r="J596" i="6"/>
  <c r="J595" i="6"/>
  <c r="J594" i="6"/>
  <c r="J593" i="6"/>
  <c r="J592" i="6"/>
  <c r="J591" i="6"/>
  <c r="J590" i="6"/>
  <c r="J589" i="6"/>
  <c r="J588" i="6"/>
  <c r="J587" i="6"/>
  <c r="J586" i="6"/>
  <c r="J585" i="6"/>
  <c r="J584" i="6"/>
  <c r="J583" i="6"/>
  <c r="J582" i="6"/>
  <c r="J581" i="6"/>
  <c r="J580" i="6"/>
  <c r="J579" i="6"/>
  <c r="J578" i="6"/>
  <c r="J577" i="6"/>
  <c r="J576" i="6"/>
  <c r="J575" i="6"/>
  <c r="J574" i="6"/>
  <c r="J573" i="6"/>
  <c r="J572" i="6"/>
  <c r="J571" i="6"/>
  <c r="J570" i="6"/>
  <c r="J569" i="6"/>
  <c r="J568" i="6"/>
  <c r="J567" i="6"/>
  <c r="J566" i="6"/>
  <c r="J565" i="6"/>
  <c r="J564" i="6"/>
  <c r="J563" i="6"/>
  <c r="J562" i="6"/>
  <c r="J561" i="6"/>
  <c r="J560" i="6"/>
  <c r="J559" i="6"/>
  <c r="J558" i="6"/>
  <c r="J557" i="6"/>
  <c r="J556" i="6"/>
  <c r="J555" i="6"/>
  <c r="J554" i="6"/>
  <c r="J553" i="6"/>
  <c r="J552" i="6"/>
  <c r="J551" i="6"/>
  <c r="J550" i="6"/>
  <c r="J549" i="6"/>
  <c r="J548" i="6"/>
  <c r="J547" i="6"/>
  <c r="J546" i="6"/>
  <c r="J545" i="6"/>
  <c r="J544" i="6"/>
  <c r="J543" i="6"/>
  <c r="J542" i="6"/>
  <c r="J541" i="6"/>
  <c r="J540" i="6"/>
  <c r="J539" i="6"/>
  <c r="J538" i="6"/>
  <c r="J537" i="6"/>
  <c r="J536" i="6"/>
  <c r="J535" i="6"/>
  <c r="J534" i="6"/>
  <c r="J533" i="6"/>
  <c r="J532" i="6"/>
  <c r="J531" i="6"/>
  <c r="J530" i="6"/>
  <c r="J529" i="6"/>
  <c r="J528" i="6"/>
  <c r="J527" i="6"/>
  <c r="J526" i="6"/>
  <c r="J525" i="6"/>
  <c r="J524" i="6"/>
  <c r="J523" i="6"/>
  <c r="J522" i="6"/>
  <c r="J521" i="6"/>
  <c r="J520" i="6"/>
  <c r="J519" i="6"/>
  <c r="J518" i="6"/>
  <c r="J517" i="6"/>
  <c r="J516" i="6"/>
  <c r="J515" i="6"/>
  <c r="J514" i="6"/>
  <c r="J513" i="6"/>
  <c r="J512" i="6"/>
  <c r="J511" i="6"/>
  <c r="J510" i="6"/>
  <c r="J509" i="6"/>
  <c r="J508" i="6"/>
  <c r="J507" i="6"/>
  <c r="J506" i="6"/>
  <c r="J505" i="6"/>
  <c r="J504" i="6"/>
  <c r="J503" i="6"/>
  <c r="J502" i="6"/>
  <c r="J501" i="6"/>
  <c r="J500" i="6"/>
  <c r="J499" i="6"/>
  <c r="J498" i="6"/>
  <c r="J497" i="6"/>
  <c r="J496" i="6"/>
  <c r="J495" i="6"/>
  <c r="J494" i="6"/>
  <c r="J493" i="6"/>
  <c r="J492" i="6"/>
  <c r="J491" i="6"/>
  <c r="J490" i="6"/>
  <c r="J489" i="6"/>
  <c r="J488"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W2009" i="6"/>
  <c r="S2009" i="6"/>
  <c r="W2008" i="6"/>
  <c r="S2008" i="6"/>
  <c r="W2007" i="6"/>
  <c r="S2007" i="6"/>
  <c r="W2006" i="6"/>
  <c r="S2006" i="6"/>
  <c r="W2005" i="6"/>
  <c r="S2005" i="6"/>
  <c r="W2004" i="6"/>
  <c r="S2004" i="6"/>
  <c r="W2003" i="6"/>
  <c r="S2003" i="6"/>
  <c r="W2002" i="6"/>
  <c r="S2002" i="6"/>
  <c r="W2001" i="6"/>
  <c r="S2001" i="6"/>
  <c r="W2000" i="6"/>
  <c r="S2000" i="6"/>
  <c r="W1999" i="6"/>
  <c r="S1999" i="6"/>
  <c r="W1998" i="6"/>
  <c r="S1998" i="6"/>
  <c r="W1997" i="6"/>
  <c r="S1997" i="6"/>
  <c r="W1996" i="6"/>
  <c r="S1996" i="6"/>
  <c r="W1995" i="6"/>
  <c r="S1995" i="6"/>
  <c r="W1994" i="6"/>
  <c r="S1994" i="6"/>
  <c r="W1993" i="6"/>
  <c r="S1993" i="6"/>
  <c r="W1992" i="6"/>
  <c r="S1992" i="6"/>
  <c r="W1991" i="6"/>
  <c r="S1991" i="6"/>
  <c r="W1990" i="6"/>
  <c r="S1990" i="6"/>
  <c r="W1989" i="6"/>
  <c r="S1989" i="6"/>
  <c r="W1988" i="6"/>
  <c r="S1988" i="6"/>
  <c r="W1987" i="6"/>
  <c r="S1987" i="6"/>
  <c r="W1986" i="6"/>
  <c r="S1986" i="6"/>
  <c r="W1985" i="6"/>
  <c r="S1985" i="6"/>
  <c r="W1984" i="6"/>
  <c r="S1984" i="6"/>
  <c r="W1983" i="6"/>
  <c r="S1983" i="6"/>
  <c r="W1982" i="6"/>
  <c r="S1982" i="6"/>
  <c r="W1981" i="6"/>
  <c r="S1981" i="6"/>
  <c r="W1980" i="6"/>
  <c r="S1980" i="6"/>
  <c r="W1979" i="6"/>
  <c r="S1979" i="6"/>
  <c r="W1978" i="6"/>
  <c r="S1978" i="6"/>
  <c r="W1977" i="6"/>
  <c r="S1977" i="6"/>
  <c r="W1976" i="6"/>
  <c r="S1976" i="6"/>
  <c r="W1975" i="6"/>
  <c r="S1975" i="6"/>
  <c r="W1974" i="6"/>
  <c r="S1974" i="6"/>
  <c r="W1973" i="6"/>
  <c r="S1973" i="6"/>
  <c r="W1972" i="6"/>
  <c r="S1972" i="6"/>
  <c r="W1971" i="6"/>
  <c r="S1971" i="6"/>
  <c r="W1970" i="6"/>
  <c r="S1970" i="6"/>
  <c r="W1969" i="6"/>
  <c r="S1969" i="6"/>
  <c r="W1968" i="6"/>
  <c r="S1968" i="6"/>
  <c r="W1967" i="6"/>
  <c r="S1967" i="6"/>
  <c r="W1966" i="6"/>
  <c r="S1966" i="6"/>
  <c r="W1965" i="6"/>
  <c r="S1965" i="6"/>
  <c r="W1964" i="6"/>
  <c r="S1964" i="6"/>
  <c r="W1963" i="6"/>
  <c r="S1963" i="6"/>
  <c r="W1962" i="6"/>
  <c r="S1962" i="6"/>
  <c r="W1961" i="6"/>
  <c r="S1961" i="6"/>
  <c r="W1960" i="6"/>
  <c r="S1960" i="6"/>
  <c r="W1959" i="6"/>
  <c r="S1959" i="6"/>
  <c r="W1958" i="6"/>
  <c r="S1958" i="6"/>
  <c r="W1957" i="6"/>
  <c r="S1957" i="6"/>
  <c r="W1956" i="6"/>
  <c r="S1956" i="6"/>
  <c r="W1955" i="6"/>
  <c r="S1955" i="6"/>
  <c r="W1954" i="6"/>
  <c r="S1954" i="6"/>
  <c r="W1953" i="6"/>
  <c r="S1953" i="6"/>
  <c r="W1952" i="6"/>
  <c r="S1952" i="6"/>
  <c r="W1951" i="6"/>
  <c r="S1951" i="6"/>
  <c r="W1950" i="6"/>
  <c r="S1950" i="6"/>
  <c r="W1949" i="6"/>
  <c r="S1949" i="6"/>
  <c r="W1948" i="6"/>
  <c r="S1948" i="6"/>
  <c r="W1947" i="6"/>
  <c r="S1947" i="6"/>
  <c r="W1946" i="6"/>
  <c r="S1946" i="6"/>
  <c r="W1945" i="6"/>
  <c r="S1945" i="6"/>
  <c r="W1944" i="6"/>
  <c r="S1944" i="6"/>
  <c r="W1943" i="6"/>
  <c r="S1943" i="6"/>
  <c r="W1942" i="6"/>
  <c r="S1942" i="6"/>
  <c r="W1941" i="6"/>
  <c r="S1941" i="6"/>
  <c r="W1940" i="6"/>
  <c r="S1940" i="6"/>
  <c r="W1939" i="6"/>
  <c r="S1939" i="6"/>
  <c r="W1938" i="6"/>
  <c r="S1938" i="6"/>
  <c r="W1937" i="6"/>
  <c r="S1937" i="6"/>
  <c r="W1936" i="6"/>
  <c r="S1936" i="6"/>
  <c r="W1935" i="6"/>
  <c r="S1935" i="6"/>
  <c r="W1934" i="6"/>
  <c r="S1934" i="6"/>
  <c r="W1933" i="6"/>
  <c r="S1933" i="6"/>
  <c r="W1932" i="6"/>
  <c r="S1932" i="6"/>
  <c r="W1931" i="6"/>
  <c r="S1931" i="6"/>
  <c r="W1930" i="6"/>
  <c r="S1930" i="6"/>
  <c r="W1929" i="6"/>
  <c r="S1929" i="6"/>
  <c r="W1928" i="6"/>
  <c r="S1928" i="6"/>
  <c r="W1927" i="6"/>
  <c r="S1927" i="6"/>
  <c r="W1926" i="6"/>
  <c r="S1926" i="6"/>
  <c r="W1925" i="6"/>
  <c r="S1925" i="6"/>
  <c r="W1924" i="6"/>
  <c r="S1924" i="6"/>
  <c r="W1923" i="6"/>
  <c r="S1923" i="6"/>
  <c r="W1922" i="6"/>
  <c r="S1922" i="6"/>
  <c r="W1921" i="6"/>
  <c r="S1921" i="6"/>
  <c r="W1920" i="6"/>
  <c r="S1920" i="6"/>
  <c r="W1919" i="6"/>
  <c r="S1919" i="6"/>
  <c r="W1918" i="6"/>
  <c r="S1918" i="6"/>
  <c r="W1917" i="6"/>
  <c r="S1917" i="6"/>
  <c r="W1916" i="6"/>
  <c r="S1916" i="6"/>
  <c r="W1915" i="6"/>
  <c r="S1915" i="6"/>
  <c r="W1914" i="6"/>
  <c r="S1914" i="6"/>
  <c r="W1913" i="6"/>
  <c r="S1913" i="6"/>
  <c r="W1912" i="6"/>
  <c r="S1912" i="6"/>
  <c r="W1911" i="6"/>
  <c r="S1911" i="6"/>
  <c r="W1910" i="6"/>
  <c r="S1910" i="6"/>
  <c r="W1909" i="6"/>
  <c r="S1909" i="6"/>
  <c r="W1908" i="6"/>
  <c r="S1908" i="6"/>
  <c r="W1907" i="6"/>
  <c r="S1907" i="6"/>
  <c r="W1906" i="6"/>
  <c r="S1906" i="6"/>
  <c r="W1905" i="6"/>
  <c r="S1905" i="6"/>
  <c r="W1904" i="6"/>
  <c r="S1904" i="6"/>
  <c r="W1903" i="6"/>
  <c r="S1903" i="6"/>
  <c r="W1902" i="6"/>
  <c r="S1902" i="6"/>
  <c r="W1901" i="6"/>
  <c r="S1901" i="6"/>
  <c r="W1900" i="6"/>
  <c r="S1900" i="6"/>
  <c r="W1899" i="6"/>
  <c r="S1899" i="6"/>
  <c r="W1898" i="6"/>
  <c r="S1898" i="6"/>
  <c r="W1897" i="6"/>
  <c r="S1897" i="6"/>
  <c r="W1896" i="6"/>
  <c r="S1896" i="6"/>
  <c r="W1895" i="6"/>
  <c r="S1895" i="6"/>
  <c r="W1894" i="6"/>
  <c r="S1894" i="6"/>
  <c r="W1893" i="6"/>
  <c r="S1893" i="6"/>
  <c r="W1892" i="6"/>
  <c r="S1892" i="6"/>
  <c r="W1891" i="6"/>
  <c r="S1891" i="6"/>
  <c r="W1890" i="6"/>
  <c r="S1890" i="6"/>
  <c r="W1889" i="6"/>
  <c r="S1889" i="6"/>
  <c r="W1888" i="6"/>
  <c r="S1888" i="6"/>
  <c r="W1887" i="6"/>
  <c r="S1887" i="6"/>
  <c r="W1886" i="6"/>
  <c r="S1886" i="6"/>
  <c r="W1885" i="6"/>
  <c r="S1885" i="6"/>
  <c r="W1884" i="6"/>
  <c r="S1884" i="6"/>
  <c r="W1883" i="6"/>
  <c r="S1883" i="6"/>
  <c r="W1882" i="6"/>
  <c r="S1882" i="6"/>
  <c r="W1881" i="6"/>
  <c r="S1881" i="6"/>
  <c r="W1880" i="6"/>
  <c r="S1880" i="6"/>
  <c r="W1879" i="6"/>
  <c r="S1879" i="6"/>
  <c r="W1878" i="6"/>
  <c r="S1878" i="6"/>
  <c r="W1877" i="6"/>
  <c r="S1877" i="6"/>
  <c r="W1876" i="6"/>
  <c r="S1876" i="6"/>
  <c r="W1875" i="6"/>
  <c r="S1875" i="6"/>
  <c r="W1874" i="6"/>
  <c r="S1874" i="6"/>
  <c r="W1873" i="6"/>
  <c r="S1873" i="6"/>
  <c r="W1872" i="6"/>
  <c r="S1872" i="6"/>
  <c r="W1871" i="6"/>
  <c r="S1871" i="6"/>
  <c r="W1870" i="6"/>
  <c r="S1870" i="6"/>
  <c r="W1869" i="6"/>
  <c r="S1869" i="6"/>
  <c r="W1868" i="6"/>
  <c r="S1868" i="6"/>
  <c r="W1867" i="6"/>
  <c r="S1867" i="6"/>
  <c r="W1866" i="6"/>
  <c r="S1866" i="6"/>
  <c r="W1865" i="6"/>
  <c r="S1865" i="6"/>
  <c r="W1864" i="6"/>
  <c r="S1864" i="6"/>
  <c r="W1863" i="6"/>
  <c r="S1863" i="6"/>
  <c r="W1862" i="6"/>
  <c r="S1862" i="6"/>
  <c r="W1861" i="6"/>
  <c r="S1861" i="6"/>
  <c r="W1860" i="6"/>
  <c r="S1860" i="6"/>
  <c r="W1859" i="6"/>
  <c r="S1859" i="6"/>
  <c r="W1858" i="6"/>
  <c r="S1858" i="6"/>
  <c r="W1857" i="6"/>
  <c r="S1857" i="6"/>
  <c r="W1856" i="6"/>
  <c r="S1856" i="6"/>
  <c r="W1855" i="6"/>
  <c r="S1855" i="6"/>
  <c r="W1854" i="6"/>
  <c r="S1854" i="6"/>
  <c r="W1853" i="6"/>
  <c r="S1853" i="6"/>
  <c r="W1852" i="6"/>
  <c r="S1852" i="6"/>
  <c r="W1851" i="6"/>
  <c r="S1851" i="6"/>
  <c r="W1850" i="6"/>
  <c r="S1850" i="6"/>
  <c r="W1849" i="6"/>
  <c r="S1849" i="6"/>
  <c r="W1848" i="6"/>
  <c r="S1848" i="6"/>
  <c r="W1847" i="6"/>
  <c r="S1847" i="6"/>
  <c r="W1846" i="6"/>
  <c r="S1846" i="6"/>
  <c r="W1845" i="6"/>
  <c r="S1845" i="6"/>
  <c r="W1844" i="6"/>
  <c r="S1844" i="6"/>
  <c r="W1843" i="6"/>
  <c r="S1843" i="6"/>
  <c r="W1842" i="6"/>
  <c r="S1842" i="6"/>
  <c r="W1841" i="6"/>
  <c r="S1841" i="6"/>
  <c r="W1840" i="6"/>
  <c r="S1840" i="6"/>
  <c r="W1839" i="6"/>
  <c r="S1839" i="6"/>
  <c r="W1838" i="6"/>
  <c r="S1838" i="6"/>
  <c r="W1837" i="6"/>
  <c r="S1837" i="6"/>
  <c r="W1836" i="6"/>
  <c r="S1836" i="6"/>
  <c r="W1835" i="6"/>
  <c r="S1835" i="6"/>
  <c r="W1834" i="6"/>
  <c r="S1834" i="6"/>
  <c r="W1833" i="6"/>
  <c r="S1833" i="6"/>
  <c r="W1832" i="6"/>
  <c r="S1832" i="6"/>
  <c r="W1831" i="6"/>
  <c r="S1831" i="6"/>
  <c r="W1830" i="6"/>
  <c r="S1830" i="6"/>
  <c r="W1829" i="6"/>
  <c r="S1829" i="6"/>
  <c r="W1828" i="6"/>
  <c r="S1828" i="6"/>
  <c r="W1827" i="6"/>
  <c r="S1827" i="6"/>
  <c r="W1826" i="6"/>
  <c r="S1826" i="6"/>
  <c r="W1825" i="6"/>
  <c r="S1825" i="6"/>
  <c r="W1824" i="6"/>
  <c r="S1824" i="6"/>
  <c r="W1823" i="6"/>
  <c r="S1823" i="6"/>
  <c r="W1822" i="6"/>
  <c r="S1822" i="6"/>
  <c r="W1821" i="6"/>
  <c r="S1821" i="6"/>
  <c r="W1820" i="6"/>
  <c r="S1820" i="6"/>
  <c r="W1819" i="6"/>
  <c r="S1819" i="6"/>
  <c r="W1818" i="6"/>
  <c r="S1818" i="6"/>
  <c r="W1817" i="6"/>
  <c r="S1817" i="6"/>
  <c r="W1816" i="6"/>
  <c r="S1816" i="6"/>
  <c r="W1815" i="6"/>
  <c r="S1815" i="6"/>
  <c r="W1814" i="6"/>
  <c r="S1814" i="6"/>
  <c r="W1813" i="6"/>
  <c r="S1813" i="6"/>
  <c r="W1812" i="6"/>
  <c r="S1812" i="6"/>
  <c r="W1811" i="6"/>
  <c r="S1811" i="6"/>
  <c r="W1810" i="6"/>
  <c r="S1810" i="6"/>
  <c r="W1809" i="6"/>
  <c r="S1809" i="6"/>
  <c r="W1808" i="6"/>
  <c r="S1808" i="6"/>
  <c r="W1807" i="6"/>
  <c r="S1807" i="6"/>
  <c r="W1806" i="6"/>
  <c r="S1806" i="6"/>
  <c r="W1805" i="6"/>
  <c r="S1805" i="6"/>
  <c r="W1804" i="6"/>
  <c r="S1804" i="6"/>
  <c r="W1803" i="6"/>
  <c r="S1803" i="6"/>
  <c r="W1802" i="6"/>
  <c r="S1802" i="6"/>
  <c r="W1801" i="6"/>
  <c r="S1801" i="6"/>
  <c r="W1800" i="6"/>
  <c r="S1800" i="6"/>
  <c r="W1799" i="6"/>
  <c r="S1799" i="6"/>
  <c r="W1798" i="6"/>
  <c r="S1798" i="6"/>
  <c r="W1797" i="6"/>
  <c r="S1797" i="6"/>
  <c r="W1796" i="6"/>
  <c r="S1796" i="6"/>
  <c r="W1795" i="6"/>
  <c r="S1795" i="6"/>
  <c r="W1794" i="6"/>
  <c r="S1794" i="6"/>
  <c r="W1793" i="6"/>
  <c r="S1793" i="6"/>
  <c r="W1792" i="6"/>
  <c r="S1792" i="6"/>
  <c r="W1791" i="6"/>
  <c r="S1791" i="6"/>
  <c r="W1790" i="6"/>
  <c r="S1790" i="6"/>
  <c r="W1789" i="6"/>
  <c r="S1789" i="6"/>
  <c r="W1788" i="6"/>
  <c r="S1788" i="6"/>
  <c r="W1787" i="6"/>
  <c r="S1787" i="6"/>
  <c r="W1786" i="6"/>
  <c r="S1786" i="6"/>
  <c r="W1785" i="6"/>
  <c r="S1785" i="6"/>
  <c r="W1784" i="6"/>
  <c r="S1784" i="6"/>
  <c r="W1783" i="6"/>
  <c r="S1783" i="6"/>
  <c r="W1782" i="6"/>
  <c r="S1782" i="6"/>
  <c r="W1781" i="6"/>
  <c r="S1781" i="6"/>
  <c r="W1780" i="6"/>
  <c r="S1780" i="6"/>
  <c r="W1779" i="6"/>
  <c r="S1779" i="6"/>
  <c r="W1778" i="6"/>
  <c r="S1778" i="6"/>
  <c r="W1777" i="6"/>
  <c r="S1777" i="6"/>
  <c r="W1776" i="6"/>
  <c r="S1776" i="6"/>
  <c r="W1775" i="6"/>
  <c r="S1775" i="6"/>
  <c r="W1774" i="6"/>
  <c r="S1774" i="6"/>
  <c r="W1773" i="6"/>
  <c r="S1773" i="6"/>
  <c r="W1772" i="6"/>
  <c r="S1772" i="6"/>
  <c r="W1771" i="6"/>
  <c r="S1771" i="6"/>
  <c r="W1770" i="6"/>
  <c r="S1770" i="6"/>
  <c r="W1769" i="6"/>
  <c r="S1769" i="6"/>
  <c r="W1768" i="6"/>
  <c r="S1768" i="6"/>
  <c r="W1767" i="6"/>
  <c r="S1767" i="6"/>
  <c r="W1766" i="6"/>
  <c r="S1766" i="6"/>
  <c r="W1765" i="6"/>
  <c r="S1765" i="6"/>
  <c r="W1764" i="6"/>
  <c r="S1764" i="6"/>
  <c r="W1763" i="6"/>
  <c r="S1763" i="6"/>
  <c r="W1762" i="6"/>
  <c r="S1762" i="6"/>
  <c r="W1761" i="6"/>
  <c r="S1761" i="6"/>
  <c r="W1760" i="6"/>
  <c r="S1760" i="6"/>
  <c r="W1759" i="6"/>
  <c r="S1759" i="6"/>
  <c r="W1758" i="6"/>
  <c r="S1758" i="6"/>
  <c r="W1757" i="6"/>
  <c r="S1757" i="6"/>
  <c r="W1756" i="6"/>
  <c r="S1756" i="6"/>
  <c r="W1755" i="6"/>
  <c r="S1755" i="6"/>
  <c r="W1754" i="6"/>
  <c r="S1754" i="6"/>
  <c r="W1753" i="6"/>
  <c r="S1753" i="6"/>
  <c r="W1752" i="6"/>
  <c r="S1752" i="6"/>
  <c r="W1751" i="6"/>
  <c r="S1751" i="6"/>
  <c r="W1750" i="6"/>
  <c r="S1750" i="6"/>
  <c r="W1749" i="6"/>
  <c r="S1749" i="6"/>
  <c r="W1748" i="6"/>
  <c r="S1748" i="6"/>
  <c r="W1747" i="6"/>
  <c r="S1747" i="6"/>
  <c r="W1746" i="6"/>
  <c r="S1746" i="6"/>
  <c r="W1745" i="6"/>
  <c r="S1745" i="6"/>
  <c r="W1744" i="6"/>
  <c r="S1744" i="6"/>
  <c r="W1743" i="6"/>
  <c r="S1743" i="6"/>
  <c r="W1742" i="6"/>
  <c r="S1742" i="6"/>
  <c r="W1741" i="6"/>
  <c r="S1741" i="6"/>
  <c r="W1740" i="6"/>
  <c r="S1740" i="6"/>
  <c r="W1739" i="6"/>
  <c r="S1739" i="6"/>
  <c r="W1738" i="6"/>
  <c r="S1738" i="6"/>
  <c r="W1737" i="6"/>
  <c r="S1737" i="6"/>
  <c r="W1736" i="6"/>
  <c r="S1736" i="6"/>
  <c r="W1735" i="6"/>
  <c r="S1735" i="6"/>
  <c r="W1734" i="6"/>
  <c r="S1734" i="6"/>
  <c r="W1733" i="6"/>
  <c r="S1733" i="6"/>
  <c r="W1732" i="6"/>
  <c r="S1732" i="6"/>
  <c r="W1731" i="6"/>
  <c r="S1731" i="6"/>
  <c r="W1730" i="6"/>
  <c r="S1730" i="6"/>
  <c r="W1729" i="6"/>
  <c r="S1729" i="6"/>
  <c r="W1728" i="6"/>
  <c r="S1728" i="6"/>
  <c r="W1727" i="6"/>
  <c r="S1727" i="6"/>
  <c r="W1726" i="6"/>
  <c r="S1726" i="6"/>
  <c r="W1725" i="6"/>
  <c r="S1725" i="6"/>
  <c r="W1724" i="6"/>
  <c r="S1724" i="6"/>
  <c r="W1723" i="6"/>
  <c r="S1723" i="6"/>
  <c r="W1722" i="6"/>
  <c r="S1722" i="6"/>
  <c r="W1721" i="6"/>
  <c r="S1721" i="6"/>
  <c r="W1720" i="6"/>
  <c r="S1720" i="6"/>
  <c r="W1719" i="6"/>
  <c r="S1719" i="6"/>
  <c r="W1718" i="6"/>
  <c r="S1718" i="6"/>
  <c r="W1717" i="6"/>
  <c r="S1717" i="6"/>
  <c r="W1716" i="6"/>
  <c r="S1716" i="6"/>
  <c r="W1715" i="6"/>
  <c r="S1715" i="6"/>
  <c r="W1714" i="6"/>
  <c r="S1714" i="6"/>
  <c r="W1713" i="6"/>
  <c r="S1713" i="6"/>
  <c r="W1712" i="6"/>
  <c r="S1712" i="6"/>
  <c r="W1711" i="6"/>
  <c r="S1711" i="6"/>
  <c r="W1710" i="6"/>
  <c r="S1710" i="6"/>
  <c r="W1709" i="6"/>
  <c r="S1709" i="6"/>
  <c r="W1708" i="6"/>
  <c r="S1708" i="6"/>
  <c r="W1707" i="6"/>
  <c r="S1707" i="6"/>
  <c r="W1706" i="6"/>
  <c r="S1706" i="6"/>
  <c r="W1705" i="6"/>
  <c r="S1705" i="6"/>
  <c r="W1704" i="6"/>
  <c r="S1704" i="6"/>
  <c r="W1703" i="6"/>
  <c r="S1703" i="6"/>
  <c r="W1702" i="6"/>
  <c r="S1702" i="6"/>
  <c r="W1701" i="6"/>
  <c r="S1701" i="6"/>
  <c r="W1700" i="6"/>
  <c r="S1700" i="6"/>
  <c r="W1699" i="6"/>
  <c r="S1699" i="6"/>
  <c r="W1698" i="6"/>
  <c r="S1698" i="6"/>
  <c r="W1697" i="6"/>
  <c r="S1697" i="6"/>
  <c r="W1696" i="6"/>
  <c r="S1696" i="6"/>
  <c r="W1695" i="6"/>
  <c r="S1695" i="6"/>
  <c r="W1694" i="6"/>
  <c r="S1694" i="6"/>
  <c r="W1693" i="6"/>
  <c r="S1693" i="6"/>
  <c r="W1692" i="6"/>
  <c r="S1692" i="6"/>
  <c r="W1691" i="6"/>
  <c r="S1691" i="6"/>
  <c r="W1690" i="6"/>
  <c r="S1690" i="6"/>
  <c r="W1689" i="6"/>
  <c r="S1689" i="6"/>
  <c r="W1688" i="6"/>
  <c r="S1688" i="6"/>
  <c r="W1687" i="6"/>
  <c r="S1687" i="6"/>
  <c r="W1686" i="6"/>
  <c r="S1686" i="6"/>
  <c r="W1685" i="6"/>
  <c r="S1685" i="6"/>
  <c r="W1684" i="6"/>
  <c r="S1684" i="6"/>
  <c r="W1683" i="6"/>
  <c r="S1683" i="6"/>
  <c r="W1682" i="6"/>
  <c r="S1682" i="6"/>
  <c r="W1681" i="6"/>
  <c r="S1681" i="6"/>
  <c r="W1680" i="6"/>
  <c r="S1680" i="6"/>
  <c r="W1679" i="6"/>
  <c r="S1679" i="6"/>
  <c r="W1678" i="6"/>
  <c r="S1678" i="6"/>
  <c r="W1677" i="6"/>
  <c r="S1677" i="6"/>
  <c r="W1676" i="6"/>
  <c r="S1676" i="6"/>
  <c r="W1675" i="6"/>
  <c r="S1675" i="6"/>
  <c r="W1674" i="6"/>
  <c r="S1674" i="6"/>
  <c r="W1673" i="6"/>
  <c r="S1673" i="6"/>
  <c r="W1672" i="6"/>
  <c r="S1672" i="6"/>
  <c r="W1671" i="6"/>
  <c r="S1671" i="6"/>
  <c r="W1670" i="6"/>
  <c r="S1670" i="6"/>
  <c r="W1669" i="6"/>
  <c r="S1669" i="6"/>
  <c r="W1668" i="6"/>
  <c r="S1668" i="6"/>
  <c r="W1667" i="6"/>
  <c r="S1667" i="6"/>
  <c r="W1666" i="6"/>
  <c r="S1666" i="6"/>
  <c r="W1665" i="6"/>
  <c r="S1665" i="6"/>
  <c r="W1664" i="6"/>
  <c r="S1664" i="6"/>
  <c r="W1663" i="6"/>
  <c r="S1663" i="6"/>
  <c r="W1662" i="6"/>
  <c r="S1662" i="6"/>
  <c r="W1661" i="6"/>
  <c r="S1661" i="6"/>
  <c r="W1660" i="6"/>
  <c r="S1660" i="6"/>
  <c r="W1659" i="6"/>
  <c r="S1659" i="6"/>
  <c r="W1658" i="6"/>
  <c r="S1658" i="6"/>
  <c r="W1657" i="6"/>
  <c r="S1657" i="6"/>
  <c r="W1656" i="6"/>
  <c r="S1656" i="6"/>
  <c r="W1655" i="6"/>
  <c r="S1655" i="6"/>
  <c r="W1654" i="6"/>
  <c r="S1654" i="6"/>
  <c r="W1653" i="6"/>
  <c r="S1653" i="6"/>
  <c r="W1652" i="6"/>
  <c r="S1652" i="6"/>
  <c r="W1651" i="6"/>
  <c r="S1651" i="6"/>
  <c r="W1650" i="6"/>
  <c r="S1650" i="6"/>
  <c r="W1649" i="6"/>
  <c r="S1649" i="6"/>
  <c r="W1648" i="6"/>
  <c r="S1648" i="6"/>
  <c r="W1647" i="6"/>
  <c r="S1647" i="6"/>
  <c r="W1646" i="6"/>
  <c r="S1646" i="6"/>
  <c r="W1645" i="6"/>
  <c r="S1645" i="6"/>
  <c r="W1644" i="6"/>
  <c r="S1644" i="6"/>
  <c r="W1643" i="6"/>
  <c r="S1643" i="6"/>
  <c r="W1642" i="6"/>
  <c r="S1642" i="6"/>
  <c r="W1641" i="6"/>
  <c r="S1641" i="6"/>
  <c r="W1640" i="6"/>
  <c r="S1640" i="6"/>
  <c r="W1639" i="6"/>
  <c r="S1639" i="6"/>
  <c r="W1638" i="6"/>
  <c r="S1638" i="6"/>
  <c r="W1637" i="6"/>
  <c r="S1637" i="6"/>
  <c r="W1636" i="6"/>
  <c r="S1636" i="6"/>
  <c r="W1635" i="6"/>
  <c r="S1635" i="6"/>
  <c r="W1634" i="6"/>
  <c r="S1634" i="6"/>
  <c r="W1633" i="6"/>
  <c r="S1633" i="6"/>
  <c r="W1632" i="6"/>
  <c r="S1632" i="6"/>
  <c r="W1631" i="6"/>
  <c r="S1631" i="6"/>
  <c r="W1630" i="6"/>
  <c r="S1630" i="6"/>
  <c r="W1629" i="6"/>
  <c r="S1629" i="6"/>
  <c r="W1628" i="6"/>
  <c r="S1628" i="6"/>
  <c r="W1627" i="6"/>
  <c r="S1627" i="6"/>
  <c r="W1626" i="6"/>
  <c r="S1626" i="6"/>
  <c r="W1625" i="6"/>
  <c r="S1625" i="6"/>
  <c r="W1624" i="6"/>
  <c r="S1624" i="6"/>
  <c r="W1623" i="6"/>
  <c r="S1623" i="6"/>
  <c r="W1622" i="6"/>
  <c r="S1622" i="6"/>
  <c r="W1621" i="6"/>
  <c r="S1621" i="6"/>
  <c r="W1620" i="6"/>
  <c r="S1620" i="6"/>
  <c r="W1619" i="6"/>
  <c r="S1619" i="6"/>
  <c r="W1618" i="6"/>
  <c r="S1618" i="6"/>
  <c r="W1617" i="6"/>
  <c r="S1617" i="6"/>
  <c r="W1616" i="6"/>
  <c r="S1616" i="6"/>
  <c r="W1615" i="6"/>
  <c r="S1615" i="6"/>
  <c r="W1614" i="6"/>
  <c r="S1614" i="6"/>
  <c r="W1613" i="6"/>
  <c r="S1613" i="6"/>
  <c r="W1612" i="6"/>
  <c r="S1612" i="6"/>
  <c r="W1611" i="6"/>
  <c r="S1611" i="6"/>
  <c r="W1610" i="6"/>
  <c r="S1610" i="6"/>
  <c r="W1609" i="6"/>
  <c r="S1609" i="6"/>
  <c r="W1608" i="6"/>
  <c r="S1608" i="6"/>
  <c r="W1607" i="6"/>
  <c r="S1607" i="6"/>
  <c r="W1606" i="6"/>
  <c r="S1606" i="6"/>
  <c r="W1605" i="6"/>
  <c r="S1605" i="6"/>
  <c r="W1604" i="6"/>
  <c r="S1604" i="6"/>
  <c r="W1603" i="6"/>
  <c r="S1603" i="6"/>
  <c r="W1602" i="6"/>
  <c r="S1602" i="6"/>
  <c r="W1601" i="6"/>
  <c r="S1601" i="6"/>
  <c r="W1600" i="6"/>
  <c r="S1600" i="6"/>
  <c r="W1599" i="6"/>
  <c r="S1599" i="6"/>
  <c r="W1598" i="6"/>
  <c r="S1598" i="6"/>
  <c r="W1597" i="6"/>
  <c r="S1597" i="6"/>
  <c r="W1596" i="6"/>
  <c r="S1596" i="6"/>
  <c r="W1595" i="6"/>
  <c r="S1595" i="6"/>
  <c r="W1594" i="6"/>
  <c r="S1594" i="6"/>
  <c r="W1593" i="6"/>
  <c r="S1593" i="6"/>
  <c r="W1592" i="6"/>
  <c r="S1592" i="6"/>
  <c r="W1591" i="6"/>
  <c r="S1591" i="6"/>
  <c r="W1590" i="6"/>
  <c r="S1590" i="6"/>
  <c r="W1589" i="6"/>
  <c r="S1589" i="6"/>
  <c r="W1588" i="6"/>
  <c r="S1588" i="6"/>
  <c r="W1587" i="6"/>
  <c r="S1587" i="6"/>
  <c r="W1586" i="6"/>
  <c r="S1586" i="6"/>
  <c r="W1585" i="6"/>
  <c r="S1585" i="6"/>
  <c r="W1584" i="6"/>
  <c r="S1584" i="6"/>
  <c r="W1583" i="6"/>
  <c r="S1583" i="6"/>
  <c r="W1582" i="6"/>
  <c r="S1582" i="6"/>
  <c r="W1581" i="6"/>
  <c r="S1581" i="6"/>
  <c r="W1580" i="6"/>
  <c r="S1580" i="6"/>
  <c r="W1579" i="6"/>
  <c r="S1579" i="6"/>
  <c r="W1578" i="6"/>
  <c r="S1578" i="6"/>
  <c r="W1577" i="6"/>
  <c r="S1577" i="6"/>
  <c r="W1576" i="6"/>
  <c r="S1576" i="6"/>
  <c r="W1575" i="6"/>
  <c r="S1575" i="6"/>
  <c r="W1574" i="6"/>
  <c r="S1574" i="6"/>
  <c r="W1573" i="6"/>
  <c r="S1573" i="6"/>
  <c r="W1572" i="6"/>
  <c r="S1572" i="6"/>
  <c r="W1571" i="6"/>
  <c r="S1571" i="6"/>
  <c r="W1570" i="6"/>
  <c r="S1570" i="6"/>
  <c r="W1569" i="6"/>
  <c r="S1569" i="6"/>
  <c r="W1568" i="6"/>
  <c r="S1568" i="6"/>
  <c r="W1567" i="6"/>
  <c r="S1567" i="6"/>
  <c r="W1566" i="6"/>
  <c r="S1566" i="6"/>
  <c r="W1565" i="6"/>
  <c r="S1565" i="6"/>
  <c r="W1564" i="6"/>
  <c r="S1564" i="6"/>
  <c r="W1563" i="6"/>
  <c r="S1563" i="6"/>
  <c r="W1562" i="6"/>
  <c r="S1562" i="6"/>
  <c r="W1561" i="6"/>
  <c r="S1561" i="6"/>
  <c r="W1560" i="6"/>
  <c r="S1560" i="6"/>
  <c r="W1559" i="6"/>
  <c r="S1559" i="6"/>
  <c r="W1558" i="6"/>
  <c r="S1558" i="6"/>
  <c r="W1557" i="6"/>
  <c r="S1557" i="6"/>
  <c r="W1556" i="6"/>
  <c r="S1556" i="6"/>
  <c r="W1555" i="6"/>
  <c r="S1555" i="6"/>
  <c r="W1554" i="6"/>
  <c r="S1554" i="6"/>
  <c r="W1553" i="6"/>
  <c r="S1553" i="6"/>
  <c r="W1552" i="6"/>
  <c r="S1552" i="6"/>
  <c r="W1551" i="6"/>
  <c r="S1551" i="6"/>
  <c r="W1550" i="6"/>
  <c r="S1550" i="6"/>
  <c r="W1549" i="6"/>
  <c r="S1549" i="6"/>
  <c r="W1548" i="6"/>
  <c r="S1548" i="6"/>
  <c r="W1547" i="6"/>
  <c r="S1547" i="6"/>
  <c r="W1546" i="6"/>
  <c r="S1546" i="6"/>
  <c r="W1545" i="6"/>
  <c r="S1545" i="6"/>
  <c r="W1544" i="6"/>
  <c r="S1544" i="6"/>
  <c r="W1543" i="6"/>
  <c r="S1543" i="6"/>
  <c r="W1542" i="6"/>
  <c r="S1542" i="6"/>
  <c r="W1541" i="6"/>
  <c r="S1541" i="6"/>
  <c r="W1540" i="6"/>
  <c r="S1540" i="6"/>
  <c r="W1539" i="6"/>
  <c r="S1539" i="6"/>
  <c r="W1538" i="6"/>
  <c r="S1538" i="6"/>
  <c r="W1537" i="6"/>
  <c r="S1537" i="6"/>
  <c r="W1536" i="6"/>
  <c r="S1536" i="6"/>
  <c r="W1535" i="6"/>
  <c r="S1535" i="6"/>
  <c r="W1534" i="6"/>
  <c r="S1534" i="6"/>
  <c r="W1533" i="6"/>
  <c r="S1533" i="6"/>
  <c r="W1532" i="6"/>
  <c r="S1532" i="6"/>
  <c r="W1531" i="6"/>
  <c r="S1531" i="6"/>
  <c r="W1530" i="6"/>
  <c r="S1530" i="6"/>
  <c r="W1529" i="6"/>
  <c r="S1529" i="6"/>
  <c r="W1528" i="6"/>
  <c r="S1528" i="6"/>
  <c r="W1527" i="6"/>
  <c r="S1527" i="6"/>
  <c r="W1526" i="6"/>
  <c r="S1526" i="6"/>
  <c r="W1525" i="6"/>
  <c r="S1525" i="6"/>
  <c r="W1524" i="6"/>
  <c r="S1524" i="6"/>
  <c r="W1523" i="6"/>
  <c r="S1523" i="6"/>
  <c r="W1522" i="6"/>
  <c r="S1522" i="6"/>
  <c r="W1521" i="6"/>
  <c r="S1521" i="6"/>
  <c r="W1520" i="6"/>
  <c r="S1520" i="6"/>
  <c r="W1519" i="6"/>
  <c r="S1519" i="6"/>
  <c r="W1518" i="6"/>
  <c r="S1518" i="6"/>
  <c r="W1517" i="6"/>
  <c r="S1517" i="6"/>
  <c r="W1516" i="6"/>
  <c r="S1516" i="6"/>
  <c r="W1515" i="6"/>
  <c r="S1515" i="6"/>
  <c r="W1514" i="6"/>
  <c r="S1514" i="6"/>
  <c r="W1513" i="6"/>
  <c r="S1513" i="6"/>
  <c r="W1512" i="6"/>
  <c r="S1512" i="6"/>
  <c r="W1511" i="6"/>
  <c r="S1511" i="6"/>
  <c r="W1510" i="6"/>
  <c r="S1510" i="6"/>
  <c r="W1509" i="6"/>
  <c r="S1509" i="6"/>
  <c r="W1508" i="6"/>
  <c r="S1508" i="6"/>
  <c r="W1507" i="6"/>
  <c r="S1507" i="6"/>
  <c r="W1506" i="6"/>
  <c r="S1506" i="6"/>
  <c r="W1505" i="6"/>
  <c r="S1505" i="6"/>
  <c r="W1504" i="6"/>
  <c r="S1504" i="6"/>
  <c r="W1503" i="6"/>
  <c r="S1503" i="6"/>
  <c r="W1502" i="6"/>
  <c r="S1502" i="6"/>
  <c r="W1501" i="6"/>
  <c r="S1501" i="6"/>
  <c r="W1500" i="6"/>
  <c r="S1500" i="6"/>
  <c r="W1499" i="6"/>
  <c r="S1499" i="6"/>
  <c r="W1498" i="6"/>
  <c r="S1498" i="6"/>
  <c r="W1497" i="6"/>
  <c r="S1497" i="6"/>
  <c r="W1496" i="6"/>
  <c r="S1496" i="6"/>
  <c r="W1495" i="6"/>
  <c r="S1495" i="6"/>
  <c r="W1494" i="6"/>
  <c r="S1494" i="6"/>
  <c r="W1493" i="6"/>
  <c r="S1493" i="6"/>
  <c r="W1492" i="6"/>
  <c r="S1492" i="6"/>
  <c r="W1491" i="6"/>
  <c r="S1491" i="6"/>
  <c r="W1490" i="6"/>
  <c r="S1490" i="6"/>
  <c r="W1489" i="6"/>
  <c r="S1489" i="6"/>
  <c r="W1488" i="6"/>
  <c r="S1488" i="6"/>
  <c r="W1487" i="6"/>
  <c r="S1487" i="6"/>
  <c r="W1486" i="6"/>
  <c r="S1486" i="6"/>
  <c r="W1485" i="6"/>
  <c r="S1485" i="6"/>
  <c r="W1484" i="6"/>
  <c r="S1484" i="6"/>
  <c r="W1483" i="6"/>
  <c r="S1483" i="6"/>
  <c r="W1482" i="6"/>
  <c r="S1482" i="6"/>
  <c r="W1481" i="6"/>
  <c r="S1481" i="6"/>
  <c r="W1480" i="6"/>
  <c r="S1480" i="6"/>
  <c r="W1479" i="6"/>
  <c r="S1479" i="6"/>
  <c r="W1478" i="6"/>
  <c r="S1478" i="6"/>
  <c r="W1477" i="6"/>
  <c r="S1477" i="6"/>
  <c r="W1476" i="6"/>
  <c r="S1476" i="6"/>
  <c r="W1475" i="6"/>
  <c r="S1475" i="6"/>
  <c r="W1474" i="6"/>
  <c r="S1474" i="6"/>
  <c r="W1473" i="6"/>
  <c r="S1473" i="6"/>
  <c r="W1472" i="6"/>
  <c r="S1472" i="6"/>
  <c r="W1471" i="6"/>
  <c r="S1471" i="6"/>
  <c r="W1470" i="6"/>
  <c r="S1470" i="6"/>
  <c r="W1469" i="6"/>
  <c r="S1469" i="6"/>
  <c r="W1468" i="6"/>
  <c r="S1468" i="6"/>
  <c r="W1467" i="6"/>
  <c r="S1467" i="6"/>
  <c r="W1466" i="6"/>
  <c r="S1466" i="6"/>
  <c r="W1465" i="6"/>
  <c r="S1465" i="6"/>
  <c r="W1464" i="6"/>
  <c r="S1464" i="6"/>
  <c r="W1463" i="6"/>
  <c r="S1463" i="6"/>
  <c r="W1462" i="6"/>
  <c r="S1462" i="6"/>
  <c r="W1461" i="6"/>
  <c r="S1461" i="6"/>
  <c r="W1460" i="6"/>
  <c r="S1460" i="6"/>
  <c r="W1459" i="6"/>
  <c r="S1459" i="6"/>
  <c r="W1458" i="6"/>
  <c r="S1458" i="6"/>
  <c r="W1457" i="6"/>
  <c r="S1457" i="6"/>
  <c r="W1456" i="6"/>
  <c r="S1456" i="6"/>
  <c r="W1455" i="6"/>
  <c r="S1455" i="6"/>
  <c r="W1454" i="6"/>
  <c r="S1454" i="6"/>
  <c r="W1453" i="6"/>
  <c r="S1453" i="6"/>
  <c r="W1452" i="6"/>
  <c r="S1452" i="6"/>
  <c r="W1451" i="6"/>
  <c r="S1451" i="6"/>
  <c r="W1450" i="6"/>
  <c r="S1450" i="6"/>
  <c r="W1449" i="6"/>
  <c r="S1449" i="6"/>
  <c r="W1448" i="6"/>
  <c r="S1448" i="6"/>
  <c r="W1447" i="6"/>
  <c r="S1447" i="6"/>
  <c r="W1446" i="6"/>
  <c r="S1446" i="6"/>
  <c r="W1445" i="6"/>
  <c r="S1445" i="6"/>
  <c r="W1444" i="6"/>
  <c r="S1444" i="6"/>
  <c r="W1443" i="6"/>
  <c r="S1443" i="6"/>
  <c r="W1442" i="6"/>
  <c r="S1442" i="6"/>
  <c r="W1441" i="6"/>
  <c r="S1441" i="6"/>
  <c r="W1440" i="6"/>
  <c r="S1440" i="6"/>
  <c r="W1439" i="6"/>
  <c r="S1439" i="6"/>
  <c r="W1438" i="6"/>
  <c r="S1438" i="6"/>
  <c r="W1437" i="6"/>
  <c r="S1437" i="6"/>
  <c r="W1436" i="6"/>
  <c r="S1436" i="6"/>
  <c r="W1435" i="6"/>
  <c r="S1435" i="6"/>
  <c r="W1434" i="6"/>
  <c r="S1434" i="6"/>
  <c r="W1433" i="6"/>
  <c r="S1433" i="6"/>
  <c r="W1432" i="6"/>
  <c r="S1432" i="6"/>
  <c r="W1431" i="6"/>
  <c r="S1431" i="6"/>
  <c r="W1430" i="6"/>
  <c r="S1430" i="6"/>
  <c r="W1429" i="6"/>
  <c r="S1429" i="6"/>
  <c r="W1428" i="6"/>
  <c r="S1428" i="6"/>
  <c r="W1427" i="6"/>
  <c r="S1427" i="6"/>
  <c r="W1426" i="6"/>
  <c r="S1426" i="6"/>
  <c r="W1425" i="6"/>
  <c r="S1425" i="6"/>
  <c r="W1424" i="6"/>
  <c r="S1424" i="6"/>
  <c r="W1423" i="6"/>
  <c r="S1423" i="6"/>
  <c r="W1422" i="6"/>
  <c r="S1422" i="6"/>
  <c r="W1421" i="6"/>
  <c r="S1421" i="6"/>
  <c r="W1420" i="6"/>
  <c r="S1420" i="6"/>
  <c r="W1419" i="6"/>
  <c r="S1419" i="6"/>
  <c r="W1418" i="6"/>
  <c r="S1418" i="6"/>
  <c r="W1417" i="6"/>
  <c r="S1417" i="6"/>
  <c r="W1416" i="6"/>
  <c r="S1416" i="6"/>
  <c r="W1415" i="6"/>
  <c r="S1415" i="6"/>
  <c r="W1414" i="6"/>
  <c r="S1414" i="6"/>
  <c r="W1413" i="6"/>
  <c r="S1413" i="6"/>
  <c r="W1412" i="6"/>
  <c r="S1412" i="6"/>
  <c r="W1411" i="6"/>
  <c r="S1411" i="6"/>
  <c r="W1410" i="6"/>
  <c r="S1410" i="6"/>
  <c r="W1409" i="6"/>
  <c r="S1409" i="6"/>
  <c r="W1408" i="6"/>
  <c r="S1408" i="6"/>
  <c r="W1407" i="6"/>
  <c r="S1407" i="6"/>
  <c r="W1406" i="6"/>
  <c r="S1406" i="6"/>
  <c r="W1405" i="6"/>
  <c r="S1405" i="6"/>
  <c r="W1404" i="6"/>
  <c r="S1404" i="6"/>
  <c r="W1403" i="6"/>
  <c r="S1403" i="6"/>
  <c r="W1402" i="6"/>
  <c r="S1402" i="6"/>
  <c r="W1401" i="6"/>
  <c r="S1401" i="6"/>
  <c r="W1400" i="6"/>
  <c r="S1400" i="6"/>
  <c r="W1399" i="6"/>
  <c r="S1399" i="6"/>
  <c r="W1398" i="6"/>
  <c r="S1398" i="6"/>
  <c r="W1397" i="6"/>
  <c r="S1397" i="6"/>
  <c r="W1396" i="6"/>
  <c r="S1396" i="6"/>
  <c r="W1395" i="6"/>
  <c r="S1395" i="6"/>
  <c r="W1394" i="6"/>
  <c r="S1394" i="6"/>
  <c r="W1393" i="6"/>
  <c r="S1393" i="6"/>
  <c r="W1392" i="6"/>
  <c r="S1392" i="6"/>
  <c r="W1391" i="6"/>
  <c r="S1391" i="6"/>
  <c r="W1390" i="6"/>
  <c r="S1390" i="6"/>
  <c r="W1389" i="6"/>
  <c r="S1389" i="6"/>
  <c r="W1388" i="6"/>
  <c r="S1388" i="6"/>
  <c r="W1387" i="6"/>
  <c r="S1387" i="6"/>
  <c r="W1386" i="6"/>
  <c r="S1386" i="6"/>
  <c r="W1385" i="6"/>
  <c r="S1385" i="6"/>
  <c r="W1384" i="6"/>
  <c r="S1384" i="6"/>
  <c r="W1383" i="6"/>
  <c r="S1383" i="6"/>
  <c r="W1382" i="6"/>
  <c r="S1382" i="6"/>
  <c r="W1381" i="6"/>
  <c r="S1381" i="6"/>
  <c r="W1380" i="6"/>
  <c r="S1380" i="6"/>
  <c r="W1379" i="6"/>
  <c r="S1379" i="6"/>
  <c r="W1378" i="6"/>
  <c r="S1378" i="6"/>
  <c r="W1377" i="6"/>
  <c r="S1377" i="6"/>
  <c r="W1376" i="6"/>
  <c r="S1376" i="6"/>
  <c r="W1375" i="6"/>
  <c r="S1375" i="6"/>
  <c r="W1374" i="6"/>
  <c r="S1374" i="6"/>
  <c r="W1373" i="6"/>
  <c r="S1373" i="6"/>
  <c r="W1372" i="6"/>
  <c r="S1372" i="6"/>
  <c r="W1371" i="6"/>
  <c r="S1371" i="6"/>
  <c r="W1370" i="6"/>
  <c r="S1370" i="6"/>
  <c r="W1369" i="6"/>
  <c r="S1369" i="6"/>
  <c r="W1368" i="6"/>
  <c r="S1368" i="6"/>
  <c r="W1367" i="6"/>
  <c r="S1367" i="6"/>
  <c r="W1366" i="6"/>
  <c r="S1366" i="6"/>
  <c r="W1365" i="6"/>
  <c r="S1365" i="6"/>
  <c r="W1364" i="6"/>
  <c r="S1364" i="6"/>
  <c r="W1363" i="6"/>
  <c r="S1363" i="6"/>
  <c r="W1362" i="6"/>
  <c r="S1362" i="6"/>
  <c r="W1361" i="6"/>
  <c r="S1361" i="6"/>
  <c r="W1360" i="6"/>
  <c r="S1360" i="6"/>
  <c r="W1359" i="6"/>
  <c r="S1359" i="6"/>
  <c r="W1358" i="6"/>
  <c r="S1358" i="6"/>
  <c r="W1357" i="6"/>
  <c r="S1357" i="6"/>
  <c r="W1356" i="6"/>
  <c r="S1356" i="6"/>
  <c r="W1355" i="6"/>
  <c r="S1355" i="6"/>
  <c r="W1354" i="6"/>
  <c r="S1354" i="6"/>
  <c r="W1353" i="6"/>
  <c r="S1353" i="6"/>
  <c r="W1352" i="6"/>
  <c r="S1352" i="6"/>
  <c r="W1351" i="6"/>
  <c r="S1351" i="6"/>
  <c r="W1350" i="6"/>
  <c r="S1350" i="6"/>
  <c r="W1349" i="6"/>
  <c r="S1349" i="6"/>
  <c r="W1348" i="6"/>
  <c r="S1348" i="6"/>
  <c r="W1347" i="6"/>
  <c r="S1347" i="6"/>
  <c r="W1346" i="6"/>
  <c r="S1346" i="6"/>
  <c r="W1345" i="6"/>
  <c r="S1345" i="6"/>
  <c r="W1344" i="6"/>
  <c r="S1344" i="6"/>
  <c r="W1343" i="6"/>
  <c r="S1343" i="6"/>
  <c r="W1342" i="6"/>
  <c r="S1342" i="6"/>
  <c r="W1341" i="6"/>
  <c r="S1341" i="6"/>
  <c r="W1340" i="6"/>
  <c r="S1340" i="6"/>
  <c r="W1339" i="6"/>
  <c r="S1339" i="6"/>
  <c r="W1338" i="6"/>
  <c r="S1338" i="6"/>
  <c r="W1337" i="6"/>
  <c r="S1337" i="6"/>
  <c r="W1336" i="6"/>
  <c r="S1336" i="6"/>
  <c r="W1335" i="6"/>
  <c r="S1335" i="6"/>
  <c r="W1334" i="6"/>
  <c r="S1334" i="6"/>
  <c r="W1333" i="6"/>
  <c r="S1333" i="6"/>
  <c r="W1332" i="6"/>
  <c r="S1332" i="6"/>
  <c r="W1331" i="6"/>
  <c r="S1331" i="6"/>
  <c r="W1330" i="6"/>
  <c r="S1330" i="6"/>
  <c r="W1329" i="6"/>
  <c r="S1329" i="6"/>
  <c r="W1328" i="6"/>
  <c r="S1328" i="6"/>
  <c r="W1327" i="6"/>
  <c r="S1327" i="6"/>
  <c r="W1326" i="6"/>
  <c r="S1326" i="6"/>
  <c r="W1325" i="6"/>
  <c r="S1325" i="6"/>
  <c r="W1324" i="6"/>
  <c r="S1324" i="6"/>
  <c r="W1323" i="6"/>
  <c r="S1323" i="6"/>
  <c r="W1322" i="6"/>
  <c r="S1322" i="6"/>
  <c r="W1321" i="6"/>
  <c r="S1321" i="6"/>
  <c r="W1320" i="6"/>
  <c r="S1320" i="6"/>
  <c r="W1319" i="6"/>
  <c r="S1319" i="6"/>
  <c r="W1318" i="6"/>
  <c r="S1318" i="6"/>
  <c r="W1317" i="6"/>
  <c r="S1317" i="6"/>
  <c r="W1316" i="6"/>
  <c r="S1316" i="6"/>
  <c r="W1315" i="6"/>
  <c r="S1315" i="6"/>
  <c r="W1314" i="6"/>
  <c r="S1314" i="6"/>
  <c r="W1313" i="6"/>
  <c r="S1313" i="6"/>
  <c r="W1312" i="6"/>
  <c r="S1312" i="6"/>
  <c r="W1311" i="6"/>
  <c r="S1311" i="6"/>
  <c r="W1310" i="6"/>
  <c r="S1310" i="6"/>
  <c r="W1309" i="6"/>
  <c r="S1309" i="6"/>
  <c r="W1308" i="6"/>
  <c r="S1308" i="6"/>
  <c r="W1307" i="6"/>
  <c r="S1307" i="6"/>
  <c r="W1306" i="6"/>
  <c r="S1306" i="6"/>
  <c r="W1305" i="6"/>
  <c r="S1305" i="6"/>
  <c r="W1304" i="6"/>
  <c r="S1304" i="6"/>
  <c r="W1303" i="6"/>
  <c r="S1303" i="6"/>
  <c r="W1302" i="6"/>
  <c r="S1302" i="6"/>
  <c r="W1301" i="6"/>
  <c r="S1301" i="6"/>
  <c r="W1300" i="6"/>
  <c r="S1300" i="6"/>
  <c r="W1299" i="6"/>
  <c r="S1299" i="6"/>
  <c r="W1298" i="6"/>
  <c r="S1298" i="6"/>
  <c r="W1297" i="6"/>
  <c r="S1297" i="6"/>
  <c r="W1296" i="6"/>
  <c r="S1296" i="6"/>
  <c r="W1295" i="6"/>
  <c r="S1295" i="6"/>
  <c r="W1294" i="6"/>
  <c r="S1294" i="6"/>
  <c r="W1293" i="6"/>
  <c r="S1293" i="6"/>
  <c r="W1292" i="6"/>
  <c r="S1292" i="6"/>
  <c r="W1291" i="6"/>
  <c r="S1291" i="6"/>
  <c r="W1290" i="6"/>
  <c r="S1290" i="6"/>
  <c r="W1289" i="6"/>
  <c r="S1289" i="6"/>
  <c r="W1288" i="6"/>
  <c r="S1288" i="6"/>
  <c r="W1287" i="6"/>
  <c r="S1287" i="6"/>
  <c r="W1286" i="6"/>
  <c r="S1286" i="6"/>
  <c r="W1285" i="6"/>
  <c r="S1285" i="6"/>
  <c r="W1284" i="6"/>
  <c r="S1284" i="6"/>
  <c r="W1283" i="6"/>
  <c r="S1283" i="6"/>
  <c r="W1282" i="6"/>
  <c r="S1282" i="6"/>
  <c r="W1281" i="6"/>
  <c r="S1281" i="6"/>
  <c r="W1280" i="6"/>
  <c r="S1280" i="6"/>
  <c r="W1279" i="6"/>
  <c r="S1279" i="6"/>
  <c r="W1278" i="6"/>
  <c r="S1278" i="6"/>
  <c r="W1277" i="6"/>
  <c r="S1277" i="6"/>
  <c r="W1276" i="6"/>
  <c r="S1276" i="6"/>
  <c r="W1275" i="6"/>
  <c r="S1275" i="6"/>
  <c r="W1274" i="6"/>
  <c r="S1274" i="6"/>
  <c r="W1273" i="6"/>
  <c r="S1273" i="6"/>
  <c r="W1272" i="6"/>
  <c r="S1272" i="6"/>
  <c r="W1271" i="6"/>
  <c r="S1271" i="6"/>
  <c r="W1270" i="6"/>
  <c r="S1270" i="6"/>
  <c r="W1269" i="6"/>
  <c r="S1269" i="6"/>
  <c r="W1268" i="6"/>
  <c r="S1268" i="6"/>
  <c r="W1267" i="6"/>
  <c r="S1267" i="6"/>
  <c r="W1266" i="6"/>
  <c r="S1266" i="6"/>
  <c r="W1265" i="6"/>
  <c r="S1265" i="6"/>
  <c r="W1264" i="6"/>
  <c r="S1264" i="6"/>
  <c r="W1263" i="6"/>
  <c r="S1263" i="6"/>
  <c r="W1262" i="6"/>
  <c r="S1262" i="6"/>
  <c r="W1261" i="6"/>
  <c r="S1261" i="6"/>
  <c r="W1260" i="6"/>
  <c r="S1260" i="6"/>
  <c r="W1259" i="6"/>
  <c r="S1259" i="6"/>
  <c r="W1258" i="6"/>
  <c r="S1258" i="6"/>
  <c r="W1257" i="6"/>
  <c r="S1257" i="6"/>
  <c r="W1256" i="6"/>
  <c r="S1256" i="6"/>
  <c r="W1255" i="6"/>
  <c r="S1255" i="6"/>
  <c r="W1254" i="6"/>
  <c r="S1254" i="6"/>
  <c r="W1253" i="6"/>
  <c r="S1253" i="6"/>
  <c r="W1252" i="6"/>
  <c r="S1252" i="6"/>
  <c r="W1251" i="6"/>
  <c r="S1251" i="6"/>
  <c r="W1250" i="6"/>
  <c r="S1250" i="6"/>
  <c r="W1249" i="6"/>
  <c r="S1249" i="6"/>
  <c r="W1248" i="6"/>
  <c r="S1248" i="6"/>
  <c r="W1247" i="6"/>
  <c r="S1247" i="6"/>
  <c r="W1246" i="6"/>
  <c r="S1246" i="6"/>
  <c r="W1245" i="6"/>
  <c r="S1245" i="6"/>
  <c r="W1244" i="6"/>
  <c r="S1244" i="6"/>
  <c r="W1243" i="6"/>
  <c r="S1243" i="6"/>
  <c r="W1242" i="6"/>
  <c r="S1242" i="6"/>
  <c r="W1241" i="6"/>
  <c r="S1241" i="6"/>
  <c r="W1240" i="6"/>
  <c r="S1240" i="6"/>
  <c r="W1239" i="6"/>
  <c r="S1239" i="6"/>
  <c r="W1238" i="6"/>
  <c r="S1238" i="6"/>
  <c r="W1237" i="6"/>
  <c r="S1237" i="6"/>
  <c r="W1236" i="6"/>
  <c r="S1236" i="6"/>
  <c r="W1235" i="6"/>
  <c r="S1235" i="6"/>
  <c r="W1234" i="6"/>
  <c r="S1234" i="6"/>
  <c r="W1233" i="6"/>
  <c r="S1233" i="6"/>
  <c r="W1232" i="6"/>
  <c r="S1232" i="6"/>
  <c r="W1231" i="6"/>
  <c r="S1231" i="6"/>
  <c r="W1230" i="6"/>
  <c r="S1230" i="6"/>
  <c r="W1229" i="6"/>
  <c r="S1229" i="6"/>
  <c r="W1228" i="6"/>
  <c r="S1228" i="6"/>
  <c r="W1227" i="6"/>
  <c r="S1227" i="6"/>
  <c r="W1226" i="6"/>
  <c r="S1226" i="6"/>
  <c r="W1225" i="6"/>
  <c r="S1225" i="6"/>
  <c r="W1224" i="6"/>
  <c r="S1224" i="6"/>
  <c r="W1223" i="6"/>
  <c r="S1223" i="6"/>
  <c r="W1222" i="6"/>
  <c r="S1222" i="6"/>
  <c r="W1221" i="6"/>
  <c r="S1221" i="6"/>
  <c r="W1220" i="6"/>
  <c r="S1220" i="6"/>
  <c r="W1219" i="6"/>
  <c r="S1219" i="6"/>
  <c r="W1218" i="6"/>
  <c r="S1218" i="6"/>
  <c r="W1217" i="6"/>
  <c r="S1217" i="6"/>
  <c r="W1216" i="6"/>
  <c r="S1216" i="6"/>
  <c r="W1215" i="6"/>
  <c r="S1215" i="6"/>
  <c r="W1214" i="6"/>
  <c r="S1214" i="6"/>
  <c r="W1213" i="6"/>
  <c r="S1213" i="6"/>
  <c r="W1212" i="6"/>
  <c r="S1212" i="6"/>
  <c r="W1211" i="6"/>
  <c r="S1211" i="6"/>
  <c r="W1210" i="6"/>
  <c r="S1210" i="6"/>
  <c r="W1209" i="6"/>
  <c r="S1209" i="6"/>
  <c r="W1208" i="6"/>
  <c r="S1208" i="6"/>
  <c r="W1207" i="6"/>
  <c r="S1207" i="6"/>
  <c r="W1206" i="6"/>
  <c r="S1206" i="6"/>
  <c r="W1205" i="6"/>
  <c r="S1205" i="6"/>
  <c r="W1204" i="6"/>
  <c r="S1204" i="6"/>
  <c r="W1203" i="6"/>
  <c r="S1203" i="6"/>
  <c r="W1202" i="6"/>
  <c r="S1202" i="6"/>
  <c r="W1201" i="6"/>
  <c r="S1201" i="6"/>
  <c r="W1200" i="6"/>
  <c r="S1200" i="6"/>
  <c r="W1199" i="6"/>
  <c r="S1199" i="6"/>
  <c r="W1198" i="6"/>
  <c r="S1198" i="6"/>
  <c r="W1197" i="6"/>
  <c r="S1197" i="6"/>
  <c r="W1196" i="6"/>
  <c r="S1196" i="6"/>
  <c r="W1195" i="6"/>
  <c r="S1195" i="6"/>
  <c r="W1194" i="6"/>
  <c r="S1194" i="6"/>
  <c r="W1193" i="6"/>
  <c r="S1193" i="6"/>
  <c r="W1192" i="6"/>
  <c r="S1192" i="6"/>
  <c r="W1191" i="6"/>
  <c r="S1191" i="6"/>
  <c r="W1190" i="6"/>
  <c r="S1190" i="6"/>
  <c r="W1189" i="6"/>
  <c r="S1189" i="6"/>
  <c r="W1188" i="6"/>
  <c r="S1188" i="6"/>
  <c r="W1187" i="6"/>
  <c r="S1187" i="6"/>
  <c r="W1186" i="6"/>
  <c r="S1186" i="6"/>
  <c r="W1185" i="6"/>
  <c r="S1185" i="6"/>
  <c r="W1184" i="6"/>
  <c r="S1184" i="6"/>
  <c r="W1183" i="6"/>
  <c r="S1183" i="6"/>
  <c r="W1182" i="6"/>
  <c r="S1182" i="6"/>
  <c r="W1181" i="6"/>
  <c r="S1181" i="6"/>
  <c r="W1180" i="6"/>
  <c r="S1180" i="6"/>
  <c r="W1179" i="6"/>
  <c r="S1179" i="6"/>
  <c r="W1178" i="6"/>
  <c r="S1178" i="6"/>
  <c r="W1177" i="6"/>
  <c r="S1177" i="6"/>
  <c r="W1176" i="6"/>
  <c r="S1176" i="6"/>
  <c r="W1175" i="6"/>
  <c r="S1175" i="6"/>
  <c r="W1174" i="6"/>
  <c r="S1174" i="6"/>
  <c r="W1173" i="6"/>
  <c r="S1173" i="6"/>
  <c r="W1172" i="6"/>
  <c r="S1172" i="6"/>
  <c r="W1171" i="6"/>
  <c r="S1171" i="6"/>
  <c r="W1170" i="6"/>
  <c r="S1170" i="6"/>
  <c r="W1169" i="6"/>
  <c r="S1169" i="6"/>
  <c r="W1168" i="6"/>
  <c r="S1168" i="6"/>
  <c r="W1167" i="6"/>
  <c r="S1167" i="6"/>
  <c r="W1166" i="6"/>
  <c r="S1166" i="6"/>
  <c r="W1165" i="6"/>
  <c r="S1165" i="6"/>
  <c r="W1164" i="6"/>
  <c r="S1164" i="6"/>
  <c r="W1163" i="6"/>
  <c r="S1163" i="6"/>
  <c r="W1162" i="6"/>
  <c r="S1162" i="6"/>
  <c r="W1161" i="6"/>
  <c r="S1161" i="6"/>
  <c r="W1160" i="6"/>
  <c r="S1160" i="6"/>
  <c r="W1159" i="6"/>
  <c r="S1159" i="6"/>
  <c r="W1158" i="6"/>
  <c r="S1158" i="6"/>
  <c r="W1157" i="6"/>
  <c r="S1157" i="6"/>
  <c r="W1156" i="6"/>
  <c r="S1156" i="6"/>
  <c r="W1155" i="6"/>
  <c r="S1155" i="6"/>
  <c r="W1154" i="6"/>
  <c r="S1154" i="6"/>
  <c r="W1153" i="6"/>
  <c r="S1153" i="6"/>
  <c r="W1152" i="6"/>
  <c r="S1152" i="6"/>
  <c r="W1151" i="6"/>
  <c r="S1151" i="6"/>
  <c r="W1150" i="6"/>
  <c r="S1150" i="6"/>
  <c r="W1149" i="6"/>
  <c r="S1149" i="6"/>
  <c r="W1148" i="6"/>
  <c r="S1148" i="6"/>
  <c r="W1147" i="6"/>
  <c r="S1147" i="6"/>
  <c r="W1146" i="6"/>
  <c r="S1146" i="6"/>
  <c r="W1145" i="6"/>
  <c r="S1145" i="6"/>
  <c r="W1144" i="6"/>
  <c r="S1144" i="6"/>
  <c r="W1143" i="6"/>
  <c r="S1143" i="6"/>
  <c r="W1142" i="6"/>
  <c r="S1142" i="6"/>
  <c r="W1141" i="6"/>
  <c r="S1141" i="6"/>
  <c r="W1140" i="6"/>
  <c r="S1140" i="6"/>
  <c r="W1139" i="6"/>
  <c r="S1139" i="6"/>
  <c r="W1138" i="6"/>
  <c r="S1138" i="6"/>
  <c r="W1137" i="6"/>
  <c r="S1137" i="6"/>
  <c r="W1136" i="6"/>
  <c r="S1136" i="6"/>
  <c r="W1135" i="6"/>
  <c r="S1135" i="6"/>
  <c r="W1134" i="6"/>
  <c r="S1134" i="6"/>
  <c r="W1133" i="6"/>
  <c r="S1133" i="6"/>
  <c r="W1132" i="6"/>
  <c r="S1132" i="6"/>
  <c r="W1131" i="6"/>
  <c r="S1131" i="6"/>
  <c r="W1130" i="6"/>
  <c r="S1130" i="6"/>
  <c r="W1129" i="6"/>
  <c r="S1129" i="6"/>
  <c r="W1128" i="6"/>
  <c r="S1128" i="6"/>
  <c r="W1127" i="6"/>
  <c r="S1127" i="6"/>
  <c r="W1126" i="6"/>
  <c r="S1126" i="6"/>
  <c r="W1125" i="6"/>
  <c r="S1125" i="6"/>
  <c r="W1124" i="6"/>
  <c r="S1124" i="6"/>
  <c r="W1123" i="6"/>
  <c r="S1123" i="6"/>
  <c r="W1122" i="6"/>
  <c r="S1122" i="6"/>
  <c r="W1121" i="6"/>
  <c r="S1121" i="6"/>
  <c r="W1120" i="6"/>
  <c r="S1120" i="6"/>
  <c r="W1119" i="6"/>
  <c r="S1119" i="6"/>
  <c r="W1118" i="6"/>
  <c r="S1118" i="6"/>
  <c r="W1117" i="6"/>
  <c r="S1117" i="6"/>
  <c r="W1116" i="6"/>
  <c r="S1116" i="6"/>
  <c r="W1115" i="6"/>
  <c r="S1115" i="6"/>
  <c r="W1114" i="6"/>
  <c r="S1114" i="6"/>
  <c r="W1113" i="6"/>
  <c r="S1113" i="6"/>
  <c r="W1112" i="6"/>
  <c r="S1112" i="6"/>
  <c r="W1111" i="6"/>
  <c r="S1111" i="6"/>
  <c r="W1110" i="6"/>
  <c r="S1110" i="6"/>
  <c r="W1109" i="6"/>
  <c r="S1109" i="6"/>
  <c r="W1108" i="6"/>
  <c r="S1108" i="6"/>
  <c r="W1107" i="6"/>
  <c r="S1107" i="6"/>
  <c r="W1106" i="6"/>
  <c r="S1106" i="6"/>
  <c r="W1105" i="6"/>
  <c r="S1105" i="6"/>
  <c r="W1104" i="6"/>
  <c r="S1104" i="6"/>
  <c r="W1103" i="6"/>
  <c r="S1103" i="6"/>
  <c r="W1102" i="6"/>
  <c r="S1102" i="6"/>
  <c r="W1101" i="6"/>
  <c r="S1101" i="6"/>
  <c r="W1100" i="6"/>
  <c r="S1100" i="6"/>
  <c r="W1099" i="6"/>
  <c r="S1099" i="6"/>
  <c r="W1098" i="6"/>
  <c r="S1098" i="6"/>
  <c r="W1097" i="6"/>
  <c r="S1097" i="6"/>
  <c r="W1096" i="6"/>
  <c r="S1096" i="6"/>
  <c r="W1095" i="6"/>
  <c r="S1095" i="6"/>
  <c r="W1094" i="6"/>
  <c r="S1094" i="6"/>
  <c r="W1093" i="6"/>
  <c r="S1093" i="6"/>
  <c r="W1092" i="6"/>
  <c r="S1092" i="6"/>
  <c r="W1091" i="6"/>
  <c r="S1091" i="6"/>
  <c r="W1090" i="6"/>
  <c r="S1090" i="6"/>
  <c r="W1089" i="6"/>
  <c r="S1089" i="6"/>
  <c r="W1088" i="6"/>
  <c r="S1088" i="6"/>
  <c r="W1087" i="6"/>
  <c r="S1087" i="6"/>
  <c r="W1086" i="6"/>
  <c r="S1086" i="6"/>
  <c r="W1085" i="6"/>
  <c r="S1085" i="6"/>
  <c r="W1084" i="6"/>
  <c r="S1084" i="6"/>
  <c r="W1083" i="6"/>
  <c r="S1083" i="6"/>
  <c r="W1082" i="6"/>
  <c r="S1082" i="6"/>
  <c r="W1081" i="6"/>
  <c r="S1081" i="6"/>
  <c r="W1080" i="6"/>
  <c r="S1080" i="6"/>
  <c r="W1079" i="6"/>
  <c r="S1079" i="6"/>
  <c r="W1078" i="6"/>
  <c r="S1078" i="6"/>
  <c r="W1077" i="6"/>
  <c r="S1077" i="6"/>
  <c r="W1076" i="6"/>
  <c r="S1076" i="6"/>
  <c r="W1075" i="6"/>
  <c r="S1075" i="6"/>
  <c r="W1074" i="6"/>
  <c r="S1074" i="6"/>
  <c r="W1073" i="6"/>
  <c r="S1073" i="6"/>
  <c r="W1072" i="6"/>
  <c r="S1072" i="6"/>
  <c r="W1071" i="6"/>
  <c r="S1071" i="6"/>
  <c r="W1070" i="6"/>
  <c r="S1070" i="6"/>
  <c r="W1069" i="6"/>
  <c r="S1069" i="6"/>
  <c r="W1068" i="6"/>
  <c r="S1068" i="6"/>
  <c r="W1067" i="6"/>
  <c r="S1067" i="6"/>
  <c r="W1066" i="6"/>
  <c r="S1066" i="6"/>
  <c r="W1065" i="6"/>
  <c r="S1065" i="6"/>
  <c r="W1064" i="6"/>
  <c r="S1064" i="6"/>
  <c r="W1063" i="6"/>
  <c r="S1063" i="6"/>
  <c r="W1062" i="6"/>
  <c r="S1062" i="6"/>
  <c r="W1061" i="6"/>
  <c r="S1061" i="6"/>
  <c r="W1060" i="6"/>
  <c r="S1060" i="6"/>
  <c r="W1059" i="6"/>
  <c r="S1059" i="6"/>
  <c r="W1058" i="6"/>
  <c r="S1058" i="6"/>
  <c r="W1057" i="6"/>
  <c r="S1057" i="6"/>
  <c r="W1056" i="6"/>
  <c r="S1056" i="6"/>
  <c r="W1055" i="6"/>
  <c r="S1055" i="6"/>
  <c r="W1054" i="6"/>
  <c r="S1054" i="6"/>
  <c r="W1053" i="6"/>
  <c r="S1053" i="6"/>
  <c r="W1052" i="6"/>
  <c r="S1052" i="6"/>
  <c r="W1051" i="6"/>
  <c r="S1051" i="6"/>
  <c r="W1050" i="6"/>
  <c r="S1050" i="6"/>
  <c r="W1049" i="6"/>
  <c r="S1049" i="6"/>
  <c r="W1048" i="6"/>
  <c r="S1048" i="6"/>
  <c r="W1047" i="6"/>
  <c r="S1047" i="6"/>
  <c r="W1046" i="6"/>
  <c r="S1046" i="6"/>
  <c r="W1045" i="6"/>
  <c r="S1045" i="6"/>
  <c r="W1044" i="6"/>
  <c r="S1044" i="6"/>
  <c r="W1043" i="6"/>
  <c r="S1043" i="6"/>
  <c r="W1042" i="6"/>
  <c r="S1042" i="6"/>
  <c r="W1041" i="6"/>
  <c r="S1041" i="6"/>
  <c r="W1040" i="6"/>
  <c r="S1040" i="6"/>
  <c r="W1039" i="6"/>
  <c r="S1039" i="6"/>
  <c r="W1038" i="6"/>
  <c r="S1038" i="6"/>
  <c r="W1037" i="6"/>
  <c r="S1037" i="6"/>
  <c r="W1036" i="6"/>
  <c r="S1036" i="6"/>
  <c r="W1035" i="6"/>
  <c r="S1035" i="6"/>
  <c r="W1034" i="6"/>
  <c r="S1034" i="6"/>
  <c r="W1033" i="6"/>
  <c r="S1033" i="6"/>
  <c r="W1032" i="6"/>
  <c r="S1032" i="6"/>
  <c r="W1031" i="6"/>
  <c r="S1031" i="6"/>
  <c r="W1030" i="6"/>
  <c r="S1030" i="6"/>
  <c r="W1029" i="6"/>
  <c r="S1029" i="6"/>
  <c r="W1028" i="6"/>
  <c r="S1028" i="6"/>
  <c r="W1027" i="6"/>
  <c r="S1027" i="6"/>
  <c r="W1026" i="6"/>
  <c r="S1026" i="6"/>
  <c r="W1025" i="6"/>
  <c r="S1025" i="6"/>
  <c r="W1024" i="6"/>
  <c r="S1024" i="6"/>
  <c r="W1023" i="6"/>
  <c r="S1023" i="6"/>
  <c r="W1022" i="6"/>
  <c r="S1022" i="6"/>
  <c r="W1021" i="6"/>
  <c r="S1021" i="6"/>
  <c r="W1020" i="6"/>
  <c r="S1020" i="6"/>
  <c r="W1019" i="6"/>
  <c r="S1019" i="6"/>
  <c r="W1018" i="6"/>
  <c r="S1018" i="6"/>
  <c r="W1017" i="6"/>
  <c r="S1017" i="6"/>
  <c r="W1016" i="6"/>
  <c r="S1016" i="6"/>
  <c r="W1015" i="6"/>
  <c r="S1015" i="6"/>
  <c r="W1014" i="6"/>
  <c r="S1014" i="6"/>
  <c r="W1013" i="6"/>
  <c r="S1013" i="6"/>
  <c r="W1012" i="6"/>
  <c r="S1012" i="6"/>
  <c r="W1011" i="6"/>
  <c r="S1011" i="6"/>
  <c r="W1010" i="6"/>
  <c r="S1010" i="6"/>
  <c r="W1009" i="6"/>
  <c r="S1009" i="6"/>
  <c r="W1008" i="6"/>
  <c r="S1008" i="6"/>
  <c r="W1007" i="6"/>
  <c r="S1007" i="6"/>
  <c r="W1006" i="6"/>
  <c r="S1006" i="6"/>
  <c r="W1005" i="6"/>
  <c r="S1005" i="6"/>
  <c r="W1004" i="6"/>
  <c r="S1004" i="6"/>
  <c r="W1003" i="6"/>
  <c r="S1003" i="6"/>
  <c r="W1002" i="6"/>
  <c r="S1002" i="6"/>
  <c r="W1001" i="6"/>
  <c r="S1001" i="6"/>
  <c r="W1000" i="6"/>
  <c r="S1000" i="6"/>
  <c r="W999" i="6"/>
  <c r="S999" i="6"/>
  <c r="W998" i="6"/>
  <c r="S998" i="6"/>
  <c r="W997" i="6"/>
  <c r="S997" i="6"/>
  <c r="W996" i="6"/>
  <c r="S996" i="6"/>
  <c r="W995" i="6"/>
  <c r="S995" i="6"/>
  <c r="W994" i="6"/>
  <c r="S994" i="6"/>
  <c r="W993" i="6"/>
  <c r="S993" i="6"/>
  <c r="W992" i="6"/>
  <c r="S992" i="6"/>
  <c r="W991" i="6"/>
  <c r="S991" i="6"/>
  <c r="W990" i="6"/>
  <c r="S990" i="6"/>
  <c r="W989" i="6"/>
  <c r="S989" i="6"/>
  <c r="W988" i="6"/>
  <c r="S988" i="6"/>
  <c r="W987" i="6"/>
  <c r="S987" i="6"/>
  <c r="W986" i="6"/>
  <c r="S986" i="6"/>
  <c r="W985" i="6"/>
  <c r="S985" i="6"/>
  <c r="W984" i="6"/>
  <c r="S984" i="6"/>
  <c r="W983" i="6"/>
  <c r="S983" i="6"/>
  <c r="W982" i="6"/>
  <c r="S982" i="6"/>
  <c r="W981" i="6"/>
  <c r="S981" i="6"/>
  <c r="W980" i="6"/>
  <c r="S980" i="6"/>
  <c r="W979" i="6"/>
  <c r="S979" i="6"/>
  <c r="W978" i="6"/>
  <c r="S978" i="6"/>
  <c r="W977" i="6"/>
  <c r="S977" i="6"/>
  <c r="W976" i="6"/>
  <c r="S976" i="6"/>
  <c r="W975" i="6"/>
  <c r="S975" i="6"/>
  <c r="W974" i="6"/>
  <c r="S974" i="6"/>
  <c r="W973" i="6"/>
  <c r="S973" i="6"/>
  <c r="W972" i="6"/>
  <c r="S972" i="6"/>
  <c r="W971" i="6"/>
  <c r="S971" i="6"/>
  <c r="W970" i="6"/>
  <c r="S970" i="6"/>
  <c r="W969" i="6"/>
  <c r="S969" i="6"/>
  <c r="W968" i="6"/>
  <c r="S968" i="6"/>
  <c r="W967" i="6"/>
  <c r="S967" i="6"/>
  <c r="W966" i="6"/>
  <c r="S966" i="6"/>
  <c r="W965" i="6"/>
  <c r="S965" i="6"/>
  <c r="W964" i="6"/>
  <c r="S964" i="6"/>
  <c r="W963" i="6"/>
  <c r="S963" i="6"/>
  <c r="W962" i="6"/>
  <c r="S962" i="6"/>
  <c r="W961" i="6"/>
  <c r="S961" i="6"/>
  <c r="W960" i="6"/>
  <c r="S960" i="6"/>
  <c r="W959" i="6"/>
  <c r="S959" i="6"/>
  <c r="W958" i="6"/>
  <c r="S958" i="6"/>
  <c r="W957" i="6"/>
  <c r="S957" i="6"/>
  <c r="W956" i="6"/>
  <c r="S956" i="6"/>
  <c r="W955" i="6"/>
  <c r="S955" i="6"/>
  <c r="W954" i="6"/>
  <c r="S954" i="6"/>
  <c r="W953" i="6"/>
  <c r="S953" i="6"/>
  <c r="W952" i="6"/>
  <c r="S952" i="6"/>
  <c r="W951" i="6"/>
  <c r="S951" i="6"/>
  <c r="W950" i="6"/>
  <c r="S950" i="6"/>
  <c r="W949" i="6"/>
  <c r="S949" i="6"/>
  <c r="W948" i="6"/>
  <c r="S948" i="6"/>
  <c r="W947" i="6"/>
  <c r="S947" i="6"/>
  <c r="W946" i="6"/>
  <c r="S946" i="6"/>
  <c r="W945" i="6"/>
  <c r="S945" i="6"/>
  <c r="W944" i="6"/>
  <c r="S944" i="6"/>
  <c r="W943" i="6"/>
  <c r="S943" i="6"/>
  <c r="W942" i="6"/>
  <c r="S942" i="6"/>
  <c r="W941" i="6"/>
  <c r="S941" i="6"/>
  <c r="W940" i="6"/>
  <c r="S940" i="6"/>
  <c r="W939" i="6"/>
  <c r="S939" i="6"/>
  <c r="W938" i="6"/>
  <c r="S938" i="6"/>
  <c r="W937" i="6"/>
  <c r="S937" i="6"/>
  <c r="W936" i="6"/>
  <c r="S936" i="6"/>
  <c r="W935" i="6"/>
  <c r="S935" i="6"/>
  <c r="W934" i="6"/>
  <c r="S934" i="6"/>
  <c r="W933" i="6"/>
  <c r="S933" i="6"/>
  <c r="W932" i="6"/>
  <c r="S932" i="6"/>
  <c r="W931" i="6"/>
  <c r="S931" i="6"/>
  <c r="W930" i="6"/>
  <c r="S930" i="6"/>
  <c r="W929" i="6"/>
  <c r="S929" i="6"/>
  <c r="W928" i="6"/>
  <c r="S928" i="6"/>
  <c r="W927" i="6"/>
  <c r="S927" i="6"/>
  <c r="W926" i="6"/>
  <c r="S926" i="6"/>
  <c r="W925" i="6"/>
  <c r="S925" i="6"/>
  <c r="W924" i="6"/>
  <c r="S924" i="6"/>
  <c r="W923" i="6"/>
  <c r="S923" i="6"/>
  <c r="W922" i="6"/>
  <c r="S922" i="6"/>
  <c r="W921" i="6"/>
  <c r="S921" i="6"/>
  <c r="W920" i="6"/>
  <c r="S920" i="6"/>
  <c r="W919" i="6"/>
  <c r="S919" i="6"/>
  <c r="W918" i="6"/>
  <c r="S918" i="6"/>
  <c r="W917" i="6"/>
  <c r="S917" i="6"/>
  <c r="W916" i="6"/>
  <c r="S916" i="6"/>
  <c r="W915" i="6"/>
  <c r="S915" i="6"/>
  <c r="W914" i="6"/>
  <c r="S914" i="6"/>
  <c r="W913" i="6"/>
  <c r="S913" i="6"/>
  <c r="W912" i="6"/>
  <c r="S912" i="6"/>
  <c r="W911" i="6"/>
  <c r="S911" i="6"/>
  <c r="W910" i="6"/>
  <c r="S910" i="6"/>
  <c r="W909" i="6"/>
  <c r="S909" i="6"/>
  <c r="W908" i="6"/>
  <c r="S908" i="6"/>
  <c r="W907" i="6"/>
  <c r="S907" i="6"/>
  <c r="W906" i="6"/>
  <c r="S906" i="6"/>
  <c r="W905" i="6"/>
  <c r="S905" i="6"/>
  <c r="W904" i="6"/>
  <c r="S904" i="6"/>
  <c r="W903" i="6"/>
  <c r="S903" i="6"/>
  <c r="W902" i="6"/>
  <c r="S902" i="6"/>
  <c r="W901" i="6"/>
  <c r="S901" i="6"/>
  <c r="W900" i="6"/>
  <c r="S900" i="6"/>
  <c r="W899" i="6"/>
  <c r="S899" i="6"/>
  <c r="W898" i="6"/>
  <c r="S898" i="6"/>
  <c r="W897" i="6"/>
  <c r="S897" i="6"/>
  <c r="W896" i="6"/>
  <c r="S896" i="6"/>
  <c r="W895" i="6"/>
  <c r="S895" i="6"/>
  <c r="W894" i="6"/>
  <c r="S894" i="6"/>
  <c r="W893" i="6"/>
  <c r="S893" i="6"/>
  <c r="W892" i="6"/>
  <c r="S892" i="6"/>
  <c r="W891" i="6"/>
  <c r="S891" i="6"/>
  <c r="W890" i="6"/>
  <c r="S890" i="6"/>
  <c r="W889" i="6"/>
  <c r="S889" i="6"/>
  <c r="W888" i="6"/>
  <c r="S888" i="6"/>
  <c r="W887" i="6"/>
  <c r="S887" i="6"/>
  <c r="W886" i="6"/>
  <c r="S886" i="6"/>
  <c r="W885" i="6"/>
  <c r="S885" i="6"/>
  <c r="W884" i="6"/>
  <c r="S884" i="6"/>
  <c r="W883" i="6"/>
  <c r="S883" i="6"/>
  <c r="W882" i="6"/>
  <c r="S882" i="6"/>
  <c r="W881" i="6"/>
  <c r="S881" i="6"/>
  <c r="W880" i="6"/>
  <c r="S880" i="6"/>
  <c r="W879" i="6"/>
  <c r="S879" i="6"/>
  <c r="W878" i="6"/>
  <c r="S878" i="6"/>
  <c r="W877" i="6"/>
  <c r="S877" i="6"/>
  <c r="W876" i="6"/>
  <c r="S876" i="6"/>
  <c r="W875" i="6"/>
  <c r="S875" i="6"/>
  <c r="W874" i="6"/>
  <c r="S874" i="6"/>
  <c r="W873" i="6"/>
  <c r="S873" i="6"/>
  <c r="W872" i="6"/>
  <c r="S872" i="6"/>
  <c r="W871" i="6"/>
  <c r="S871" i="6"/>
  <c r="W870" i="6"/>
  <c r="S870" i="6"/>
  <c r="W869" i="6"/>
  <c r="S869" i="6"/>
  <c r="W868" i="6"/>
  <c r="S868" i="6"/>
  <c r="W867" i="6"/>
  <c r="S867" i="6"/>
  <c r="W866" i="6"/>
  <c r="S866" i="6"/>
  <c r="W865" i="6"/>
  <c r="S865" i="6"/>
  <c r="W864" i="6"/>
  <c r="S864" i="6"/>
  <c r="W863" i="6"/>
  <c r="S863" i="6"/>
  <c r="W862" i="6"/>
  <c r="S862" i="6"/>
  <c r="W861" i="6"/>
  <c r="S861" i="6"/>
  <c r="W860" i="6"/>
  <c r="S860" i="6"/>
  <c r="W859" i="6"/>
  <c r="S859" i="6"/>
  <c r="W858" i="6"/>
  <c r="S858" i="6"/>
  <c r="W857" i="6"/>
  <c r="S857" i="6"/>
  <c r="W856" i="6"/>
  <c r="S856" i="6"/>
  <c r="W855" i="6"/>
  <c r="S855" i="6"/>
  <c r="W854" i="6"/>
  <c r="S854" i="6"/>
  <c r="W853" i="6"/>
  <c r="S853" i="6"/>
  <c r="W852" i="6"/>
  <c r="S852" i="6"/>
  <c r="W851" i="6"/>
  <c r="S851" i="6"/>
  <c r="W850" i="6"/>
  <c r="S850" i="6"/>
  <c r="W849" i="6"/>
  <c r="S849" i="6"/>
  <c r="W848" i="6"/>
  <c r="S848" i="6"/>
  <c r="W847" i="6"/>
  <c r="S847" i="6"/>
  <c r="W846" i="6"/>
  <c r="S846" i="6"/>
  <c r="W845" i="6"/>
  <c r="S845" i="6"/>
  <c r="W844" i="6"/>
  <c r="S844" i="6"/>
  <c r="W843" i="6"/>
  <c r="S843" i="6"/>
  <c r="W842" i="6"/>
  <c r="S842" i="6"/>
  <c r="W841" i="6"/>
  <c r="S841" i="6"/>
  <c r="W840" i="6"/>
  <c r="S840" i="6"/>
  <c r="W839" i="6"/>
  <c r="S839" i="6"/>
  <c r="W838" i="6"/>
  <c r="S838" i="6"/>
  <c r="W837" i="6"/>
  <c r="S837" i="6"/>
  <c r="W836" i="6"/>
  <c r="S836" i="6"/>
  <c r="W835" i="6"/>
  <c r="S835" i="6"/>
  <c r="W834" i="6"/>
  <c r="S834" i="6"/>
  <c r="W833" i="6"/>
  <c r="S833" i="6"/>
  <c r="W832" i="6"/>
  <c r="S832" i="6"/>
  <c r="W831" i="6"/>
  <c r="S831" i="6"/>
  <c r="W830" i="6"/>
  <c r="S830" i="6"/>
  <c r="W829" i="6"/>
  <c r="S829" i="6"/>
  <c r="W828" i="6"/>
  <c r="S828" i="6"/>
  <c r="W827" i="6"/>
  <c r="S827" i="6"/>
  <c r="W826" i="6"/>
  <c r="S826" i="6"/>
  <c r="W825" i="6"/>
  <c r="S825" i="6"/>
  <c r="W824" i="6"/>
  <c r="S824" i="6"/>
  <c r="W823" i="6"/>
  <c r="S823" i="6"/>
  <c r="W822" i="6"/>
  <c r="S822" i="6"/>
  <c r="W821" i="6"/>
  <c r="S821" i="6"/>
  <c r="W820" i="6"/>
  <c r="S820" i="6"/>
  <c r="W819" i="6"/>
  <c r="S819" i="6"/>
  <c r="W818" i="6"/>
  <c r="S818" i="6"/>
  <c r="W817" i="6"/>
  <c r="S817" i="6"/>
  <c r="W816" i="6"/>
  <c r="S816" i="6"/>
  <c r="W815" i="6"/>
  <c r="S815" i="6"/>
  <c r="W814" i="6"/>
  <c r="S814" i="6"/>
  <c r="W813" i="6"/>
  <c r="S813" i="6"/>
  <c r="W812" i="6"/>
  <c r="S812" i="6"/>
  <c r="W811" i="6"/>
  <c r="S811" i="6"/>
  <c r="W810" i="6"/>
  <c r="S810" i="6"/>
  <c r="W809" i="6"/>
  <c r="S809" i="6"/>
  <c r="W808" i="6"/>
  <c r="S808" i="6"/>
  <c r="W807" i="6"/>
  <c r="S807" i="6"/>
  <c r="W806" i="6"/>
  <c r="S806" i="6"/>
  <c r="W805" i="6"/>
  <c r="S805" i="6"/>
  <c r="W804" i="6"/>
  <c r="S804" i="6"/>
  <c r="W803" i="6"/>
  <c r="S803" i="6"/>
  <c r="W802" i="6"/>
  <c r="S802" i="6"/>
  <c r="W801" i="6"/>
  <c r="S801" i="6"/>
  <c r="W800" i="6"/>
  <c r="S800" i="6"/>
  <c r="W799" i="6"/>
  <c r="S799" i="6"/>
  <c r="W798" i="6"/>
  <c r="S798" i="6"/>
  <c r="W797" i="6"/>
  <c r="S797" i="6"/>
  <c r="W796" i="6"/>
  <c r="S796" i="6"/>
  <c r="W795" i="6"/>
  <c r="S795" i="6"/>
  <c r="W794" i="6"/>
  <c r="S794" i="6"/>
  <c r="W793" i="6"/>
  <c r="S793" i="6"/>
  <c r="W792" i="6"/>
  <c r="S792" i="6"/>
  <c r="W791" i="6"/>
  <c r="S791" i="6"/>
  <c r="W790" i="6"/>
  <c r="S790" i="6"/>
  <c r="W789" i="6"/>
  <c r="S789" i="6"/>
  <c r="W788" i="6"/>
  <c r="S788" i="6"/>
  <c r="W787" i="6"/>
  <c r="S787" i="6"/>
  <c r="W786" i="6"/>
  <c r="S786" i="6"/>
  <c r="W785" i="6"/>
  <c r="S785" i="6"/>
  <c r="W784" i="6"/>
  <c r="S784" i="6"/>
  <c r="W783" i="6"/>
  <c r="S783" i="6"/>
  <c r="W782" i="6"/>
  <c r="S782" i="6"/>
  <c r="W781" i="6"/>
  <c r="S781" i="6"/>
  <c r="W780" i="6"/>
  <c r="S780" i="6"/>
  <c r="W779" i="6"/>
  <c r="S779" i="6"/>
  <c r="W778" i="6"/>
  <c r="S778" i="6"/>
  <c r="W777" i="6"/>
  <c r="S777" i="6"/>
  <c r="W776" i="6"/>
  <c r="S776" i="6"/>
  <c r="W775" i="6"/>
  <c r="S775" i="6"/>
  <c r="W774" i="6"/>
  <c r="S774" i="6"/>
  <c r="W773" i="6"/>
  <c r="S773" i="6"/>
  <c r="W772" i="6"/>
  <c r="S772" i="6"/>
  <c r="W771" i="6"/>
  <c r="S771" i="6"/>
  <c r="W770" i="6"/>
  <c r="S770" i="6"/>
  <c r="W769" i="6"/>
  <c r="S769" i="6"/>
  <c r="W768" i="6"/>
  <c r="S768" i="6"/>
  <c r="W767" i="6"/>
  <c r="S767" i="6"/>
  <c r="W766" i="6"/>
  <c r="S766" i="6"/>
  <c r="W765" i="6"/>
  <c r="S765" i="6"/>
  <c r="W764" i="6"/>
  <c r="S764" i="6"/>
  <c r="W763" i="6"/>
  <c r="S763" i="6"/>
  <c r="W762" i="6"/>
  <c r="S762" i="6"/>
  <c r="W761" i="6"/>
  <c r="S761" i="6"/>
  <c r="W760" i="6"/>
  <c r="S760" i="6"/>
  <c r="W759" i="6"/>
  <c r="S759" i="6"/>
  <c r="W758" i="6"/>
  <c r="S758" i="6"/>
  <c r="W757" i="6"/>
  <c r="S757" i="6"/>
  <c r="W756" i="6"/>
  <c r="S756" i="6"/>
  <c r="W755" i="6"/>
  <c r="S755" i="6"/>
  <c r="W754" i="6"/>
  <c r="S754" i="6"/>
  <c r="W753" i="6"/>
  <c r="S753" i="6"/>
  <c r="W752" i="6"/>
  <c r="S752" i="6"/>
  <c r="W751" i="6"/>
  <c r="S751" i="6"/>
  <c r="W750" i="6"/>
  <c r="S750" i="6"/>
  <c r="W749" i="6"/>
  <c r="S749" i="6"/>
  <c r="W748" i="6"/>
  <c r="S748" i="6"/>
  <c r="W747" i="6"/>
  <c r="S747" i="6"/>
  <c r="W746" i="6"/>
  <c r="S746" i="6"/>
  <c r="W745" i="6"/>
  <c r="S745" i="6"/>
  <c r="W744" i="6"/>
  <c r="S744" i="6"/>
  <c r="W743" i="6"/>
  <c r="S743" i="6"/>
  <c r="W742" i="6"/>
  <c r="S742" i="6"/>
  <c r="W741" i="6"/>
  <c r="S741" i="6"/>
  <c r="W740" i="6"/>
  <c r="S740" i="6"/>
  <c r="W739" i="6"/>
  <c r="S739" i="6"/>
  <c r="W738" i="6"/>
  <c r="S738" i="6"/>
  <c r="W737" i="6"/>
  <c r="S737" i="6"/>
  <c r="W736" i="6"/>
  <c r="S736" i="6"/>
  <c r="W735" i="6"/>
  <c r="S735" i="6"/>
  <c r="W734" i="6"/>
  <c r="S734" i="6"/>
  <c r="W733" i="6"/>
  <c r="S733" i="6"/>
  <c r="W732" i="6"/>
  <c r="S732" i="6"/>
  <c r="W731" i="6"/>
  <c r="S731" i="6"/>
  <c r="W730" i="6"/>
  <c r="S730" i="6"/>
  <c r="W729" i="6"/>
  <c r="S729" i="6"/>
  <c r="W728" i="6"/>
  <c r="S728" i="6"/>
  <c r="W727" i="6"/>
  <c r="S727" i="6"/>
  <c r="W726" i="6"/>
  <c r="S726" i="6"/>
  <c r="W725" i="6"/>
  <c r="S725" i="6"/>
  <c r="W724" i="6"/>
  <c r="S724" i="6"/>
  <c r="W723" i="6"/>
  <c r="S723" i="6"/>
  <c r="W722" i="6"/>
  <c r="S722" i="6"/>
  <c r="W721" i="6"/>
  <c r="S721" i="6"/>
  <c r="W720" i="6"/>
  <c r="S720" i="6"/>
  <c r="W719" i="6"/>
  <c r="S719" i="6"/>
  <c r="W718" i="6"/>
  <c r="S718" i="6"/>
  <c r="W717" i="6"/>
  <c r="S717" i="6"/>
  <c r="W716" i="6"/>
  <c r="S716" i="6"/>
  <c r="W715" i="6"/>
  <c r="S715" i="6"/>
  <c r="W714" i="6"/>
  <c r="S714" i="6"/>
  <c r="W713" i="6"/>
  <c r="S713" i="6"/>
  <c r="W712" i="6"/>
  <c r="S712" i="6"/>
  <c r="W711" i="6"/>
  <c r="S711" i="6"/>
  <c r="W710" i="6"/>
  <c r="S710" i="6"/>
  <c r="W709" i="6"/>
  <c r="S709" i="6"/>
  <c r="W708" i="6"/>
  <c r="S708" i="6"/>
  <c r="W707" i="6"/>
  <c r="S707" i="6"/>
  <c r="W706" i="6"/>
  <c r="S706" i="6"/>
  <c r="W705" i="6"/>
  <c r="S705" i="6"/>
  <c r="W704" i="6"/>
  <c r="S704" i="6"/>
  <c r="W703" i="6"/>
  <c r="S703" i="6"/>
  <c r="W702" i="6"/>
  <c r="S702" i="6"/>
  <c r="W701" i="6"/>
  <c r="S701" i="6"/>
  <c r="W700" i="6"/>
  <c r="S700" i="6"/>
  <c r="W699" i="6"/>
  <c r="S699" i="6"/>
  <c r="W698" i="6"/>
  <c r="S698" i="6"/>
  <c r="W697" i="6"/>
  <c r="S697" i="6"/>
  <c r="W696" i="6"/>
  <c r="S696" i="6"/>
  <c r="W695" i="6"/>
  <c r="S695" i="6"/>
  <c r="W694" i="6"/>
  <c r="S694" i="6"/>
  <c r="W693" i="6"/>
  <c r="S693" i="6"/>
  <c r="W692" i="6"/>
  <c r="S692" i="6"/>
  <c r="W691" i="6"/>
  <c r="S691" i="6"/>
  <c r="W690" i="6"/>
  <c r="S690" i="6"/>
  <c r="W689" i="6"/>
  <c r="S689" i="6"/>
  <c r="W688" i="6"/>
  <c r="S688" i="6"/>
  <c r="W687" i="6"/>
  <c r="S687" i="6"/>
  <c r="W686" i="6"/>
  <c r="S686" i="6"/>
  <c r="W685" i="6"/>
  <c r="S685" i="6"/>
  <c r="W684" i="6"/>
  <c r="S684" i="6"/>
  <c r="W683" i="6"/>
  <c r="S683" i="6"/>
  <c r="W682" i="6"/>
  <c r="S682" i="6"/>
  <c r="W681" i="6"/>
  <c r="S681" i="6"/>
  <c r="W680" i="6"/>
  <c r="S680" i="6"/>
  <c r="W679" i="6"/>
  <c r="S679" i="6"/>
  <c r="W678" i="6"/>
  <c r="S678" i="6"/>
  <c r="W677" i="6"/>
  <c r="S677" i="6"/>
  <c r="W676" i="6"/>
  <c r="S676" i="6"/>
  <c r="W675" i="6"/>
  <c r="S675" i="6"/>
  <c r="W674" i="6"/>
  <c r="S674" i="6"/>
  <c r="W673" i="6"/>
  <c r="S673" i="6"/>
  <c r="W672" i="6"/>
  <c r="S672" i="6"/>
  <c r="W671" i="6"/>
  <c r="S671" i="6"/>
  <c r="W670" i="6"/>
  <c r="S670" i="6"/>
  <c r="W669" i="6"/>
  <c r="S669" i="6"/>
  <c r="W668" i="6"/>
  <c r="S668" i="6"/>
  <c r="W667" i="6"/>
  <c r="S667" i="6"/>
  <c r="W666" i="6"/>
  <c r="S666" i="6"/>
  <c r="W665" i="6"/>
  <c r="S665" i="6"/>
  <c r="W664" i="6"/>
  <c r="S664" i="6"/>
  <c r="W663" i="6"/>
  <c r="S663" i="6"/>
  <c r="W662" i="6"/>
  <c r="S662" i="6"/>
  <c r="W661" i="6"/>
  <c r="S661" i="6"/>
  <c r="W660" i="6"/>
  <c r="S660" i="6"/>
  <c r="W659" i="6"/>
  <c r="S659" i="6"/>
  <c r="W658" i="6"/>
  <c r="S658" i="6"/>
  <c r="W657" i="6"/>
  <c r="S657" i="6"/>
  <c r="W656" i="6"/>
  <c r="S656" i="6"/>
  <c r="W655" i="6"/>
  <c r="S655" i="6"/>
  <c r="W654" i="6"/>
  <c r="S654" i="6"/>
  <c r="W653" i="6"/>
  <c r="S653" i="6"/>
  <c r="W652" i="6"/>
  <c r="S652" i="6"/>
  <c r="W651" i="6"/>
  <c r="S651" i="6"/>
  <c r="W650" i="6"/>
  <c r="S650" i="6"/>
  <c r="W649" i="6"/>
  <c r="S649" i="6"/>
  <c r="W648" i="6"/>
  <c r="S648" i="6"/>
  <c r="W647" i="6"/>
  <c r="S647" i="6"/>
  <c r="W646" i="6"/>
  <c r="S646" i="6"/>
  <c r="W645" i="6"/>
  <c r="S645" i="6"/>
  <c r="W644" i="6"/>
  <c r="S644" i="6"/>
  <c r="W643" i="6"/>
  <c r="S643" i="6"/>
  <c r="W642" i="6"/>
  <c r="S642" i="6"/>
  <c r="W641" i="6"/>
  <c r="S641" i="6"/>
  <c r="W640" i="6"/>
  <c r="S640" i="6"/>
  <c r="W639" i="6"/>
  <c r="S639" i="6"/>
  <c r="W638" i="6"/>
  <c r="S638" i="6"/>
  <c r="W637" i="6"/>
  <c r="S637" i="6"/>
  <c r="W636" i="6"/>
  <c r="S636" i="6"/>
  <c r="W635" i="6"/>
  <c r="S635" i="6"/>
  <c r="W634" i="6"/>
  <c r="S634" i="6"/>
  <c r="W633" i="6"/>
  <c r="S633" i="6"/>
  <c r="W632" i="6"/>
  <c r="S632" i="6"/>
  <c r="W631" i="6"/>
  <c r="S631" i="6"/>
  <c r="W630" i="6"/>
  <c r="S630" i="6"/>
  <c r="W629" i="6"/>
  <c r="S629" i="6"/>
  <c r="W628" i="6"/>
  <c r="S628" i="6"/>
  <c r="W627" i="6"/>
  <c r="S627" i="6"/>
  <c r="W626" i="6"/>
  <c r="S626" i="6"/>
  <c r="W625" i="6"/>
  <c r="S625" i="6"/>
  <c r="W624" i="6"/>
  <c r="S624" i="6"/>
  <c r="W623" i="6"/>
  <c r="S623" i="6"/>
  <c r="W622" i="6"/>
  <c r="S622" i="6"/>
  <c r="W621" i="6"/>
  <c r="S621" i="6"/>
  <c r="W620" i="6"/>
  <c r="S620" i="6"/>
  <c r="W619" i="6"/>
  <c r="S619" i="6"/>
  <c r="W618" i="6"/>
  <c r="S618" i="6"/>
  <c r="W617" i="6"/>
  <c r="S617" i="6"/>
  <c r="W616" i="6"/>
  <c r="S616" i="6"/>
  <c r="W615" i="6"/>
  <c r="S615" i="6"/>
  <c r="W614" i="6"/>
  <c r="S614" i="6"/>
  <c r="W613" i="6"/>
  <c r="S613" i="6"/>
  <c r="W612" i="6"/>
  <c r="S612" i="6"/>
  <c r="W611" i="6"/>
  <c r="S611" i="6"/>
  <c r="W610" i="6"/>
  <c r="S610" i="6"/>
  <c r="W609" i="6"/>
  <c r="S609" i="6"/>
  <c r="W608" i="6"/>
  <c r="S608" i="6"/>
  <c r="W607" i="6"/>
  <c r="S607" i="6"/>
  <c r="W606" i="6"/>
  <c r="S606" i="6"/>
  <c r="W605" i="6"/>
  <c r="S605" i="6"/>
  <c r="W604" i="6"/>
  <c r="S604" i="6"/>
  <c r="W603" i="6"/>
  <c r="S603" i="6"/>
  <c r="W602" i="6"/>
  <c r="S602" i="6"/>
  <c r="W601" i="6"/>
  <c r="S601" i="6"/>
  <c r="W600" i="6"/>
  <c r="S600" i="6"/>
  <c r="W599" i="6"/>
  <c r="S599" i="6"/>
  <c r="W598" i="6"/>
  <c r="S598" i="6"/>
  <c r="W597" i="6"/>
  <c r="S597" i="6"/>
  <c r="W596" i="6"/>
  <c r="S596" i="6"/>
  <c r="W595" i="6"/>
  <c r="S595" i="6"/>
  <c r="W594" i="6"/>
  <c r="S594" i="6"/>
  <c r="W593" i="6"/>
  <c r="S593" i="6"/>
  <c r="W592" i="6"/>
  <c r="S592" i="6"/>
  <c r="W591" i="6"/>
  <c r="S591" i="6"/>
  <c r="W590" i="6"/>
  <c r="S590" i="6"/>
  <c r="W589" i="6"/>
  <c r="S589" i="6"/>
  <c r="W588" i="6"/>
  <c r="S588" i="6"/>
  <c r="W587" i="6"/>
  <c r="S587" i="6"/>
  <c r="W586" i="6"/>
  <c r="S586" i="6"/>
  <c r="W585" i="6"/>
  <c r="S585" i="6"/>
  <c r="W584" i="6"/>
  <c r="S584" i="6"/>
  <c r="W583" i="6"/>
  <c r="S583" i="6"/>
  <c r="W582" i="6"/>
  <c r="S582" i="6"/>
  <c r="W581" i="6"/>
  <c r="S581" i="6"/>
  <c r="W580" i="6"/>
  <c r="S580" i="6"/>
  <c r="W579" i="6"/>
  <c r="S579" i="6"/>
  <c r="W578" i="6"/>
  <c r="S578" i="6"/>
  <c r="W577" i="6"/>
  <c r="S577" i="6"/>
  <c r="W576" i="6"/>
  <c r="S576" i="6"/>
  <c r="W575" i="6"/>
  <c r="S575" i="6"/>
  <c r="W574" i="6"/>
  <c r="S574" i="6"/>
  <c r="W573" i="6"/>
  <c r="S573" i="6"/>
  <c r="W572" i="6"/>
  <c r="S572" i="6"/>
  <c r="W571" i="6"/>
  <c r="S571" i="6"/>
  <c r="W570" i="6"/>
  <c r="S570" i="6"/>
  <c r="W569" i="6"/>
  <c r="S569" i="6"/>
  <c r="W568" i="6"/>
  <c r="S568" i="6"/>
  <c r="W567" i="6"/>
  <c r="S567" i="6"/>
  <c r="W566" i="6"/>
  <c r="S566" i="6"/>
  <c r="W565" i="6"/>
  <c r="S565" i="6"/>
  <c r="W564" i="6"/>
  <c r="S564" i="6"/>
  <c r="W563" i="6"/>
  <c r="S563" i="6"/>
  <c r="W562" i="6"/>
  <c r="S562" i="6"/>
  <c r="W561" i="6"/>
  <c r="S561" i="6"/>
  <c r="W560" i="6"/>
  <c r="S560" i="6"/>
  <c r="W559" i="6"/>
  <c r="S559" i="6"/>
  <c r="W558" i="6"/>
  <c r="S558" i="6"/>
  <c r="W557" i="6"/>
  <c r="S557" i="6"/>
  <c r="W556" i="6"/>
  <c r="S556" i="6"/>
  <c r="W555" i="6"/>
  <c r="S555" i="6"/>
  <c r="W554" i="6"/>
  <c r="S554" i="6"/>
  <c r="W553" i="6"/>
  <c r="S553" i="6"/>
  <c r="W552" i="6"/>
  <c r="S552" i="6"/>
  <c r="W551" i="6"/>
  <c r="S551" i="6"/>
  <c r="W550" i="6"/>
  <c r="S550" i="6"/>
  <c r="W549" i="6"/>
  <c r="S549" i="6"/>
  <c r="W548" i="6"/>
  <c r="S548" i="6"/>
  <c r="W547" i="6"/>
  <c r="S547" i="6"/>
  <c r="W546" i="6"/>
  <c r="S546" i="6"/>
  <c r="W545" i="6"/>
  <c r="S545" i="6"/>
  <c r="W544" i="6"/>
  <c r="S544" i="6"/>
  <c r="W543" i="6"/>
  <c r="S543" i="6"/>
  <c r="W542" i="6"/>
  <c r="S542" i="6"/>
  <c r="W541" i="6"/>
  <c r="S541" i="6"/>
  <c r="W540" i="6"/>
  <c r="S540" i="6"/>
  <c r="W539" i="6"/>
  <c r="S539" i="6"/>
  <c r="W538" i="6"/>
  <c r="S538" i="6"/>
  <c r="W537" i="6"/>
  <c r="S537" i="6"/>
  <c r="W536" i="6"/>
  <c r="S536" i="6"/>
  <c r="W535" i="6"/>
  <c r="S535" i="6"/>
  <c r="W534" i="6"/>
  <c r="S534" i="6"/>
  <c r="W533" i="6"/>
  <c r="S533" i="6"/>
  <c r="W532" i="6"/>
  <c r="S532" i="6"/>
  <c r="W531" i="6"/>
  <c r="S531" i="6"/>
  <c r="W530" i="6"/>
  <c r="S530" i="6"/>
  <c r="W529" i="6"/>
  <c r="S529" i="6"/>
  <c r="W528" i="6"/>
  <c r="S528" i="6"/>
  <c r="W527" i="6"/>
  <c r="S527" i="6"/>
  <c r="W526" i="6"/>
  <c r="S526" i="6"/>
  <c r="W525" i="6"/>
  <c r="S525" i="6"/>
  <c r="W524" i="6"/>
  <c r="S524" i="6"/>
  <c r="W523" i="6"/>
  <c r="S523" i="6"/>
  <c r="W522" i="6"/>
  <c r="S522" i="6"/>
  <c r="W521" i="6"/>
  <c r="S521" i="6"/>
  <c r="W520" i="6"/>
  <c r="S520" i="6"/>
  <c r="W519" i="6"/>
  <c r="S519" i="6"/>
  <c r="W518" i="6"/>
  <c r="S518" i="6"/>
  <c r="W517" i="6"/>
  <c r="S517" i="6"/>
  <c r="W516" i="6"/>
  <c r="S516" i="6"/>
  <c r="W515" i="6"/>
  <c r="S515" i="6"/>
  <c r="W514" i="6"/>
  <c r="S514" i="6"/>
  <c r="W513" i="6"/>
  <c r="S513" i="6"/>
  <c r="W512" i="6"/>
  <c r="S512" i="6"/>
  <c r="W511" i="6"/>
  <c r="S511" i="6"/>
  <c r="W510" i="6"/>
  <c r="S510" i="6"/>
  <c r="W509" i="6"/>
  <c r="S509" i="6"/>
  <c r="W508" i="6"/>
  <c r="S508" i="6"/>
  <c r="W507" i="6"/>
  <c r="S507" i="6"/>
  <c r="W506" i="6"/>
  <c r="S506" i="6"/>
  <c r="W505" i="6"/>
  <c r="S505" i="6"/>
  <c r="W504" i="6"/>
  <c r="S504" i="6"/>
  <c r="W503" i="6"/>
  <c r="S503" i="6"/>
  <c r="W502" i="6"/>
  <c r="S502" i="6"/>
  <c r="W501" i="6"/>
  <c r="S501" i="6"/>
  <c r="W500" i="6"/>
  <c r="S500" i="6"/>
  <c r="W499" i="6"/>
  <c r="S499" i="6"/>
  <c r="W498" i="6"/>
  <c r="S498" i="6"/>
  <c r="W497" i="6"/>
  <c r="S497" i="6"/>
  <c r="W496" i="6"/>
  <c r="S496" i="6"/>
  <c r="W495" i="6"/>
  <c r="S495" i="6"/>
  <c r="W494" i="6"/>
  <c r="S494" i="6"/>
  <c r="W493" i="6"/>
  <c r="S493" i="6"/>
  <c r="W492" i="6"/>
  <c r="S492" i="6"/>
  <c r="W491" i="6"/>
  <c r="S491" i="6"/>
  <c r="W490" i="6"/>
  <c r="S490" i="6"/>
  <c r="W489" i="6"/>
  <c r="S489" i="6"/>
  <c r="W488" i="6"/>
  <c r="S488" i="6"/>
  <c r="W487" i="6"/>
  <c r="S487" i="6"/>
  <c r="W486" i="6"/>
  <c r="S486" i="6"/>
  <c r="W485" i="6"/>
  <c r="S485" i="6"/>
  <c r="W484" i="6"/>
  <c r="S484" i="6"/>
  <c r="W483" i="6"/>
  <c r="S483" i="6"/>
  <c r="W482" i="6"/>
  <c r="S482" i="6"/>
  <c r="W481" i="6"/>
  <c r="S481" i="6"/>
  <c r="W480" i="6"/>
  <c r="S480" i="6"/>
  <c r="W479" i="6"/>
  <c r="S479" i="6"/>
  <c r="W478" i="6"/>
  <c r="S478" i="6"/>
  <c r="W477" i="6"/>
  <c r="S477" i="6"/>
  <c r="W476" i="6"/>
  <c r="S476" i="6"/>
  <c r="W475" i="6"/>
  <c r="S475" i="6"/>
  <c r="W474" i="6"/>
  <c r="S474" i="6"/>
  <c r="W473" i="6"/>
  <c r="S473" i="6"/>
  <c r="W472" i="6"/>
  <c r="S472" i="6"/>
  <c r="W471" i="6"/>
  <c r="S471" i="6"/>
  <c r="W470" i="6"/>
  <c r="S470" i="6"/>
  <c r="W469" i="6"/>
  <c r="S469" i="6"/>
  <c r="W468" i="6"/>
  <c r="S468" i="6"/>
  <c r="W467" i="6"/>
  <c r="S467" i="6"/>
  <c r="W466" i="6"/>
  <c r="S466" i="6"/>
  <c r="W465" i="6"/>
  <c r="S465" i="6"/>
  <c r="W464" i="6"/>
  <c r="S464" i="6"/>
  <c r="W463" i="6"/>
  <c r="S463" i="6"/>
  <c r="W462" i="6"/>
  <c r="S462" i="6"/>
  <c r="W461" i="6"/>
  <c r="S461" i="6"/>
  <c r="W460" i="6"/>
  <c r="S460" i="6"/>
  <c r="W459" i="6"/>
  <c r="S459" i="6"/>
  <c r="W458" i="6"/>
  <c r="S458" i="6"/>
  <c r="W457" i="6"/>
  <c r="S457" i="6"/>
  <c r="W456" i="6"/>
  <c r="S456" i="6"/>
  <c r="W455" i="6"/>
  <c r="S455" i="6"/>
  <c r="W454" i="6"/>
  <c r="S454" i="6"/>
  <c r="W453" i="6"/>
  <c r="S453" i="6"/>
  <c r="W452" i="6"/>
  <c r="S452" i="6"/>
  <c r="W451" i="6"/>
  <c r="S451" i="6"/>
  <c r="W450" i="6"/>
  <c r="S450" i="6"/>
  <c r="W449" i="6"/>
  <c r="S449" i="6"/>
  <c r="W448" i="6"/>
  <c r="S448" i="6"/>
  <c r="W447" i="6"/>
  <c r="S447" i="6"/>
  <c r="W446" i="6"/>
  <c r="S446" i="6"/>
  <c r="W445" i="6"/>
  <c r="S445" i="6"/>
  <c r="W444" i="6"/>
  <c r="S444" i="6"/>
  <c r="W443" i="6"/>
  <c r="S443" i="6"/>
  <c r="W442" i="6"/>
  <c r="S442" i="6"/>
  <c r="W441" i="6"/>
  <c r="S441" i="6"/>
  <c r="W440" i="6"/>
  <c r="S440" i="6"/>
  <c r="W439" i="6"/>
  <c r="S439" i="6"/>
  <c r="W438" i="6"/>
  <c r="S438" i="6"/>
  <c r="W437" i="6"/>
  <c r="S437" i="6"/>
  <c r="W436" i="6"/>
  <c r="S436" i="6"/>
  <c r="W435" i="6"/>
  <c r="S435" i="6"/>
  <c r="W434" i="6"/>
  <c r="S434" i="6"/>
  <c r="W433" i="6"/>
  <c r="S433" i="6"/>
  <c r="W432" i="6"/>
  <c r="S432" i="6"/>
  <c r="W431" i="6"/>
  <c r="S431" i="6"/>
  <c r="W430" i="6"/>
  <c r="S430" i="6"/>
  <c r="W429" i="6"/>
  <c r="S429" i="6"/>
  <c r="W428" i="6"/>
  <c r="S428" i="6"/>
  <c r="W427" i="6"/>
  <c r="S427" i="6"/>
  <c r="W426" i="6"/>
  <c r="S426" i="6"/>
  <c r="W425" i="6"/>
  <c r="S425" i="6"/>
  <c r="W424" i="6"/>
  <c r="S424" i="6"/>
  <c r="W423" i="6"/>
  <c r="S423" i="6"/>
  <c r="W422" i="6"/>
  <c r="S422" i="6"/>
  <c r="W421" i="6"/>
  <c r="S421" i="6"/>
  <c r="W420" i="6"/>
  <c r="S420" i="6"/>
  <c r="W419" i="6"/>
  <c r="S419" i="6"/>
  <c r="W418" i="6"/>
  <c r="S418" i="6"/>
  <c r="W417" i="6"/>
  <c r="S417" i="6"/>
  <c r="W416" i="6"/>
  <c r="S416" i="6"/>
  <c r="W415" i="6"/>
  <c r="S415" i="6"/>
  <c r="W414" i="6"/>
  <c r="S414" i="6"/>
  <c r="W413" i="6"/>
  <c r="S413" i="6"/>
  <c r="W412" i="6"/>
  <c r="S412" i="6"/>
  <c r="W411" i="6"/>
  <c r="S411" i="6"/>
  <c r="W410" i="6"/>
  <c r="S410" i="6"/>
  <c r="W409" i="6"/>
  <c r="S409" i="6"/>
  <c r="W408" i="6"/>
  <c r="S408" i="6"/>
  <c r="W407" i="6"/>
  <c r="S407" i="6"/>
  <c r="W406" i="6"/>
  <c r="S406" i="6"/>
  <c r="W405" i="6"/>
  <c r="S405" i="6"/>
  <c r="W404" i="6"/>
  <c r="S404" i="6"/>
  <c r="W403" i="6"/>
  <c r="S403" i="6"/>
  <c r="W402" i="6"/>
  <c r="S402" i="6"/>
  <c r="W401" i="6"/>
  <c r="S401" i="6"/>
  <c r="W400" i="6"/>
  <c r="S400" i="6"/>
  <c r="W399" i="6"/>
  <c r="S399" i="6"/>
  <c r="W398" i="6"/>
  <c r="S398" i="6"/>
  <c r="W397" i="6"/>
  <c r="S397" i="6"/>
  <c r="W396" i="6"/>
  <c r="S396" i="6"/>
  <c r="W395" i="6"/>
  <c r="S395" i="6"/>
  <c r="W394" i="6"/>
  <c r="S394" i="6"/>
  <c r="W393" i="6"/>
  <c r="S393" i="6"/>
  <c r="W392" i="6"/>
  <c r="S392" i="6"/>
  <c r="W391" i="6"/>
  <c r="S391" i="6"/>
  <c r="W390" i="6"/>
  <c r="S390" i="6"/>
  <c r="W389" i="6"/>
  <c r="S389" i="6"/>
  <c r="W388" i="6"/>
  <c r="S388" i="6"/>
  <c r="W387" i="6"/>
  <c r="S387" i="6"/>
  <c r="W386" i="6"/>
  <c r="S386" i="6"/>
  <c r="W385" i="6"/>
  <c r="S385" i="6"/>
  <c r="W384" i="6"/>
  <c r="S384" i="6"/>
  <c r="W383" i="6"/>
  <c r="S383" i="6"/>
  <c r="W382" i="6"/>
  <c r="S382" i="6"/>
  <c r="W381" i="6"/>
  <c r="S381" i="6"/>
  <c r="W380" i="6"/>
  <c r="S380" i="6"/>
  <c r="W379" i="6"/>
  <c r="S379" i="6"/>
  <c r="W378" i="6"/>
  <c r="S378" i="6"/>
  <c r="W377" i="6"/>
  <c r="S377" i="6"/>
  <c r="W376" i="6"/>
  <c r="S376" i="6"/>
  <c r="W375" i="6"/>
  <c r="S375" i="6"/>
  <c r="W374" i="6"/>
  <c r="S374" i="6"/>
  <c r="W373" i="6"/>
  <c r="S373" i="6"/>
  <c r="W372" i="6"/>
  <c r="S372" i="6"/>
  <c r="W371" i="6"/>
  <c r="S371" i="6"/>
  <c r="W370" i="6"/>
  <c r="S370" i="6"/>
  <c r="W369" i="6"/>
  <c r="S369" i="6"/>
  <c r="W368" i="6"/>
  <c r="S368" i="6"/>
  <c r="W367" i="6"/>
  <c r="S367" i="6"/>
  <c r="W366" i="6"/>
  <c r="S366" i="6"/>
  <c r="W365" i="6"/>
  <c r="S365" i="6"/>
  <c r="W364" i="6"/>
  <c r="S364" i="6"/>
  <c r="W363" i="6"/>
  <c r="S363" i="6"/>
  <c r="W362" i="6"/>
  <c r="S362" i="6"/>
  <c r="W361" i="6"/>
  <c r="S361" i="6"/>
  <c r="W360" i="6"/>
  <c r="S360" i="6"/>
  <c r="W359" i="6"/>
  <c r="S359" i="6"/>
  <c r="W358" i="6"/>
  <c r="S358" i="6"/>
  <c r="W357" i="6"/>
  <c r="S357" i="6"/>
  <c r="W356" i="6"/>
  <c r="S356" i="6"/>
  <c r="W355" i="6"/>
  <c r="S355" i="6"/>
  <c r="W354" i="6"/>
  <c r="S354" i="6"/>
  <c r="W353" i="6"/>
  <c r="S353" i="6"/>
  <c r="W352" i="6"/>
  <c r="S352" i="6"/>
  <c r="W351" i="6"/>
  <c r="S351" i="6"/>
  <c r="W350" i="6"/>
  <c r="S350" i="6"/>
  <c r="W349" i="6"/>
  <c r="S349" i="6"/>
  <c r="W348" i="6"/>
  <c r="S348" i="6"/>
  <c r="W347" i="6"/>
  <c r="S347" i="6"/>
  <c r="W346" i="6"/>
  <c r="S346" i="6"/>
  <c r="W345" i="6"/>
  <c r="S345" i="6"/>
  <c r="W344" i="6"/>
  <c r="S344" i="6"/>
  <c r="W343" i="6"/>
  <c r="S343" i="6"/>
  <c r="W342" i="6"/>
  <c r="S342" i="6"/>
  <c r="W341" i="6"/>
  <c r="S341" i="6"/>
  <c r="W340" i="6"/>
  <c r="S340" i="6"/>
  <c r="W339" i="6"/>
  <c r="S339" i="6"/>
  <c r="W338" i="6"/>
  <c r="S338" i="6"/>
  <c r="W337" i="6"/>
  <c r="S337" i="6"/>
  <c r="W336" i="6"/>
  <c r="S336" i="6"/>
  <c r="W335" i="6"/>
  <c r="S335" i="6"/>
  <c r="W334" i="6"/>
  <c r="S334" i="6"/>
  <c r="W333" i="6"/>
  <c r="S333" i="6"/>
  <c r="W332" i="6"/>
  <c r="S332" i="6"/>
  <c r="W331" i="6"/>
  <c r="S331" i="6"/>
  <c r="W330" i="6"/>
  <c r="S330" i="6"/>
  <c r="W329" i="6"/>
  <c r="S329" i="6"/>
  <c r="W328" i="6"/>
  <c r="S328" i="6"/>
  <c r="W327" i="6"/>
  <c r="S327" i="6"/>
  <c r="W326" i="6"/>
  <c r="S326" i="6"/>
  <c r="W325" i="6"/>
  <c r="S325" i="6"/>
  <c r="W324" i="6"/>
  <c r="S324" i="6"/>
  <c r="W323" i="6"/>
  <c r="S323" i="6"/>
  <c r="W322" i="6"/>
  <c r="S322" i="6"/>
  <c r="W321" i="6"/>
  <c r="S321" i="6"/>
  <c r="W320" i="6"/>
  <c r="S320" i="6"/>
  <c r="W319" i="6"/>
  <c r="S319" i="6"/>
  <c r="W318" i="6"/>
  <c r="S318" i="6"/>
  <c r="W317" i="6"/>
  <c r="S317" i="6"/>
  <c r="W316" i="6"/>
  <c r="S316" i="6"/>
  <c r="W315" i="6"/>
  <c r="S315" i="6"/>
  <c r="W314" i="6"/>
  <c r="S314" i="6"/>
  <c r="W313" i="6"/>
  <c r="S313" i="6"/>
  <c r="W312" i="6"/>
  <c r="S312" i="6"/>
  <c r="W311" i="6"/>
  <c r="S311" i="6"/>
  <c r="W310" i="6"/>
  <c r="S310" i="6"/>
  <c r="W309" i="6"/>
  <c r="S309" i="6"/>
  <c r="W308" i="6"/>
  <c r="S308" i="6"/>
  <c r="W307" i="6"/>
  <c r="S307" i="6"/>
  <c r="W306" i="6"/>
  <c r="S306" i="6"/>
  <c r="W305" i="6"/>
  <c r="S305" i="6"/>
  <c r="W304" i="6"/>
  <c r="S304" i="6"/>
  <c r="W303" i="6"/>
  <c r="S303" i="6"/>
  <c r="W302" i="6"/>
  <c r="S302" i="6"/>
  <c r="W301" i="6"/>
  <c r="S301" i="6"/>
  <c r="W300" i="6"/>
  <c r="S300" i="6"/>
  <c r="W299" i="6"/>
  <c r="S299" i="6"/>
  <c r="W298" i="6"/>
  <c r="S298" i="6"/>
  <c r="W297" i="6"/>
  <c r="S297" i="6"/>
  <c r="W296" i="6"/>
  <c r="S296" i="6"/>
  <c r="W295" i="6"/>
  <c r="S295" i="6"/>
  <c r="W294" i="6"/>
  <c r="S294" i="6"/>
  <c r="W293" i="6"/>
  <c r="S293" i="6"/>
  <c r="W292" i="6"/>
  <c r="S292" i="6"/>
  <c r="W291" i="6"/>
  <c r="S291" i="6"/>
  <c r="W290" i="6"/>
  <c r="S290" i="6"/>
  <c r="W289" i="6"/>
  <c r="S289" i="6"/>
  <c r="W288" i="6"/>
  <c r="S288" i="6"/>
  <c r="W287" i="6"/>
  <c r="S287" i="6"/>
  <c r="W286" i="6"/>
  <c r="S286" i="6"/>
  <c r="W285" i="6"/>
  <c r="S285" i="6"/>
  <c r="W284" i="6"/>
  <c r="S284" i="6"/>
  <c r="W283" i="6"/>
  <c r="S283" i="6"/>
  <c r="W282" i="6"/>
  <c r="S282" i="6"/>
  <c r="W281" i="6"/>
  <c r="S281" i="6"/>
  <c r="W280" i="6"/>
  <c r="S280" i="6"/>
  <c r="W279" i="6"/>
  <c r="S279" i="6"/>
  <c r="W278" i="6"/>
  <c r="S278" i="6"/>
  <c r="W277" i="6"/>
  <c r="S277" i="6"/>
  <c r="W276" i="6"/>
  <c r="S276" i="6"/>
  <c r="W275" i="6"/>
  <c r="S275" i="6"/>
  <c r="W274" i="6"/>
  <c r="S274" i="6"/>
  <c r="W273" i="6"/>
  <c r="S273" i="6"/>
  <c r="W272" i="6"/>
  <c r="S272" i="6"/>
  <c r="W271" i="6"/>
  <c r="S271" i="6"/>
  <c r="W270" i="6"/>
  <c r="S270" i="6"/>
  <c r="W269" i="6"/>
  <c r="S269" i="6"/>
  <c r="W268" i="6"/>
  <c r="S268" i="6"/>
  <c r="W267" i="6"/>
  <c r="S267" i="6"/>
  <c r="W266" i="6"/>
  <c r="S266" i="6"/>
  <c r="W265" i="6"/>
  <c r="S265" i="6"/>
  <c r="W264" i="6"/>
  <c r="S264" i="6"/>
  <c r="W263" i="6"/>
  <c r="S263" i="6"/>
  <c r="W262" i="6"/>
  <c r="S262" i="6"/>
  <c r="W261" i="6"/>
  <c r="S261" i="6"/>
  <c r="W260" i="6"/>
  <c r="S260" i="6"/>
  <c r="W259" i="6"/>
  <c r="S259" i="6"/>
  <c r="W258" i="6"/>
  <c r="S258" i="6"/>
  <c r="W257" i="6"/>
  <c r="S257" i="6"/>
  <c r="W256" i="6"/>
  <c r="S256" i="6"/>
  <c r="W255" i="6"/>
  <c r="S255" i="6"/>
  <c r="W254" i="6"/>
  <c r="S254" i="6"/>
  <c r="W253" i="6"/>
  <c r="S253" i="6"/>
  <c r="W252" i="6"/>
  <c r="S252" i="6"/>
  <c r="W251" i="6"/>
  <c r="S251" i="6"/>
  <c r="W250" i="6"/>
  <c r="S250" i="6"/>
  <c r="W249" i="6"/>
  <c r="S249" i="6"/>
  <c r="W248" i="6"/>
  <c r="S248" i="6"/>
  <c r="W247" i="6"/>
  <c r="S247" i="6"/>
  <c r="W246" i="6"/>
  <c r="S246" i="6"/>
  <c r="W245" i="6"/>
  <c r="S245" i="6"/>
  <c r="W244" i="6"/>
  <c r="S244" i="6"/>
  <c r="W243" i="6"/>
  <c r="S243" i="6"/>
  <c r="W242" i="6"/>
  <c r="S242" i="6"/>
  <c r="W241" i="6"/>
  <c r="S241" i="6"/>
  <c r="W240" i="6"/>
  <c r="S240" i="6"/>
  <c r="W239" i="6"/>
  <c r="S239" i="6"/>
  <c r="W238" i="6"/>
  <c r="S238" i="6"/>
  <c r="W237" i="6"/>
  <c r="S237" i="6"/>
  <c r="W236" i="6"/>
  <c r="S236" i="6"/>
  <c r="W235" i="6"/>
  <c r="S235" i="6"/>
  <c r="W234" i="6"/>
  <c r="S234" i="6"/>
  <c r="W233" i="6"/>
  <c r="S233" i="6"/>
  <c r="W232" i="6"/>
  <c r="S232" i="6"/>
  <c r="W231" i="6"/>
  <c r="S231" i="6"/>
  <c r="W230" i="6"/>
  <c r="S230" i="6"/>
  <c r="W229" i="6"/>
  <c r="S229" i="6"/>
  <c r="W228" i="6"/>
  <c r="S228" i="6"/>
  <c r="W227" i="6"/>
  <c r="S227" i="6"/>
  <c r="W226" i="6"/>
  <c r="S226" i="6"/>
  <c r="W225" i="6"/>
  <c r="S225" i="6"/>
  <c r="W224" i="6"/>
  <c r="S224" i="6"/>
  <c r="W223" i="6"/>
  <c r="S223" i="6"/>
  <c r="W222" i="6"/>
  <c r="S222" i="6"/>
  <c r="W221" i="6"/>
  <c r="S221" i="6"/>
  <c r="W220" i="6"/>
  <c r="S220" i="6"/>
  <c r="W219" i="6"/>
  <c r="S219" i="6"/>
  <c r="W218" i="6"/>
  <c r="S218" i="6"/>
  <c r="W217" i="6"/>
  <c r="S217" i="6"/>
  <c r="W216" i="6"/>
  <c r="S216" i="6"/>
  <c r="W215" i="6"/>
  <c r="S215" i="6"/>
  <c r="W214" i="6"/>
  <c r="S214" i="6"/>
  <c r="W213" i="6"/>
  <c r="S213" i="6"/>
  <c r="W212" i="6"/>
  <c r="S212" i="6"/>
  <c r="W211" i="6"/>
  <c r="S211" i="6"/>
  <c r="W210" i="6"/>
  <c r="S210" i="6"/>
  <c r="W209" i="6"/>
  <c r="S209" i="6"/>
  <c r="W208" i="6"/>
  <c r="S208" i="6"/>
  <c r="W207" i="6"/>
  <c r="S207" i="6"/>
  <c r="W206" i="6"/>
  <c r="S206" i="6"/>
  <c r="W205" i="6"/>
  <c r="S205" i="6"/>
  <c r="W204" i="6"/>
  <c r="S204" i="6"/>
  <c r="W203" i="6"/>
  <c r="S203" i="6"/>
  <c r="W202" i="6"/>
  <c r="S202" i="6"/>
  <c r="W201" i="6"/>
  <c r="S201" i="6"/>
  <c r="W200" i="6"/>
  <c r="S200" i="6"/>
  <c r="W199" i="6"/>
  <c r="S199" i="6"/>
  <c r="W198" i="6"/>
  <c r="S198" i="6"/>
  <c r="W197" i="6"/>
  <c r="S197" i="6"/>
  <c r="W196" i="6"/>
  <c r="S196" i="6"/>
  <c r="W195" i="6"/>
  <c r="S195" i="6"/>
  <c r="W194" i="6"/>
  <c r="S194" i="6"/>
  <c r="W193" i="6"/>
  <c r="S193" i="6"/>
  <c r="W192" i="6"/>
  <c r="S192" i="6"/>
  <c r="W191" i="6"/>
  <c r="S191" i="6"/>
  <c r="W190" i="6"/>
  <c r="S190" i="6"/>
  <c r="W189" i="6"/>
  <c r="S189" i="6"/>
  <c r="W188" i="6"/>
  <c r="S188" i="6"/>
  <c r="W187" i="6"/>
  <c r="S187" i="6"/>
  <c r="W186" i="6"/>
  <c r="S186" i="6"/>
  <c r="W185" i="6"/>
  <c r="S185" i="6"/>
  <c r="W184" i="6"/>
  <c r="S184" i="6"/>
  <c r="W183" i="6"/>
  <c r="S183" i="6"/>
  <c r="W182" i="6"/>
  <c r="S182" i="6"/>
  <c r="W181" i="6"/>
  <c r="S181" i="6"/>
  <c r="W180" i="6"/>
  <c r="S180" i="6"/>
  <c r="W179" i="6"/>
  <c r="S179" i="6"/>
  <c r="W178" i="6"/>
  <c r="S178" i="6"/>
  <c r="W177" i="6"/>
  <c r="S177" i="6"/>
  <c r="W176" i="6"/>
  <c r="S176" i="6"/>
  <c r="W175" i="6"/>
  <c r="S175" i="6"/>
  <c r="W174" i="6"/>
  <c r="S174" i="6"/>
  <c r="W173" i="6"/>
  <c r="S173" i="6"/>
  <c r="W172" i="6"/>
  <c r="S172" i="6"/>
  <c r="W171" i="6"/>
  <c r="S171" i="6"/>
  <c r="W170" i="6"/>
  <c r="S170" i="6"/>
  <c r="W169" i="6"/>
  <c r="S169" i="6"/>
  <c r="W168" i="6"/>
  <c r="S168" i="6"/>
  <c r="W167" i="6"/>
  <c r="S167" i="6"/>
  <c r="W166" i="6"/>
  <c r="S166" i="6"/>
  <c r="W165" i="6"/>
  <c r="S165" i="6"/>
  <c r="W164" i="6"/>
  <c r="S164" i="6"/>
  <c r="W163" i="6"/>
  <c r="S163" i="6"/>
  <c r="W162" i="6"/>
  <c r="S162" i="6"/>
  <c r="W161" i="6"/>
  <c r="S161" i="6"/>
  <c r="W160" i="6"/>
  <c r="S160" i="6"/>
  <c r="W159" i="6"/>
  <c r="S159" i="6"/>
  <c r="W158" i="6"/>
  <c r="S158" i="6"/>
  <c r="W157" i="6"/>
  <c r="S157" i="6"/>
  <c r="W156" i="6"/>
  <c r="S156" i="6"/>
  <c r="W155" i="6"/>
  <c r="S155" i="6"/>
  <c r="W154" i="6"/>
  <c r="S154" i="6"/>
  <c r="W153" i="6"/>
  <c r="S153" i="6"/>
  <c r="W152" i="6"/>
  <c r="S152" i="6"/>
  <c r="W151" i="6"/>
  <c r="S151" i="6"/>
  <c r="W150" i="6"/>
  <c r="S150" i="6"/>
  <c r="W149" i="6"/>
  <c r="S149" i="6"/>
  <c r="W148" i="6"/>
  <c r="S148" i="6"/>
  <c r="W147" i="6"/>
  <c r="S147" i="6"/>
  <c r="W146" i="6"/>
  <c r="S146" i="6"/>
  <c r="W145" i="6"/>
  <c r="S145" i="6"/>
  <c r="W144" i="6"/>
  <c r="S144" i="6"/>
  <c r="W143" i="6"/>
  <c r="S143" i="6"/>
  <c r="W142" i="6"/>
  <c r="S142" i="6"/>
  <c r="W141" i="6"/>
  <c r="S141" i="6"/>
  <c r="W140" i="6"/>
  <c r="S140" i="6"/>
  <c r="W139" i="6"/>
  <c r="S139" i="6"/>
  <c r="W138" i="6"/>
  <c r="S138" i="6"/>
  <c r="W137" i="6"/>
  <c r="S137" i="6"/>
  <c r="W136" i="6"/>
  <c r="S136" i="6"/>
  <c r="W135" i="6"/>
  <c r="S135" i="6"/>
  <c r="W134" i="6"/>
  <c r="S134" i="6"/>
  <c r="W133" i="6"/>
  <c r="S133" i="6"/>
  <c r="W132" i="6"/>
  <c r="S132" i="6"/>
  <c r="W131" i="6"/>
  <c r="S131" i="6"/>
  <c r="W130" i="6"/>
  <c r="S130" i="6"/>
  <c r="W129" i="6"/>
  <c r="S129" i="6"/>
  <c r="W128" i="6"/>
  <c r="S128" i="6"/>
  <c r="W127" i="6"/>
  <c r="S127" i="6"/>
  <c r="W126" i="6"/>
  <c r="S126" i="6"/>
  <c r="W125" i="6"/>
  <c r="S125" i="6"/>
  <c r="W124" i="6"/>
  <c r="S124" i="6"/>
  <c r="W123" i="6"/>
  <c r="S123" i="6"/>
  <c r="W122" i="6"/>
  <c r="S122" i="6"/>
  <c r="W121" i="6"/>
  <c r="S121" i="6"/>
  <c r="W120" i="6"/>
  <c r="S120" i="6"/>
  <c r="W119" i="6"/>
  <c r="S119" i="6"/>
  <c r="W118" i="6"/>
  <c r="S118" i="6"/>
  <c r="W117" i="6"/>
  <c r="S117" i="6"/>
  <c r="W116" i="6"/>
  <c r="S116" i="6"/>
  <c r="W115" i="6"/>
  <c r="S115" i="6"/>
  <c r="W114" i="6"/>
  <c r="S114" i="6"/>
  <c r="W113" i="6"/>
  <c r="S113" i="6"/>
  <c r="W112" i="6"/>
  <c r="S112" i="6"/>
  <c r="W111" i="6"/>
  <c r="S111" i="6"/>
  <c r="W110" i="6"/>
  <c r="S110" i="6"/>
  <c r="W109" i="6"/>
  <c r="S109" i="6"/>
  <c r="W108" i="6"/>
  <c r="S108" i="6"/>
  <c r="W107" i="6"/>
  <c r="S107" i="6"/>
  <c r="W106" i="6"/>
  <c r="S106" i="6"/>
  <c r="W105" i="6"/>
  <c r="S105" i="6"/>
  <c r="W104" i="6"/>
  <c r="S104" i="6"/>
  <c r="W103" i="6"/>
  <c r="S103" i="6"/>
  <c r="W102" i="6"/>
  <c r="S102" i="6"/>
  <c r="W101" i="6"/>
  <c r="S101" i="6"/>
  <c r="W100" i="6"/>
  <c r="S100" i="6"/>
  <c r="W99" i="6"/>
  <c r="S99" i="6"/>
  <c r="W98" i="6"/>
  <c r="S98" i="6"/>
  <c r="W97" i="6"/>
  <c r="S97" i="6"/>
  <c r="W96" i="6"/>
  <c r="S96" i="6"/>
  <c r="W95" i="6"/>
  <c r="S95" i="6"/>
  <c r="W94" i="6"/>
  <c r="S94" i="6"/>
  <c r="W93" i="6"/>
  <c r="S93" i="6"/>
  <c r="W92" i="6"/>
  <c r="S92" i="6"/>
  <c r="W91" i="6"/>
  <c r="S91" i="6"/>
  <c r="W90" i="6"/>
  <c r="S90" i="6"/>
  <c r="W89" i="6"/>
  <c r="S89" i="6"/>
  <c r="W88" i="6"/>
  <c r="S88" i="6"/>
  <c r="W87" i="6"/>
  <c r="S87" i="6"/>
  <c r="W86" i="6"/>
  <c r="S86" i="6"/>
  <c r="W85" i="6"/>
  <c r="S85" i="6"/>
  <c r="W84" i="6"/>
  <c r="S84" i="6"/>
  <c r="W83" i="6"/>
  <c r="S83" i="6"/>
  <c r="W82" i="6"/>
  <c r="S82" i="6"/>
  <c r="W81" i="6"/>
  <c r="S81" i="6"/>
  <c r="W80" i="6"/>
  <c r="S80" i="6"/>
  <c r="W79" i="6"/>
  <c r="S79" i="6"/>
  <c r="W78" i="6"/>
  <c r="S78" i="6"/>
  <c r="W77" i="6"/>
  <c r="S77" i="6"/>
  <c r="W76" i="6"/>
  <c r="S76" i="6"/>
  <c r="W75" i="6"/>
  <c r="S75" i="6"/>
  <c r="W74" i="6"/>
  <c r="S74" i="6"/>
  <c r="W73" i="6"/>
  <c r="S73" i="6"/>
  <c r="W72" i="6"/>
  <c r="S72" i="6"/>
  <c r="W71" i="6"/>
  <c r="S71" i="6"/>
  <c r="W70" i="6"/>
  <c r="S70" i="6"/>
  <c r="W69" i="6"/>
  <c r="S69" i="6"/>
  <c r="W68" i="6"/>
  <c r="S68" i="6"/>
  <c r="W67" i="6"/>
  <c r="S67" i="6"/>
  <c r="W66" i="6"/>
  <c r="S66" i="6"/>
  <c r="W65" i="6"/>
  <c r="S65" i="6"/>
  <c r="W64" i="6"/>
  <c r="S64" i="6"/>
  <c r="W63" i="6"/>
  <c r="S63" i="6"/>
  <c r="W62" i="6"/>
  <c r="S62" i="6"/>
  <c r="W61" i="6"/>
  <c r="S61" i="6"/>
  <c r="W60" i="6"/>
  <c r="S60" i="6"/>
  <c r="W59" i="6"/>
  <c r="S59" i="6"/>
  <c r="W58" i="6"/>
  <c r="S58" i="6"/>
  <c r="W57" i="6"/>
  <c r="S57" i="6"/>
  <c r="W56" i="6"/>
  <c r="S56" i="6"/>
  <c r="W55" i="6"/>
  <c r="S55" i="6"/>
  <c r="B1" i="6"/>
  <c r="J8" i="6" l="1"/>
  <c r="S8" i="6"/>
  <c r="W8" i="6"/>
  <c r="J9" i="6"/>
  <c r="S9" i="6"/>
  <c r="W9" i="6"/>
  <c r="J10" i="6"/>
  <c r="S10" i="6"/>
  <c r="W10" i="6"/>
  <c r="J11" i="6"/>
  <c r="S11" i="6"/>
  <c r="W11" i="6"/>
  <c r="J12" i="6"/>
  <c r="S12" i="6"/>
  <c r="W12" i="6"/>
  <c r="J13" i="6"/>
  <c r="S13" i="6"/>
  <c r="W13" i="6"/>
  <c r="J14" i="6"/>
  <c r="S14" i="6"/>
  <c r="W14" i="6"/>
  <c r="J15" i="6"/>
  <c r="S15" i="6"/>
  <c r="W15" i="6"/>
  <c r="J16" i="6"/>
  <c r="S16" i="6"/>
  <c r="W16" i="6"/>
  <c r="J17" i="6"/>
  <c r="S17" i="6"/>
  <c r="W17" i="6"/>
  <c r="J18" i="6"/>
  <c r="S18" i="6"/>
  <c r="W18" i="6"/>
  <c r="J19" i="6"/>
  <c r="S19" i="6"/>
  <c r="W19" i="6"/>
  <c r="J20" i="6"/>
  <c r="S20" i="6"/>
  <c r="W20" i="6"/>
  <c r="J21" i="6"/>
  <c r="S21" i="6"/>
  <c r="W21" i="6"/>
  <c r="J22" i="6"/>
  <c r="S22" i="6"/>
  <c r="W22" i="6"/>
  <c r="J23" i="6"/>
  <c r="S23" i="6"/>
  <c r="W23" i="6"/>
  <c r="J24" i="6"/>
  <c r="S24" i="6"/>
  <c r="W24" i="6"/>
  <c r="J25" i="6"/>
  <c r="S25" i="6"/>
  <c r="W25" i="6"/>
  <c r="J26" i="6"/>
  <c r="S26" i="6"/>
  <c r="W26" i="6"/>
  <c r="J27" i="6"/>
  <c r="S27" i="6"/>
  <c r="W27" i="6"/>
  <c r="J28" i="6"/>
  <c r="S28" i="6"/>
  <c r="W28" i="6"/>
  <c r="J29" i="6"/>
  <c r="S29" i="6"/>
  <c r="W29" i="6"/>
  <c r="J30" i="6"/>
  <c r="S30" i="6"/>
  <c r="W30" i="6"/>
  <c r="J31" i="6"/>
  <c r="S31" i="6"/>
  <c r="W31" i="6"/>
  <c r="J32" i="6"/>
  <c r="S32" i="6"/>
  <c r="W32" i="6"/>
  <c r="J33" i="6"/>
  <c r="S33" i="6"/>
  <c r="W33" i="6"/>
  <c r="J34" i="6"/>
  <c r="S34" i="6"/>
  <c r="W34" i="6"/>
  <c r="J35" i="6"/>
  <c r="S35" i="6"/>
  <c r="W35" i="6"/>
  <c r="J36" i="6"/>
  <c r="S36" i="6"/>
  <c r="W36" i="6"/>
  <c r="J37" i="6"/>
  <c r="S37" i="6"/>
  <c r="W37" i="6"/>
  <c r="J38" i="6"/>
  <c r="S38" i="6"/>
  <c r="W38" i="6"/>
  <c r="J39" i="6"/>
  <c r="S39" i="6"/>
  <c r="W39" i="6"/>
  <c r="J40" i="6"/>
  <c r="S40" i="6"/>
  <c r="W40" i="6"/>
  <c r="J41" i="6"/>
  <c r="S41" i="6"/>
  <c r="W41" i="6"/>
  <c r="J42" i="6"/>
  <c r="S42" i="6"/>
  <c r="W42" i="6"/>
  <c r="J43" i="6"/>
  <c r="S43" i="6"/>
  <c r="W43" i="6"/>
  <c r="J44" i="6"/>
  <c r="S44" i="6"/>
  <c r="W44" i="6"/>
  <c r="J45" i="6"/>
  <c r="S45" i="6"/>
  <c r="W45" i="6"/>
  <c r="J46" i="6"/>
  <c r="S46" i="6"/>
  <c r="W46" i="6"/>
  <c r="J47" i="6"/>
  <c r="S47" i="6"/>
  <c r="W47" i="6"/>
  <c r="J48" i="6"/>
  <c r="S48" i="6"/>
  <c r="W48" i="6"/>
  <c r="J49" i="6"/>
  <c r="S49" i="6"/>
  <c r="W49" i="6"/>
  <c r="J50" i="6"/>
  <c r="S50" i="6"/>
  <c r="W50" i="6"/>
  <c r="J51" i="6"/>
  <c r="S51" i="6"/>
  <c r="W51" i="6"/>
  <c r="J52" i="6"/>
  <c r="S52" i="6"/>
  <c r="W52" i="6"/>
  <c r="J53" i="6"/>
  <c r="S53" i="6"/>
  <c r="W53" i="6"/>
  <c r="J54" i="6"/>
  <c r="S54" i="6"/>
  <c r="W54" i="6"/>
  <c r="E18" i="7" l="1"/>
  <c r="F11" i="7"/>
  <c r="W7" i="6"/>
  <c r="S7" i="6"/>
  <c r="J7" i="6"/>
  <c r="W6" i="6"/>
  <c r="S6" i="6"/>
  <c r="J6" i="6"/>
  <c r="W5" i="6"/>
  <c r="S5" i="6"/>
  <c r="J5" i="6"/>
  <c r="W4" i="6"/>
  <c r="S4" i="6"/>
  <c r="J4" i="6"/>
  <c r="A4" i="6"/>
  <c r="W3" i="6"/>
  <c r="S3" i="6"/>
  <c r="J3" i="6"/>
  <c r="C1" i="6"/>
  <c r="D1" i="6" s="1"/>
  <c r="E1" i="6" s="1"/>
  <c r="F1" i="6" s="1"/>
  <c r="B8" i="4"/>
  <c r="F7" i="4"/>
  <c r="E7" i="4"/>
  <c r="D8" i="4" s="1"/>
  <c r="E8" i="4" s="1"/>
  <c r="B8" i="5"/>
  <c r="F7" i="5"/>
  <c r="E7" i="5"/>
  <c r="I7" i="5" s="1"/>
  <c r="E8" i="3"/>
  <c r="G1" i="6" l="1"/>
  <c r="H1" i="6" s="1"/>
  <c r="I1" i="6" s="1"/>
  <c r="J1" i="6" s="1"/>
  <c r="K1" i="6" s="1"/>
  <c r="L1" i="6" s="1"/>
  <c r="M1" i="6" s="1"/>
  <c r="N1" i="6" s="1"/>
  <c r="O1" i="6" s="1"/>
  <c r="P1" i="6" s="1"/>
  <c r="Q1" i="6" s="1"/>
  <c r="R1" i="6" s="1"/>
  <c r="S1" i="6" s="1"/>
  <c r="T1" i="6" s="1"/>
  <c r="U1" i="6" s="1"/>
  <c r="V1" i="6" s="1"/>
  <c r="B9" i="5"/>
  <c r="B10" i="5" s="1"/>
  <c r="I7" i="4"/>
  <c r="I8" i="4"/>
  <c r="D8" i="5"/>
  <c r="E8" i="5" s="1"/>
  <c r="I8" i="5" s="1"/>
  <c r="D9" i="4"/>
  <c r="F8" i="4"/>
  <c r="B9" i="4"/>
  <c r="A5" i="6"/>
  <c r="F8" i="5" l="1"/>
  <c r="D9" i="5"/>
  <c r="F9" i="5" s="1"/>
  <c r="A6" i="6"/>
  <c r="B10" i="4"/>
  <c r="F9" i="4"/>
  <c r="E9" i="4"/>
  <c r="D10" i="4" s="1"/>
  <c r="B11" i="5"/>
  <c r="E9" i="5" l="1"/>
  <c r="I9" i="5" s="1"/>
  <c r="E10" i="4"/>
  <c r="D11" i="4" s="1"/>
  <c r="I9" i="4"/>
  <c r="B12" i="5"/>
  <c r="B11" i="4"/>
  <c r="F10" i="4"/>
  <c r="A7" i="6"/>
  <c r="D10" i="5" l="1"/>
  <c r="E10" i="5" s="1"/>
  <c r="I10" i="4"/>
  <c r="E11" i="4"/>
  <c r="D12" i="4" s="1"/>
  <c r="B12" i="4"/>
  <c r="F11" i="4"/>
  <c r="B13" i="5"/>
  <c r="F10" i="5" l="1"/>
  <c r="D11" i="5"/>
  <c r="I10" i="5"/>
  <c r="E12" i="4"/>
  <c r="D13" i="4" s="1"/>
  <c r="B14" i="5"/>
  <c r="I11" i="4"/>
  <c r="B13" i="4"/>
  <c r="F12" i="4"/>
  <c r="E11" i="5" l="1"/>
  <c r="I11" i="5" s="1"/>
  <c r="F11" i="5"/>
  <c r="I12" i="4"/>
  <c r="E13" i="4"/>
  <c r="D14" i="4" s="1"/>
  <c r="B15" i="5"/>
  <c r="B14" i="4"/>
  <c r="F13" i="4"/>
  <c r="D12" i="5" l="1"/>
  <c r="F12" i="5" s="1"/>
  <c r="I13" i="4"/>
  <c r="B15" i="4"/>
  <c r="F14" i="4"/>
  <c r="B16" i="5"/>
  <c r="E14" i="4"/>
  <c r="I14" i="4" s="1"/>
  <c r="E12" i="5" l="1"/>
  <c r="D13" i="5" s="1"/>
  <c r="D15" i="4"/>
  <c r="E15" i="4" s="1"/>
  <c r="B16" i="4"/>
  <c r="B17" i="5"/>
  <c r="I12" i="5" l="1"/>
  <c r="D16" i="4"/>
  <c r="E16" i="4" s="1"/>
  <c r="I16" i="4" s="1"/>
  <c r="I15" i="4"/>
  <c r="F15" i="4"/>
  <c r="F13" i="5"/>
  <c r="E13" i="5"/>
  <c r="I13" i="5" s="1"/>
  <c r="B17" i="4"/>
  <c r="F16" i="4"/>
  <c r="B18" i="5"/>
  <c r="D14" i="5" l="1"/>
  <c r="F14" i="5"/>
  <c r="E14" i="5"/>
  <c r="I14" i="5" s="1"/>
  <c r="D17" i="4"/>
  <c r="E17" i="4" s="1"/>
  <c r="B19" i="5"/>
  <c r="B18" i="4"/>
  <c r="D15" i="5" l="1"/>
  <c r="F17" i="4"/>
  <c r="D18" i="4"/>
  <c r="F18" i="4" s="1"/>
  <c r="I17" i="4"/>
  <c r="E15" i="5"/>
  <c r="I15" i="5" s="1"/>
  <c r="F15" i="5"/>
  <c r="B20" i="5"/>
  <c r="B19" i="4"/>
  <c r="E18" i="4" l="1"/>
  <c r="D19" i="4" s="1"/>
  <c r="E19" i="4" s="1"/>
  <c r="D20" i="4" s="1"/>
  <c r="D16" i="5"/>
  <c r="E16" i="5" s="1"/>
  <c r="I16" i="5" s="1"/>
  <c r="B21" i="5"/>
  <c r="B20" i="4"/>
  <c r="F19" i="4"/>
  <c r="I18" i="4"/>
  <c r="F16" i="5" l="1"/>
  <c r="D17" i="5"/>
  <c r="E20" i="4"/>
  <c r="D21" i="4" s="1"/>
  <c r="I19" i="4"/>
  <c r="B21" i="4"/>
  <c r="F20" i="4"/>
  <c r="B22" i="5"/>
  <c r="I20" i="4" l="1"/>
  <c r="E17" i="5"/>
  <c r="I17" i="5" s="1"/>
  <c r="F17" i="5"/>
  <c r="B23" i="5"/>
  <c r="E21" i="4"/>
  <c r="D22" i="4" s="1"/>
  <c r="B22" i="4"/>
  <c r="F21" i="4"/>
  <c r="D18" i="5" l="1"/>
  <c r="F18" i="5"/>
  <c r="E18" i="5"/>
  <c r="E22" i="4"/>
  <c r="D23" i="4" s="1"/>
  <c r="B24" i="5"/>
  <c r="B23" i="4"/>
  <c r="F22" i="4"/>
  <c r="I21" i="4"/>
  <c r="I22" i="4" l="1"/>
  <c r="I18" i="5"/>
  <c r="D19" i="5"/>
  <c r="E23" i="4"/>
  <c r="D24" i="4" s="1"/>
  <c r="B24" i="4"/>
  <c r="F23" i="4"/>
  <c r="B25" i="5"/>
  <c r="I23" i="4" l="1"/>
  <c r="F19" i="5"/>
  <c r="E19" i="5"/>
  <c r="I19" i="5" s="1"/>
  <c r="B26" i="5"/>
  <c r="B25" i="4"/>
  <c r="F24" i="4"/>
  <c r="E24" i="4"/>
  <c r="D25" i="4" s="1"/>
  <c r="D20" i="5" l="1"/>
  <c r="F20" i="5" s="1"/>
  <c r="E25" i="4"/>
  <c r="D26" i="4" s="1"/>
  <c r="I24" i="4"/>
  <c r="B26" i="4"/>
  <c r="F25" i="4"/>
  <c r="B27" i="5"/>
  <c r="E20" i="5" l="1"/>
  <c r="I25" i="4"/>
  <c r="I20" i="5"/>
  <c r="D21" i="5"/>
  <c r="E26" i="4"/>
  <c r="I26" i="4" s="1"/>
  <c r="B27" i="4"/>
  <c r="F26" i="4"/>
  <c r="B28" i="5"/>
  <c r="E21" i="5" l="1"/>
  <c r="I21" i="5" s="1"/>
  <c r="F21" i="5"/>
  <c r="B29" i="5"/>
  <c r="B28" i="4"/>
  <c r="D27" i="4"/>
  <c r="D22" i="5" l="1"/>
  <c r="E22" i="5" s="1"/>
  <c r="I22" i="5" s="1"/>
  <c r="F22" i="5"/>
  <c r="B30" i="5"/>
  <c r="E27" i="4"/>
  <c r="I27" i="4" s="1"/>
  <c r="F27" i="4"/>
  <c r="B29" i="4"/>
  <c r="D23" i="5" l="1"/>
  <c r="B30" i="4"/>
  <c r="D28" i="4"/>
  <c r="B31" i="5"/>
  <c r="E23" i="5" l="1"/>
  <c r="I23" i="5" s="1"/>
  <c r="F23" i="5"/>
  <c r="B31" i="4"/>
  <c r="B32" i="5"/>
  <c r="E28" i="4"/>
  <c r="I28" i="4" s="1"/>
  <c r="F28" i="4"/>
  <c r="D24" i="5" l="1"/>
  <c r="D29" i="4"/>
  <c r="B33" i="5"/>
  <c r="B32" i="4"/>
  <c r="F24" i="5" l="1"/>
  <c r="E24" i="5"/>
  <c r="I24" i="5" s="1"/>
  <c r="B34" i="5"/>
  <c r="B33" i="4"/>
  <c r="E29" i="4"/>
  <c r="I29" i="4" s="1"/>
  <c r="F29" i="4"/>
  <c r="D25" i="5" l="1"/>
  <c r="E25" i="5" s="1"/>
  <c r="I25" i="5" s="1"/>
  <c r="B34" i="4"/>
  <c r="D30" i="4"/>
  <c r="B35" i="5"/>
  <c r="F25" i="5" l="1"/>
  <c r="D26" i="5"/>
  <c r="B35" i="4"/>
  <c r="E30" i="4"/>
  <c r="I30" i="4" s="1"/>
  <c r="F30" i="4"/>
  <c r="B36" i="5"/>
  <c r="E26" i="5" l="1"/>
  <c r="I26" i="5" s="1"/>
  <c r="F26" i="5"/>
  <c r="D31" i="4"/>
  <c r="F31" i="4" s="1"/>
  <c r="B37" i="5"/>
  <c r="B36" i="4"/>
  <c r="D27" i="5" l="1"/>
  <c r="E31" i="4"/>
  <c r="I31" i="4" s="1"/>
  <c r="E27" i="5"/>
  <c r="I27" i="5" s="1"/>
  <c r="F27" i="5"/>
  <c r="B37" i="4"/>
  <c r="B38" i="5"/>
  <c r="D32" i="4" l="1"/>
  <c r="D28" i="5"/>
  <c r="E28" i="5"/>
  <c r="F28" i="5"/>
  <c r="B39" i="5"/>
  <c r="B38" i="4"/>
  <c r="E32" i="4"/>
  <c r="I32" i="4" s="1"/>
  <c r="F32" i="4"/>
  <c r="I28" i="5" l="1"/>
  <c r="D29" i="5"/>
  <c r="D33" i="4"/>
  <c r="E33" i="4" s="1"/>
  <c r="I33" i="4" s="1"/>
  <c r="B40" i="5"/>
  <c r="B39" i="4"/>
  <c r="F33" i="4" l="1"/>
  <c r="D34" i="4"/>
  <c r="E34" i="4" s="1"/>
  <c r="I34" i="4" s="1"/>
  <c r="F29" i="5"/>
  <c r="E29" i="5"/>
  <c r="B40" i="4"/>
  <c r="B41" i="5"/>
  <c r="F34" i="4" l="1"/>
  <c r="I29" i="5"/>
  <c r="D30" i="5"/>
  <c r="B42" i="5"/>
  <c r="B41" i="4"/>
  <c r="D35" i="4"/>
  <c r="E30" i="5" l="1"/>
  <c r="I30" i="5" s="1"/>
  <c r="F30" i="5"/>
  <c r="D31" i="5"/>
  <c r="E35" i="4"/>
  <c r="I35" i="4" s="1"/>
  <c r="F35" i="4"/>
  <c r="B43" i="5"/>
  <c r="B42" i="4"/>
  <c r="F31" i="5" l="1"/>
  <c r="E31" i="5"/>
  <c r="B44" i="5"/>
  <c r="B43" i="4"/>
  <c r="D36" i="4"/>
  <c r="I31" i="5" l="1"/>
  <c r="D32" i="5"/>
  <c r="B44" i="4"/>
  <c r="E36" i="4"/>
  <c r="I36" i="4" s="1"/>
  <c r="F36" i="4"/>
  <c r="B45" i="5"/>
  <c r="E32" i="5" l="1"/>
  <c r="I32" i="5" s="1"/>
  <c r="F32" i="5"/>
  <c r="D33" i="5"/>
  <c r="B46" i="5"/>
  <c r="B45" i="4"/>
  <c r="D37" i="4"/>
  <c r="E33" i="5" l="1"/>
  <c r="I33" i="5" s="1"/>
  <c r="F33" i="5"/>
  <c r="E37" i="4"/>
  <c r="I37" i="4" s="1"/>
  <c r="F37" i="4"/>
  <c r="B46" i="4"/>
  <c r="B47" i="5"/>
  <c r="D34" i="5" l="1"/>
  <c r="F34" i="5"/>
  <c r="E34" i="5"/>
  <c r="I34" i="5" s="1"/>
  <c r="D38" i="4"/>
  <c r="E38" i="4" s="1"/>
  <c r="I38" i="4" s="1"/>
  <c r="B48" i="5"/>
  <c r="B47" i="4"/>
  <c r="F38" i="4" l="1"/>
  <c r="D35" i="5"/>
  <c r="B48" i="4"/>
  <c r="D39" i="4"/>
  <c r="B49" i="5"/>
  <c r="E35" i="5" l="1"/>
  <c r="I35" i="5" s="1"/>
  <c r="F35" i="5"/>
  <c r="E39" i="4"/>
  <c r="I39" i="4" s="1"/>
  <c r="F39" i="4"/>
  <c r="B50" i="5"/>
  <c r="B49" i="4"/>
  <c r="D36" i="5" l="1"/>
  <c r="E36" i="5" s="1"/>
  <c r="I36" i="5" s="1"/>
  <c r="F36" i="5"/>
  <c r="B51" i="5"/>
  <c r="B50" i="4"/>
  <c r="D40" i="4"/>
  <c r="D37" i="5" l="1"/>
  <c r="B51" i="4"/>
  <c r="B52" i="5"/>
  <c r="E40" i="4"/>
  <c r="I40" i="4" s="1"/>
  <c r="F40" i="4"/>
  <c r="F37" i="5" l="1"/>
  <c r="E37" i="5"/>
  <c r="I37" i="5" s="1"/>
  <c r="B52" i="4"/>
  <c r="D41" i="4"/>
  <c r="B53" i="5"/>
  <c r="D38" i="5" l="1"/>
  <c r="E38" i="5" s="1"/>
  <c r="F38" i="5"/>
  <c r="B54" i="5"/>
  <c r="E41" i="4"/>
  <c r="I41" i="4" s="1"/>
  <c r="F41" i="4"/>
  <c r="B53" i="4"/>
  <c r="I38" i="5" l="1"/>
  <c r="D39" i="5"/>
  <c r="E39" i="5" s="1"/>
  <c r="I39" i="5" s="1"/>
  <c r="F39" i="5"/>
  <c r="B55" i="5"/>
  <c r="B54" i="4"/>
  <c r="D42" i="4"/>
  <c r="D40" i="5" l="1"/>
  <c r="E42" i="4"/>
  <c r="I42" i="4" s="1"/>
  <c r="F42" i="4"/>
  <c r="B55" i="4"/>
  <c r="B56" i="5"/>
  <c r="F40" i="5" l="1"/>
  <c r="E40" i="5"/>
  <c r="I40" i="5" s="1"/>
  <c r="D43" i="4"/>
  <c r="E43" i="4" s="1"/>
  <c r="I43" i="4" s="1"/>
  <c r="B57" i="5"/>
  <c r="B56" i="4"/>
  <c r="F43" i="4" l="1"/>
  <c r="D41" i="5"/>
  <c r="B57" i="4"/>
  <c r="D44" i="4"/>
  <c r="B58" i="5"/>
  <c r="E41" i="5" l="1"/>
  <c r="I41" i="5" s="1"/>
  <c r="F41" i="5"/>
  <c r="D42" i="5"/>
  <c r="B59" i="5"/>
  <c r="B58" i="4"/>
  <c r="E44" i="4"/>
  <c r="I44" i="4" s="1"/>
  <c r="F44" i="4"/>
  <c r="D45" i="4" l="1"/>
  <c r="F42" i="5"/>
  <c r="E42" i="5"/>
  <c r="I42" i="5" s="1"/>
  <c r="E45" i="4"/>
  <c r="I45" i="4" s="1"/>
  <c r="F45" i="4"/>
  <c r="B60" i="5"/>
  <c r="B59" i="4"/>
  <c r="D43" i="5" l="1"/>
  <c r="B61" i="5"/>
  <c r="D46" i="4"/>
  <c r="B60" i="4"/>
  <c r="F43" i="5" l="1"/>
  <c r="E43" i="5"/>
  <c r="I43" i="5" s="1"/>
  <c r="E46" i="4"/>
  <c r="I46" i="4" s="1"/>
  <c r="F46" i="4"/>
  <c r="B62" i="5"/>
  <c r="B61" i="4"/>
  <c r="D44" i="5" l="1"/>
  <c r="B62" i="4"/>
  <c r="B63" i="5"/>
  <c r="D47" i="4"/>
  <c r="F44" i="5" l="1"/>
  <c r="E44" i="5"/>
  <c r="I44" i="5" s="1"/>
  <c r="B64" i="5"/>
  <c r="E47" i="4"/>
  <c r="I47" i="4" s="1"/>
  <c r="F47" i="4"/>
  <c r="B63" i="4"/>
  <c r="D45" i="5" l="1"/>
  <c r="F45" i="5"/>
  <c r="E45" i="5"/>
  <c r="I45" i="5" s="1"/>
  <c r="D48" i="4"/>
  <c r="B65" i="5"/>
  <c r="B64" i="4"/>
  <c r="D46" i="5" l="1"/>
  <c r="E46" i="5"/>
  <c r="I46" i="5" s="1"/>
  <c r="F46" i="5"/>
  <c r="D47" i="5"/>
  <c r="E48" i="4"/>
  <c r="I48" i="4" s="1"/>
  <c r="F48" i="4"/>
  <c r="B65" i="4"/>
  <c r="B66" i="5"/>
  <c r="F47" i="5" l="1"/>
  <c r="E47" i="5"/>
  <c r="I47" i="5" s="1"/>
  <c r="B67" i="5"/>
  <c r="B66" i="4"/>
  <c r="D49" i="4"/>
  <c r="D48" i="5" l="1"/>
  <c r="B67" i="4"/>
  <c r="B68" i="5"/>
  <c r="D50" i="4"/>
  <c r="E49" i="4"/>
  <c r="I49" i="4" s="1"/>
  <c r="F49" i="4"/>
  <c r="F48" i="5" l="1"/>
  <c r="E48" i="5"/>
  <c r="I48" i="5" s="1"/>
  <c r="E50" i="4"/>
  <c r="I50" i="4" s="1"/>
  <c r="F50" i="4"/>
  <c r="B69" i="5"/>
  <c r="B68" i="4"/>
  <c r="D49" i="5" l="1"/>
  <c r="E49" i="5" s="1"/>
  <c r="F49" i="5"/>
  <c r="B69" i="4"/>
  <c r="B70" i="5"/>
  <c r="D51" i="4"/>
  <c r="I49" i="5" l="1"/>
  <c r="D50" i="5"/>
  <c r="F50" i="5"/>
  <c r="E50" i="5"/>
  <c r="I50" i="5" s="1"/>
  <c r="E51" i="4"/>
  <c r="I51" i="4" s="1"/>
  <c r="F51" i="4"/>
  <c r="B70" i="4"/>
  <c r="B71" i="5"/>
  <c r="D51" i="5" l="1"/>
  <c r="E51" i="5" s="1"/>
  <c r="F51" i="5"/>
  <c r="B71" i="4"/>
  <c r="B72" i="5"/>
  <c r="D52" i="4"/>
  <c r="I51" i="5" l="1"/>
  <c r="D52" i="5"/>
  <c r="E52" i="5"/>
  <c r="I52" i="5" s="1"/>
  <c r="F52" i="5"/>
  <c r="E52" i="4"/>
  <c r="I52" i="4" s="1"/>
  <c r="F52" i="4"/>
  <c r="B73" i="5"/>
  <c r="B72" i="4"/>
  <c r="D53" i="5" l="1"/>
  <c r="F53" i="5"/>
  <c r="E53" i="5"/>
  <c r="I53" i="5" s="1"/>
  <c r="D53" i="4"/>
  <c r="B74" i="5"/>
  <c r="B73" i="4"/>
  <c r="D54" i="5" l="1"/>
  <c r="B75" i="5"/>
  <c r="E53" i="4"/>
  <c r="I53" i="4" s="1"/>
  <c r="F53" i="4"/>
  <c r="B74" i="4"/>
  <c r="F54" i="5" l="1"/>
  <c r="E54" i="5"/>
  <c r="D54" i="4"/>
  <c r="E54" i="4" s="1"/>
  <c r="I54" i="4" s="1"/>
  <c r="B76" i="5"/>
  <c r="B75" i="4"/>
  <c r="F54" i="4" l="1"/>
  <c r="I54" i="5"/>
  <c r="D55" i="5"/>
  <c r="B76" i="4"/>
  <c r="B77" i="5"/>
  <c r="D55" i="4"/>
  <c r="E55" i="5" l="1"/>
  <c r="F55" i="5"/>
  <c r="B77" i="4"/>
  <c r="B78" i="5"/>
  <c r="E55" i="4"/>
  <c r="I55" i="4" s="1"/>
  <c r="F55" i="4"/>
  <c r="I55" i="5" l="1"/>
  <c r="D56" i="5"/>
  <c r="D56" i="4"/>
  <c r="B79" i="5"/>
  <c r="B78" i="4"/>
  <c r="E56" i="5" l="1"/>
  <c r="F56" i="5"/>
  <c r="E56" i="4"/>
  <c r="I56" i="4" s="1"/>
  <c r="F56" i="4"/>
  <c r="B79" i="4"/>
  <c r="B80" i="5"/>
  <c r="I56" i="5" l="1"/>
  <c r="D57" i="5"/>
  <c r="B81" i="5"/>
  <c r="B80" i="4"/>
  <c r="D57" i="4"/>
  <c r="E57" i="5" l="1"/>
  <c r="I57" i="5" s="1"/>
  <c r="F57" i="5"/>
  <c r="E57" i="4"/>
  <c r="I57" i="4" s="1"/>
  <c r="F57" i="4"/>
  <c r="B81" i="4"/>
  <c r="B82" i="5"/>
  <c r="D58" i="5" l="1"/>
  <c r="B83" i="5"/>
  <c r="D58" i="4"/>
  <c r="B82" i="4"/>
  <c r="E58" i="5" l="1"/>
  <c r="I58" i="5" s="1"/>
  <c r="F58" i="5"/>
  <c r="B83" i="4"/>
  <c r="E58" i="4"/>
  <c r="I58" i="4" s="1"/>
  <c r="F58" i="4"/>
  <c r="B84" i="5"/>
  <c r="D59" i="5" l="1"/>
  <c r="F59" i="5"/>
  <c r="E59" i="5"/>
  <c r="I59" i="5" s="1"/>
  <c r="D59" i="4"/>
  <c r="E59" i="4" s="1"/>
  <c r="I59" i="4" s="1"/>
  <c r="B84" i="4"/>
  <c r="B85" i="5"/>
  <c r="F59" i="4" l="1"/>
  <c r="D60" i="5"/>
  <c r="B86" i="5"/>
  <c r="D60" i="4"/>
  <c r="B85" i="4"/>
  <c r="E60" i="5" l="1"/>
  <c r="I60" i="5" s="1"/>
  <c r="F60" i="5"/>
  <c r="D61" i="5"/>
  <c r="B86" i="4"/>
  <c r="E60" i="4"/>
  <c r="I60" i="4" s="1"/>
  <c r="F60" i="4"/>
  <c r="B87" i="5"/>
  <c r="D61" i="4" l="1"/>
  <c r="E61" i="5"/>
  <c r="I61" i="5" s="1"/>
  <c r="F61" i="5"/>
  <c r="D62" i="5"/>
  <c r="B88" i="5"/>
  <c r="E61" i="4"/>
  <c r="I61" i="4" s="1"/>
  <c r="F61" i="4"/>
  <c r="B87" i="4"/>
  <c r="E62" i="5" l="1"/>
  <c r="I62" i="5" s="1"/>
  <c r="F62" i="5"/>
  <c r="D62" i="4"/>
  <c r="E62" i="4" s="1"/>
  <c r="I62" i="4" s="1"/>
  <c r="B89" i="5"/>
  <c r="B88" i="4"/>
  <c r="D63" i="5" l="1"/>
  <c r="F62" i="4"/>
  <c r="B89" i="4"/>
  <c r="D63" i="4"/>
  <c r="B90" i="5"/>
  <c r="E63" i="5" l="1"/>
  <c r="F63" i="5"/>
  <c r="B91" i="5"/>
  <c r="E63" i="4"/>
  <c r="I63" i="4" s="1"/>
  <c r="F63" i="4"/>
  <c r="B90" i="4"/>
  <c r="I63" i="5" l="1"/>
  <c r="D64" i="5"/>
  <c r="B92" i="5"/>
  <c r="B91" i="4"/>
  <c r="D64" i="4"/>
  <c r="E64" i="5" l="1"/>
  <c r="I64" i="5" s="1"/>
  <c r="F64" i="5"/>
  <c r="B93" i="5"/>
  <c r="E64" i="4"/>
  <c r="I64" i="4" s="1"/>
  <c r="F64" i="4"/>
  <c r="B92" i="4"/>
  <c r="D65" i="5" l="1"/>
  <c r="D65" i="4"/>
  <c r="F65" i="4" s="1"/>
  <c r="B93" i="4"/>
  <c r="B94" i="5"/>
  <c r="E65" i="4" l="1"/>
  <c r="I65" i="4" s="1"/>
  <c r="E65" i="5"/>
  <c r="I65" i="5" s="1"/>
  <c r="F65" i="5"/>
  <c r="D66" i="5"/>
  <c r="D66" i="4"/>
  <c r="B95" i="5"/>
  <c r="B94" i="4"/>
  <c r="E66" i="5" l="1"/>
  <c r="I66" i="5" s="1"/>
  <c r="F66" i="5"/>
  <c r="B96" i="5"/>
  <c r="E66" i="4"/>
  <c r="I66" i="4" s="1"/>
  <c r="F66" i="4"/>
  <c r="B95" i="4"/>
  <c r="D67" i="5" l="1"/>
  <c r="B96" i="4"/>
  <c r="D67" i="4"/>
  <c r="B97" i="5"/>
  <c r="E67" i="5" l="1"/>
  <c r="I67" i="5" s="1"/>
  <c r="F67" i="5"/>
  <c r="D68" i="5"/>
  <c r="B98" i="5"/>
  <c r="B97" i="4"/>
  <c r="E67" i="4"/>
  <c r="I67" i="4" s="1"/>
  <c r="F67" i="4"/>
  <c r="E68" i="5" l="1"/>
  <c r="I68" i="5" s="1"/>
  <c r="F68" i="5"/>
  <c r="D69" i="5"/>
  <c r="E69" i="5" s="1"/>
  <c r="I69" i="5" s="1"/>
  <c r="B99" i="5"/>
  <c r="D68" i="4"/>
  <c r="B98" i="4"/>
  <c r="F69" i="5" l="1"/>
  <c r="D70" i="5"/>
  <c r="F70" i="5" s="1"/>
  <c r="B99" i="4"/>
  <c r="E68" i="4"/>
  <c r="I68" i="4" s="1"/>
  <c r="F68" i="4"/>
  <c r="E70" i="5"/>
  <c r="I70" i="5" s="1"/>
  <c r="B100" i="5"/>
  <c r="D71" i="5" l="1"/>
  <c r="E71" i="5" s="1"/>
  <c r="I71" i="5" s="1"/>
  <c r="B101" i="5"/>
  <c r="F71" i="5"/>
  <c r="D69" i="4"/>
  <c r="B100" i="4"/>
  <c r="E69" i="4" l="1"/>
  <c r="I69" i="4" s="1"/>
  <c r="F69" i="4"/>
  <c r="B102" i="5"/>
  <c r="B101" i="4"/>
  <c r="D72" i="5"/>
  <c r="B102" i="4" l="1"/>
  <c r="B103" i="5"/>
  <c r="D70" i="4"/>
  <c r="E72" i="5"/>
  <c r="I72" i="5" s="1"/>
  <c r="F72" i="5"/>
  <c r="E70" i="4" l="1"/>
  <c r="I70" i="4" s="1"/>
  <c r="F70" i="4"/>
  <c r="B104" i="5"/>
  <c r="D73" i="5"/>
  <c r="B103" i="4"/>
  <c r="E73" i="5" l="1"/>
  <c r="I73" i="5" s="1"/>
  <c r="F73" i="5"/>
  <c r="B105" i="5"/>
  <c r="B104" i="4"/>
  <c r="D71" i="4"/>
  <c r="D74" i="5" l="1"/>
  <c r="E71" i="4"/>
  <c r="I71" i="4" s="1"/>
  <c r="F71" i="4"/>
  <c r="B105" i="4"/>
  <c r="E74" i="5"/>
  <c r="I74" i="5" s="1"/>
  <c r="F74" i="5"/>
  <c r="B106" i="5"/>
  <c r="D72" i="4" l="1"/>
  <c r="D75" i="5"/>
  <c r="B107" i="5"/>
  <c r="B106" i="4"/>
  <c r="E72" i="4"/>
  <c r="I72" i="4" s="1"/>
  <c r="F72" i="4"/>
  <c r="D73" i="4" l="1"/>
  <c r="B108" i="5"/>
  <c r="E73" i="4"/>
  <c r="I73" i="4" s="1"/>
  <c r="F73" i="4"/>
  <c r="E75" i="5"/>
  <c r="I75" i="5" s="1"/>
  <c r="F75" i="5"/>
  <c r="B107" i="4"/>
  <c r="D76" i="5" l="1"/>
  <c r="E76" i="5" s="1"/>
  <c r="I76" i="5" s="1"/>
  <c r="F76" i="5"/>
  <c r="D74" i="4"/>
  <c r="B109" i="5"/>
  <c r="B108" i="4"/>
  <c r="D77" i="5" l="1"/>
  <c r="B110" i="5"/>
  <c r="E74" i="4"/>
  <c r="I74" i="4" s="1"/>
  <c r="F74" i="4"/>
  <c r="B109" i="4"/>
  <c r="B110" i="4" l="1"/>
  <c r="B111" i="5"/>
  <c r="D75" i="4"/>
  <c r="E77" i="5"/>
  <c r="I77" i="5" s="1"/>
  <c r="F77" i="5"/>
  <c r="D78" i="5" l="1"/>
  <c r="E75" i="4"/>
  <c r="I75" i="4" s="1"/>
  <c r="F75" i="4"/>
  <c r="E78" i="5"/>
  <c r="I78" i="5" s="1"/>
  <c r="F78" i="5"/>
  <c r="B111" i="4"/>
  <c r="D79" i="5" l="1"/>
  <c r="D76" i="4"/>
  <c r="E76" i="4" s="1"/>
  <c r="I76" i="4" s="1"/>
  <c r="E79" i="5"/>
  <c r="I79" i="5" s="1"/>
  <c r="F79" i="5"/>
  <c r="F76" i="4" l="1"/>
  <c r="D77" i="4"/>
  <c r="E77" i="4" s="1"/>
  <c r="I77" i="4" s="1"/>
  <c r="D80" i="5"/>
  <c r="F77" i="4" l="1"/>
  <c r="D78" i="4"/>
  <c r="E78" i="4" s="1"/>
  <c r="I78" i="4" s="1"/>
  <c r="E80" i="5"/>
  <c r="I80" i="5" s="1"/>
  <c r="F80" i="5"/>
  <c r="F78" i="4" l="1"/>
  <c r="D81" i="5"/>
  <c r="F81" i="5" s="1"/>
  <c r="D79" i="4"/>
  <c r="E81" i="5"/>
  <c r="I81" i="5" s="1"/>
  <c r="D82" i="5" l="1"/>
  <c r="E82" i="5" s="1"/>
  <c r="I82" i="5" s="1"/>
  <c r="F82" i="5"/>
  <c r="E79" i="4"/>
  <c r="I79" i="4" s="1"/>
  <c r="F79" i="4"/>
  <c r="D80" i="4" l="1"/>
  <c r="D83" i="5"/>
  <c r="E83" i="5" l="1"/>
  <c r="I83" i="5" s="1"/>
  <c r="F83" i="5"/>
  <c r="E80" i="4"/>
  <c r="I80" i="4" s="1"/>
  <c r="F80" i="4"/>
  <c r="D84" i="5" l="1"/>
  <c r="E84" i="5" s="1"/>
  <c r="I84" i="5" s="1"/>
  <c r="D81" i="4"/>
  <c r="F84" i="5" l="1"/>
  <c r="D85" i="5"/>
  <c r="E85" i="5"/>
  <c r="I85" i="5" s="1"/>
  <c r="F85" i="5"/>
  <c r="E81" i="4"/>
  <c r="I81" i="4" s="1"/>
  <c r="F81" i="4"/>
  <c r="D86" i="5" l="1"/>
  <c r="E86" i="5" s="1"/>
  <c r="I86" i="5" s="1"/>
  <c r="D82" i="4"/>
  <c r="F86" i="5" l="1"/>
  <c r="D87" i="5"/>
  <c r="E87" i="5" s="1"/>
  <c r="I87" i="5" s="1"/>
  <c r="E82" i="4"/>
  <c r="I82" i="4" s="1"/>
  <c r="F82" i="4"/>
  <c r="F87" i="5" l="1"/>
  <c r="D88" i="5"/>
  <c r="D83" i="4"/>
  <c r="E83" i="4" l="1"/>
  <c r="I83" i="4" s="1"/>
  <c r="F83" i="4"/>
  <c r="E88" i="5"/>
  <c r="I88" i="5" s="1"/>
  <c r="F88" i="5"/>
  <c r="D89" i="5" l="1"/>
  <c r="D84" i="4"/>
  <c r="E89" i="5" l="1"/>
  <c r="I89" i="5" s="1"/>
  <c r="F89" i="5"/>
  <c r="E84" i="4"/>
  <c r="I84" i="4" s="1"/>
  <c r="F84" i="4"/>
  <c r="D85" i="4" l="1"/>
  <c r="E85" i="4" s="1"/>
  <c r="I85" i="4" s="1"/>
  <c r="D90" i="5"/>
  <c r="E90" i="5" s="1"/>
  <c r="I90" i="5" s="1"/>
  <c r="F85" i="4"/>
  <c r="F90" i="5" l="1"/>
  <c r="D91" i="5"/>
  <c r="D86" i="4"/>
  <c r="E91" i="5" l="1"/>
  <c r="I91" i="5" s="1"/>
  <c r="F91" i="5"/>
  <c r="E86" i="4"/>
  <c r="I86" i="4" s="1"/>
  <c r="F86" i="4"/>
  <c r="D92" i="5" l="1"/>
  <c r="D87" i="4"/>
  <c r="F87" i="4" s="1"/>
  <c r="E92" i="5"/>
  <c r="I92" i="5" s="1"/>
  <c r="F92" i="5"/>
  <c r="E87" i="4" l="1"/>
  <c r="I87" i="4" s="1"/>
  <c r="D93" i="5"/>
  <c r="E93" i="5" s="1"/>
  <c r="I93" i="5" s="1"/>
  <c r="F93" i="5"/>
  <c r="D88" i="4"/>
  <c r="D94" i="5" l="1"/>
  <c r="E94" i="5" s="1"/>
  <c r="E88" i="4"/>
  <c r="I88" i="4" s="1"/>
  <c r="F88" i="4"/>
  <c r="F94" i="5" l="1"/>
  <c r="D89" i="4"/>
  <c r="E89" i="4" s="1"/>
  <c r="I89" i="4" s="1"/>
  <c r="I94" i="5"/>
  <c r="D95" i="5"/>
  <c r="F95" i="5" s="1"/>
  <c r="F89" i="4" l="1"/>
  <c r="E95" i="5"/>
  <c r="I95" i="5" s="1"/>
  <c r="D90" i="4"/>
  <c r="E90" i="4" s="1"/>
  <c r="I90" i="4" s="1"/>
  <c r="F90" i="4" l="1"/>
  <c r="D96" i="5"/>
  <c r="E96" i="5" s="1"/>
  <c r="I96" i="5" s="1"/>
  <c r="D91" i="4"/>
  <c r="F96" i="5" l="1"/>
  <c r="D97" i="5"/>
  <c r="E91" i="4"/>
  <c r="I91" i="4" s="1"/>
  <c r="F91" i="4"/>
  <c r="E97" i="5" l="1"/>
  <c r="I97" i="5" s="1"/>
  <c r="F97" i="5"/>
  <c r="D92" i="4"/>
  <c r="D98" i="5" l="1"/>
  <c r="E98" i="5" s="1"/>
  <c r="I98" i="5" s="1"/>
  <c r="E92" i="4"/>
  <c r="I92" i="4" s="1"/>
  <c r="F92" i="4"/>
  <c r="F98" i="5" l="1"/>
  <c r="D99" i="5"/>
  <c r="D93" i="4"/>
  <c r="E93" i="4" l="1"/>
  <c r="I93" i="4" s="1"/>
  <c r="F93" i="4"/>
  <c r="E99" i="5"/>
  <c r="I99" i="5" s="1"/>
  <c r="F99" i="5"/>
  <c r="D100" i="5" l="1"/>
  <c r="D94" i="4"/>
  <c r="E94" i="4" l="1"/>
  <c r="I94" i="4" s="1"/>
  <c r="F94" i="4"/>
  <c r="E100" i="5"/>
  <c r="I100" i="5" s="1"/>
  <c r="F100" i="5"/>
  <c r="D101" i="5" l="1"/>
  <c r="D95" i="4"/>
  <c r="E95" i="4" l="1"/>
  <c r="I95" i="4" s="1"/>
  <c r="F95" i="4"/>
  <c r="E101" i="5"/>
  <c r="I101" i="5" s="1"/>
  <c r="F101" i="5"/>
  <c r="D102" i="5" l="1"/>
  <c r="D96" i="4"/>
  <c r="E96" i="4" l="1"/>
  <c r="I96" i="4" s="1"/>
  <c r="F96" i="4"/>
  <c r="E102" i="5"/>
  <c r="I102" i="5" s="1"/>
  <c r="F102" i="5"/>
  <c r="D103" i="5" l="1"/>
  <c r="D97" i="4"/>
  <c r="E103" i="5" l="1"/>
  <c r="I103" i="5" s="1"/>
  <c r="F103" i="5"/>
  <c r="E97" i="4"/>
  <c r="I97" i="4" s="1"/>
  <c r="F97" i="4"/>
  <c r="D104" i="5" l="1"/>
  <c r="D98" i="4"/>
  <c r="E98" i="4"/>
  <c r="I98" i="4" s="1"/>
  <c r="F98" i="4"/>
  <c r="E104" i="5"/>
  <c r="I104" i="5" s="1"/>
  <c r="F104" i="5"/>
  <c r="D105" i="5" l="1"/>
  <c r="E105" i="5" s="1"/>
  <c r="I105" i="5" s="1"/>
  <c r="D99" i="4"/>
  <c r="F105" i="5" l="1"/>
  <c r="E99" i="4"/>
  <c r="I99" i="4" s="1"/>
  <c r="F99" i="4"/>
  <c r="D106" i="5"/>
  <c r="E106" i="5" l="1"/>
  <c r="I106" i="5" s="1"/>
  <c r="F106" i="5"/>
  <c r="D100" i="4"/>
  <c r="D107" i="5" l="1"/>
  <c r="E107" i="5" s="1"/>
  <c r="I107" i="5" s="1"/>
  <c r="E100" i="4"/>
  <c r="I100" i="4" s="1"/>
  <c r="F100" i="4"/>
  <c r="F107" i="5" l="1"/>
  <c r="D108" i="5"/>
  <c r="E108" i="5" s="1"/>
  <c r="I108" i="5" s="1"/>
  <c r="D101" i="4"/>
  <c r="F108" i="5" l="1"/>
  <c r="E101" i="4"/>
  <c r="I101" i="4" s="1"/>
  <c r="F101" i="4"/>
  <c r="D109" i="5"/>
  <c r="D102" i="4" l="1"/>
  <c r="E109" i="5"/>
  <c r="I109" i="5" s="1"/>
  <c r="F109" i="5"/>
  <c r="E102" i="4" l="1"/>
  <c r="I102" i="4" s="1"/>
  <c r="F102" i="4"/>
  <c r="D110" i="5"/>
  <c r="E110" i="5" l="1"/>
  <c r="I110" i="5" s="1"/>
  <c r="F110" i="5"/>
  <c r="D103" i="4"/>
  <c r="D111" i="5" l="1"/>
  <c r="E111" i="5" s="1"/>
  <c r="I111" i="5" s="1"/>
  <c r="J110" i="5" s="1"/>
  <c r="E103" i="4"/>
  <c r="I103" i="4" s="1"/>
  <c r="F103" i="4"/>
  <c r="F111" i="5"/>
  <c r="G107" i="5" s="1"/>
  <c r="J107" i="5" l="1"/>
  <c r="J108" i="5"/>
  <c r="J105" i="5"/>
  <c r="J106" i="5"/>
  <c r="J109" i="5"/>
  <c r="L107" i="5"/>
  <c r="M102" i="5"/>
  <c r="G106" i="5"/>
  <c r="G110" i="5"/>
  <c r="G108" i="5"/>
  <c r="N102" i="5" s="1"/>
  <c r="G111" i="5"/>
  <c r="G9" i="5"/>
  <c r="G7" i="5"/>
  <c r="G10" i="5"/>
  <c r="G12" i="5"/>
  <c r="G11" i="5"/>
  <c r="G8" i="5"/>
  <c r="G13" i="5"/>
  <c r="G15" i="5"/>
  <c r="G16" i="5"/>
  <c r="G14" i="5"/>
  <c r="G17" i="5"/>
  <c r="G18" i="5"/>
  <c r="G19" i="5"/>
  <c r="G20" i="5"/>
  <c r="G21" i="5"/>
  <c r="G24" i="5"/>
  <c r="G23" i="5"/>
  <c r="G22" i="5"/>
  <c r="G25" i="5"/>
  <c r="G26" i="5"/>
  <c r="G27" i="5"/>
  <c r="G28" i="5"/>
  <c r="G32" i="5"/>
  <c r="G29" i="5"/>
  <c r="G30" i="5"/>
  <c r="G31" i="5"/>
  <c r="G33" i="5"/>
  <c r="G34" i="5"/>
  <c r="G37" i="5"/>
  <c r="G35" i="5"/>
  <c r="G36" i="5"/>
  <c r="G38" i="5"/>
  <c r="G39" i="5"/>
  <c r="G40" i="5"/>
  <c r="G41" i="5"/>
  <c r="G42" i="5"/>
  <c r="G43" i="5"/>
  <c r="G45" i="5"/>
  <c r="G44" i="5"/>
  <c r="G46" i="5"/>
  <c r="G47" i="5"/>
  <c r="G49" i="5"/>
  <c r="G48" i="5"/>
  <c r="G51" i="5"/>
  <c r="G50" i="5"/>
  <c r="G52" i="5"/>
  <c r="G53" i="5"/>
  <c r="G55" i="5"/>
  <c r="G56" i="5"/>
  <c r="G54" i="5"/>
  <c r="G58" i="5"/>
  <c r="G59" i="5"/>
  <c r="G57" i="5"/>
  <c r="G60" i="5"/>
  <c r="G62" i="5"/>
  <c r="G61" i="5"/>
  <c r="G64" i="5"/>
  <c r="G63" i="5"/>
  <c r="G65" i="5"/>
  <c r="G67" i="5"/>
  <c r="G68" i="5"/>
  <c r="G66" i="5"/>
  <c r="G70" i="5"/>
  <c r="G69" i="5"/>
  <c r="G72" i="5"/>
  <c r="G71" i="5"/>
  <c r="G74" i="5"/>
  <c r="G73" i="5"/>
  <c r="G76" i="5"/>
  <c r="G75" i="5"/>
  <c r="G79" i="5"/>
  <c r="G77" i="5"/>
  <c r="G78" i="5"/>
  <c r="G81" i="5"/>
  <c r="G80" i="5"/>
  <c r="G82" i="5"/>
  <c r="G84" i="5"/>
  <c r="G83" i="5"/>
  <c r="G85" i="5"/>
  <c r="G87" i="5"/>
  <c r="G88" i="5"/>
  <c r="G86" i="5"/>
  <c r="G90" i="5"/>
  <c r="G89" i="5"/>
  <c r="G91" i="5"/>
  <c r="G92" i="5"/>
  <c r="G93" i="5"/>
  <c r="G94" i="5"/>
  <c r="G95" i="5"/>
  <c r="G96" i="5"/>
  <c r="G97" i="5"/>
  <c r="G98" i="5"/>
  <c r="G99" i="5"/>
  <c r="G100" i="5"/>
  <c r="G101" i="5"/>
  <c r="G102" i="5"/>
  <c r="G104" i="5"/>
  <c r="G105" i="5"/>
  <c r="G103" i="5"/>
  <c r="J111" i="5"/>
  <c r="K111" i="5" s="1"/>
  <c r="J7" i="5"/>
  <c r="J9" i="5"/>
  <c r="J8" i="5"/>
  <c r="J10" i="5"/>
  <c r="J12" i="5"/>
  <c r="J11" i="5"/>
  <c r="J15" i="5"/>
  <c r="J14" i="5"/>
  <c r="J13" i="5"/>
  <c r="J16" i="5"/>
  <c r="J17" i="5"/>
  <c r="J19" i="5"/>
  <c r="J18" i="5"/>
  <c r="J23" i="5"/>
  <c r="J20" i="5"/>
  <c r="J21" i="5"/>
  <c r="J22" i="5"/>
  <c r="J24" i="5"/>
  <c r="J25" i="5"/>
  <c r="J26" i="5"/>
  <c r="J29" i="5"/>
  <c r="J27" i="5"/>
  <c r="J28" i="5"/>
  <c r="J30" i="5"/>
  <c r="J32" i="5"/>
  <c r="J31" i="5"/>
  <c r="J33" i="5"/>
  <c r="J35" i="5"/>
  <c r="J34" i="5"/>
  <c r="J37" i="5"/>
  <c r="J39" i="5"/>
  <c r="J36" i="5"/>
  <c r="J38" i="5"/>
  <c r="J41" i="5"/>
  <c r="J40" i="5"/>
  <c r="J43" i="5"/>
  <c r="J42" i="5"/>
  <c r="J44" i="5"/>
  <c r="J46" i="5"/>
  <c r="J47" i="5"/>
  <c r="J45" i="5"/>
  <c r="J48" i="5"/>
  <c r="J49" i="5"/>
  <c r="J50" i="5"/>
  <c r="J51" i="5"/>
  <c r="J52" i="5"/>
  <c r="J53" i="5"/>
  <c r="J54" i="5"/>
  <c r="J55" i="5"/>
  <c r="J56" i="5"/>
  <c r="J58" i="5"/>
  <c r="J57" i="5"/>
  <c r="J59" i="5"/>
  <c r="J60" i="5"/>
  <c r="J61" i="5"/>
  <c r="J62" i="5"/>
  <c r="J63" i="5"/>
  <c r="J64" i="5"/>
  <c r="J65" i="5"/>
  <c r="J67" i="5"/>
  <c r="J66" i="5"/>
  <c r="J68" i="5"/>
  <c r="J69" i="5"/>
  <c r="J70" i="5"/>
  <c r="J71" i="5"/>
  <c r="J73" i="5"/>
  <c r="J72" i="5"/>
  <c r="J74" i="5"/>
  <c r="J76" i="5"/>
  <c r="J75" i="5"/>
  <c r="J78" i="5"/>
  <c r="J77" i="5"/>
  <c r="J79" i="5"/>
  <c r="J81" i="5"/>
  <c r="J80" i="5"/>
  <c r="J82" i="5"/>
  <c r="J84" i="5"/>
  <c r="J86" i="5"/>
  <c r="J83" i="5"/>
  <c r="J85" i="5"/>
  <c r="J87" i="5"/>
  <c r="J88" i="5"/>
  <c r="J89" i="5"/>
  <c r="J90" i="5"/>
  <c r="J91" i="5"/>
  <c r="J92" i="5"/>
  <c r="J94" i="5"/>
  <c r="J93" i="5"/>
  <c r="J95" i="5"/>
  <c r="J96" i="5"/>
  <c r="J98" i="5"/>
  <c r="J97" i="5"/>
  <c r="J99" i="5"/>
  <c r="J100" i="5"/>
  <c r="J101" i="5"/>
  <c r="J104" i="5"/>
  <c r="J102" i="5"/>
  <c r="J103" i="5"/>
  <c r="G109" i="5"/>
  <c r="D104" i="4"/>
  <c r="K104" i="5" l="1"/>
  <c r="K97" i="5"/>
  <c r="K93" i="5"/>
  <c r="K90" i="5"/>
  <c r="K74" i="5"/>
  <c r="K70" i="5"/>
  <c r="K67" i="5"/>
  <c r="K62" i="5"/>
  <c r="K57" i="5"/>
  <c r="K54" i="5"/>
  <c r="K50" i="5"/>
  <c r="K47" i="5"/>
  <c r="K43" i="5"/>
  <c r="K36" i="5"/>
  <c r="K35" i="5"/>
  <c r="K30" i="5"/>
  <c r="K26" i="5"/>
  <c r="K21" i="5"/>
  <c r="K19" i="5"/>
  <c r="K14" i="5"/>
  <c r="K10" i="5"/>
  <c r="M104" i="5"/>
  <c r="M107" i="5"/>
  <c r="L104" i="5"/>
  <c r="H104" i="5"/>
  <c r="N99" i="5"/>
  <c r="M99" i="5"/>
  <c r="H99" i="5"/>
  <c r="L99" i="5"/>
  <c r="N94" i="5"/>
  <c r="M94" i="5"/>
  <c r="H95" i="5"/>
  <c r="L95" i="5"/>
  <c r="N90" i="5"/>
  <c r="M90" i="5"/>
  <c r="H91" i="5"/>
  <c r="L91" i="5"/>
  <c r="M86" i="5"/>
  <c r="N86" i="5"/>
  <c r="L88" i="5"/>
  <c r="H88" i="5"/>
  <c r="N83" i="5"/>
  <c r="M83" i="5"/>
  <c r="L84" i="5"/>
  <c r="H84" i="5"/>
  <c r="M79" i="5"/>
  <c r="N79" i="5"/>
  <c r="L78" i="5"/>
  <c r="H78" i="5"/>
  <c r="M73" i="5"/>
  <c r="N73" i="5"/>
  <c r="L76" i="5"/>
  <c r="H76" i="5"/>
  <c r="N71" i="5"/>
  <c r="M71" i="5"/>
  <c r="L72" i="5"/>
  <c r="H72" i="5"/>
  <c r="M67" i="5"/>
  <c r="N67" i="5"/>
  <c r="L68" i="5"/>
  <c r="H68" i="5"/>
  <c r="M63" i="5"/>
  <c r="N63" i="5"/>
  <c r="L64" i="5"/>
  <c r="H64" i="5"/>
  <c r="N59" i="5"/>
  <c r="M59" i="5"/>
  <c r="H57" i="5"/>
  <c r="L57" i="5"/>
  <c r="M52" i="5"/>
  <c r="N52" i="5"/>
  <c r="L56" i="5"/>
  <c r="H56" i="5"/>
  <c r="N51" i="5"/>
  <c r="M51" i="5"/>
  <c r="L50" i="5"/>
  <c r="H50" i="5"/>
  <c r="N45" i="5"/>
  <c r="M45" i="5"/>
  <c r="H47" i="5"/>
  <c r="L47" i="5"/>
  <c r="M42" i="5"/>
  <c r="N42" i="5"/>
  <c r="H43" i="5"/>
  <c r="L43" i="5"/>
  <c r="M38" i="5"/>
  <c r="N38" i="5"/>
  <c r="H39" i="5"/>
  <c r="L39" i="5"/>
  <c r="N34" i="5"/>
  <c r="M34" i="5"/>
  <c r="H37" i="5"/>
  <c r="L37" i="5"/>
  <c r="N32" i="5"/>
  <c r="M32" i="5"/>
  <c r="L30" i="5"/>
  <c r="H30" i="5"/>
  <c r="N25" i="5"/>
  <c r="M25" i="5"/>
  <c r="H27" i="5"/>
  <c r="L27" i="5"/>
  <c r="M22" i="5"/>
  <c r="N22" i="5"/>
  <c r="H23" i="5"/>
  <c r="L23" i="5"/>
  <c r="M18" i="5"/>
  <c r="N18" i="5"/>
  <c r="H19" i="5"/>
  <c r="L19" i="5"/>
  <c r="M14" i="5"/>
  <c r="N14" i="5"/>
  <c r="L16" i="5"/>
  <c r="H16" i="5"/>
  <c r="N11" i="5"/>
  <c r="M11" i="5"/>
  <c r="H11" i="5"/>
  <c r="L11" i="5"/>
  <c r="H9" i="5"/>
  <c r="L9" i="5"/>
  <c r="L110" i="5"/>
  <c r="H110" i="5"/>
  <c r="N105" i="5"/>
  <c r="M105" i="5"/>
  <c r="K82" i="5"/>
  <c r="H109" i="5"/>
  <c r="L109" i="5"/>
  <c r="N104" i="5"/>
  <c r="K94" i="5"/>
  <c r="K83" i="5"/>
  <c r="K80" i="5"/>
  <c r="K78" i="5"/>
  <c r="K72" i="5"/>
  <c r="K69" i="5"/>
  <c r="K65" i="5"/>
  <c r="K61" i="5"/>
  <c r="K58" i="5"/>
  <c r="K53" i="5"/>
  <c r="K49" i="5"/>
  <c r="K46" i="5"/>
  <c r="K40" i="5"/>
  <c r="K39" i="5"/>
  <c r="K33" i="5"/>
  <c r="K28" i="5"/>
  <c r="K25" i="5"/>
  <c r="K20" i="5"/>
  <c r="K17" i="5"/>
  <c r="K15" i="5"/>
  <c r="K8" i="5"/>
  <c r="K106" i="5"/>
  <c r="L102" i="5"/>
  <c r="H102" i="5"/>
  <c r="N97" i="5"/>
  <c r="M97" i="5"/>
  <c r="L98" i="5"/>
  <c r="H98" i="5"/>
  <c r="M93" i="5"/>
  <c r="N93" i="5"/>
  <c r="L94" i="5"/>
  <c r="H94" i="5"/>
  <c r="N89" i="5"/>
  <c r="M89" i="5"/>
  <c r="H89" i="5"/>
  <c r="L89" i="5"/>
  <c r="N84" i="5"/>
  <c r="M84" i="5"/>
  <c r="H87" i="5"/>
  <c r="L87" i="5"/>
  <c r="M82" i="5"/>
  <c r="N82" i="5"/>
  <c r="L82" i="5"/>
  <c r="H82" i="5"/>
  <c r="N77" i="5"/>
  <c r="M77" i="5"/>
  <c r="H77" i="5"/>
  <c r="L77" i="5"/>
  <c r="N72" i="5"/>
  <c r="M72" i="5"/>
  <c r="H73" i="5"/>
  <c r="L73" i="5"/>
  <c r="M68" i="5"/>
  <c r="N68" i="5"/>
  <c r="H69" i="5"/>
  <c r="L69" i="5"/>
  <c r="M64" i="5"/>
  <c r="N64" i="5"/>
  <c r="H67" i="5"/>
  <c r="L67" i="5"/>
  <c r="M62" i="5"/>
  <c r="N62" i="5"/>
  <c r="H61" i="5"/>
  <c r="L61" i="5"/>
  <c r="N56" i="5"/>
  <c r="M56" i="5"/>
  <c r="H59" i="5"/>
  <c r="L59" i="5"/>
  <c r="N54" i="5"/>
  <c r="M54" i="5"/>
  <c r="H55" i="5"/>
  <c r="L55" i="5"/>
  <c r="N50" i="5"/>
  <c r="M50" i="5"/>
  <c r="H51" i="5"/>
  <c r="L51" i="5"/>
  <c r="M46" i="5"/>
  <c r="N46" i="5"/>
  <c r="L46" i="5"/>
  <c r="H46" i="5"/>
  <c r="N41" i="5"/>
  <c r="M41" i="5"/>
  <c r="L42" i="5"/>
  <c r="H42" i="5"/>
  <c r="M37" i="5"/>
  <c r="N37" i="5"/>
  <c r="L38" i="5"/>
  <c r="H38" i="5"/>
  <c r="N33" i="5"/>
  <c r="M33" i="5"/>
  <c r="L34" i="5"/>
  <c r="H34" i="5"/>
  <c r="N29" i="5"/>
  <c r="M29" i="5"/>
  <c r="H29" i="5"/>
  <c r="L29" i="5"/>
  <c r="M24" i="5"/>
  <c r="N24" i="5"/>
  <c r="L26" i="5"/>
  <c r="H26" i="5"/>
  <c r="M21" i="5"/>
  <c r="N21" i="5"/>
  <c r="L24" i="5"/>
  <c r="H24" i="5"/>
  <c r="M19" i="5"/>
  <c r="N19" i="5"/>
  <c r="L18" i="5"/>
  <c r="H18" i="5"/>
  <c r="N13" i="5"/>
  <c r="M13" i="5"/>
  <c r="H15" i="5"/>
  <c r="L15" i="5"/>
  <c r="M10" i="5"/>
  <c r="N10" i="5"/>
  <c r="L12" i="5"/>
  <c r="H12" i="5"/>
  <c r="M7" i="5"/>
  <c r="N7" i="5"/>
  <c r="H111" i="5"/>
  <c r="L111" i="5"/>
  <c r="M106" i="5"/>
  <c r="N108" i="5"/>
  <c r="M108" i="5"/>
  <c r="N109" i="5"/>
  <c r="M110" i="5"/>
  <c r="N107" i="5"/>
  <c r="N106" i="5"/>
  <c r="N111" i="5"/>
  <c r="M109" i="5"/>
  <c r="M111" i="5"/>
  <c r="N110" i="5"/>
  <c r="L108" i="5"/>
  <c r="H108" i="5"/>
  <c r="N103" i="5"/>
  <c r="M103" i="5"/>
  <c r="L106" i="5"/>
  <c r="H106" i="5"/>
  <c r="N101" i="5"/>
  <c r="M101" i="5"/>
  <c r="K85" i="5"/>
  <c r="K98" i="5"/>
  <c r="K89" i="5"/>
  <c r="K103" i="5"/>
  <c r="K100" i="5"/>
  <c r="K96" i="5"/>
  <c r="K92" i="5"/>
  <c r="K88" i="5"/>
  <c r="K86" i="5"/>
  <c r="K81" i="5"/>
  <c r="K75" i="5"/>
  <c r="K73" i="5"/>
  <c r="K68" i="5"/>
  <c r="K64" i="5"/>
  <c r="K60" i="5"/>
  <c r="K56" i="5"/>
  <c r="K52" i="5"/>
  <c r="K48" i="5"/>
  <c r="K44" i="5"/>
  <c r="K41" i="5"/>
  <c r="K37" i="5"/>
  <c r="K31" i="5"/>
  <c r="K27" i="5"/>
  <c r="K24" i="5"/>
  <c r="K23" i="5"/>
  <c r="K16" i="5"/>
  <c r="K11" i="5"/>
  <c r="K9" i="5"/>
  <c r="H103" i="5"/>
  <c r="L103" i="5"/>
  <c r="N98" i="5"/>
  <c r="M98" i="5"/>
  <c r="H101" i="5"/>
  <c r="L101" i="5"/>
  <c r="M96" i="5"/>
  <c r="N96" i="5"/>
  <c r="H97" i="5"/>
  <c r="L97" i="5"/>
  <c r="M92" i="5"/>
  <c r="N92" i="5"/>
  <c r="H93" i="5"/>
  <c r="L93" i="5"/>
  <c r="M88" i="5"/>
  <c r="N88" i="5"/>
  <c r="L90" i="5"/>
  <c r="H90" i="5"/>
  <c r="N85" i="5"/>
  <c r="M85" i="5"/>
  <c r="H85" i="5"/>
  <c r="L85" i="5"/>
  <c r="M80" i="5"/>
  <c r="N80" i="5"/>
  <c r="L80" i="5"/>
  <c r="H80" i="5"/>
  <c r="N75" i="5"/>
  <c r="M75" i="5"/>
  <c r="H79" i="5"/>
  <c r="L79" i="5"/>
  <c r="M74" i="5"/>
  <c r="N74" i="5"/>
  <c r="L74" i="5"/>
  <c r="H74" i="5"/>
  <c r="M69" i="5"/>
  <c r="N69" i="5"/>
  <c r="L70" i="5"/>
  <c r="H70" i="5"/>
  <c r="M65" i="5"/>
  <c r="N65" i="5"/>
  <c r="H65" i="5"/>
  <c r="L65" i="5"/>
  <c r="M60" i="5"/>
  <c r="N60" i="5"/>
  <c r="L62" i="5"/>
  <c r="H62" i="5"/>
  <c r="M57" i="5"/>
  <c r="N57" i="5"/>
  <c r="L58" i="5"/>
  <c r="H58" i="5"/>
  <c r="M53" i="5"/>
  <c r="N53" i="5"/>
  <c r="H53" i="5"/>
  <c r="L53" i="5"/>
  <c r="M48" i="5"/>
  <c r="N48" i="5"/>
  <c r="L48" i="5"/>
  <c r="H48" i="5"/>
  <c r="N43" i="5"/>
  <c r="M43" i="5"/>
  <c r="L44" i="5"/>
  <c r="H44" i="5"/>
  <c r="N39" i="5"/>
  <c r="M39" i="5"/>
  <c r="H41" i="5"/>
  <c r="L41" i="5"/>
  <c r="N36" i="5"/>
  <c r="M36" i="5"/>
  <c r="L36" i="5"/>
  <c r="H36" i="5"/>
  <c r="N31" i="5"/>
  <c r="M31" i="5"/>
  <c r="H33" i="5"/>
  <c r="L33" i="5"/>
  <c r="M28" i="5"/>
  <c r="N28" i="5"/>
  <c r="L32" i="5"/>
  <c r="H32" i="5"/>
  <c r="M27" i="5"/>
  <c r="N27" i="5"/>
  <c r="H25" i="5"/>
  <c r="L25" i="5"/>
  <c r="N20" i="5"/>
  <c r="M20" i="5"/>
  <c r="H21" i="5"/>
  <c r="L21" i="5"/>
  <c r="N16" i="5"/>
  <c r="M16" i="5"/>
  <c r="H17" i="5"/>
  <c r="L17" i="5"/>
  <c r="M12" i="5"/>
  <c r="N12" i="5"/>
  <c r="H13" i="5"/>
  <c r="L13" i="5"/>
  <c r="M8" i="5"/>
  <c r="N8" i="5"/>
  <c r="L10" i="5"/>
  <c r="H10" i="5"/>
  <c r="K110" i="5"/>
  <c r="K109" i="5"/>
  <c r="E104" i="4"/>
  <c r="I104" i="4" s="1"/>
  <c r="F104" i="4"/>
  <c r="K77" i="5"/>
  <c r="K101" i="5"/>
  <c r="K102" i="5"/>
  <c r="K99" i="5"/>
  <c r="K95" i="5"/>
  <c r="K91" i="5"/>
  <c r="K87" i="5"/>
  <c r="K84" i="5"/>
  <c r="K79" i="5"/>
  <c r="K76" i="5"/>
  <c r="K71" i="5"/>
  <c r="K66" i="5"/>
  <c r="K63" i="5"/>
  <c r="K59" i="5"/>
  <c r="K55" i="5"/>
  <c r="K51" i="5"/>
  <c r="K45" i="5"/>
  <c r="K42" i="5"/>
  <c r="K38" i="5"/>
  <c r="K34" i="5"/>
  <c r="K32" i="5"/>
  <c r="K29" i="5"/>
  <c r="K22" i="5"/>
  <c r="K18" i="5"/>
  <c r="K13" i="5"/>
  <c r="K12" i="5"/>
  <c r="K7" i="5"/>
  <c r="H105" i="5"/>
  <c r="L105" i="5"/>
  <c r="M100" i="5"/>
  <c r="N100" i="5"/>
  <c r="L100" i="5"/>
  <c r="H100" i="5"/>
  <c r="M95" i="5"/>
  <c r="N95" i="5"/>
  <c r="L96" i="5"/>
  <c r="H96" i="5"/>
  <c r="N91" i="5"/>
  <c r="M91" i="5"/>
  <c r="L92" i="5"/>
  <c r="H92" i="5"/>
  <c r="N87" i="5"/>
  <c r="M87" i="5"/>
  <c r="L86" i="5"/>
  <c r="H86" i="5"/>
  <c r="N81" i="5"/>
  <c r="M81" i="5"/>
  <c r="H83" i="5"/>
  <c r="L83" i="5"/>
  <c r="N78" i="5"/>
  <c r="M78" i="5"/>
  <c r="H81" i="5"/>
  <c r="L81" i="5"/>
  <c r="N76" i="5"/>
  <c r="M76" i="5"/>
  <c r="H75" i="5"/>
  <c r="L75" i="5"/>
  <c r="M70" i="5"/>
  <c r="N70" i="5"/>
  <c r="H71" i="5"/>
  <c r="L71" i="5"/>
  <c r="M66" i="5"/>
  <c r="N66" i="5"/>
  <c r="L66" i="5"/>
  <c r="H66" i="5"/>
  <c r="M61" i="5"/>
  <c r="N61" i="5"/>
  <c r="H63" i="5"/>
  <c r="L63" i="5"/>
  <c r="N58" i="5"/>
  <c r="M58" i="5"/>
  <c r="L60" i="5"/>
  <c r="H60" i="5"/>
  <c r="M55" i="5"/>
  <c r="N55" i="5"/>
  <c r="L54" i="5"/>
  <c r="H54" i="5"/>
  <c r="M49" i="5"/>
  <c r="N49" i="5"/>
  <c r="L52" i="5"/>
  <c r="H52" i="5"/>
  <c r="N47" i="5"/>
  <c r="M47" i="5"/>
  <c r="H49" i="5"/>
  <c r="L49" i="5"/>
  <c r="N44" i="5"/>
  <c r="M44" i="5"/>
  <c r="H45" i="5"/>
  <c r="L45" i="5"/>
  <c r="N40" i="5"/>
  <c r="M40" i="5"/>
  <c r="L40" i="5"/>
  <c r="H40" i="5"/>
  <c r="N35" i="5"/>
  <c r="M35" i="5"/>
  <c r="H35" i="5"/>
  <c r="L35" i="5"/>
  <c r="N30" i="5"/>
  <c r="M30" i="5"/>
  <c r="H31" i="5"/>
  <c r="L31" i="5"/>
  <c r="M26" i="5"/>
  <c r="N26" i="5"/>
  <c r="L28" i="5"/>
  <c r="H28" i="5"/>
  <c r="N23" i="5"/>
  <c r="M23" i="5"/>
  <c r="L22" i="5"/>
  <c r="H22" i="5"/>
  <c r="M17" i="5"/>
  <c r="N17" i="5"/>
  <c r="L20" i="5"/>
  <c r="H20" i="5"/>
  <c r="N15" i="5"/>
  <c r="M15" i="5"/>
  <c r="L14" i="5"/>
  <c r="H14" i="5"/>
  <c r="M9" i="5"/>
  <c r="N9" i="5"/>
  <c r="L8" i="5"/>
  <c r="H8" i="5"/>
  <c r="H7" i="5"/>
  <c r="L7" i="5"/>
  <c r="K105" i="5"/>
  <c r="K108" i="5"/>
  <c r="K107" i="5"/>
  <c r="H107" i="5"/>
  <c r="D105" i="4" l="1"/>
  <c r="E105" i="4" s="1"/>
  <c r="I105" i="4" s="1"/>
  <c r="F105" i="4" l="1"/>
  <c r="D106" i="4"/>
  <c r="E106" i="4" l="1"/>
  <c r="I106" i="4" s="1"/>
  <c r="F106" i="4"/>
  <c r="D107" i="4" l="1"/>
  <c r="E107" i="4" l="1"/>
  <c r="I107" i="4" s="1"/>
  <c r="F107" i="4"/>
  <c r="D108" i="4" l="1"/>
  <c r="E108" i="4" l="1"/>
  <c r="I108" i="4" s="1"/>
  <c r="F108" i="4"/>
  <c r="D109" i="4" l="1"/>
  <c r="E109" i="4" l="1"/>
  <c r="I109" i="4" s="1"/>
  <c r="F109" i="4"/>
  <c r="D110" i="4" l="1"/>
  <c r="E110" i="4" l="1"/>
  <c r="I110" i="4" s="1"/>
  <c r="F110" i="4"/>
  <c r="D111" i="4" l="1"/>
  <c r="E111" i="4" l="1"/>
  <c r="I111" i="4" s="1"/>
  <c r="F111" i="4"/>
  <c r="G111" i="4" l="1"/>
  <c r="G7" i="4"/>
  <c r="G8" i="4"/>
  <c r="G9" i="4"/>
  <c r="G10" i="4"/>
  <c r="G11" i="4"/>
  <c r="G12" i="4"/>
  <c r="G13" i="4"/>
  <c r="G14" i="4"/>
  <c r="G15" i="4"/>
  <c r="G17" i="4"/>
  <c r="G16" i="4"/>
  <c r="G18" i="4"/>
  <c r="G19" i="4"/>
  <c r="G22" i="4"/>
  <c r="G20" i="4"/>
  <c r="G23" i="4"/>
  <c r="G21" i="4"/>
  <c r="G24" i="4"/>
  <c r="G25" i="4"/>
  <c r="G26" i="4"/>
  <c r="G27" i="4"/>
  <c r="G28" i="4"/>
  <c r="G29" i="4"/>
  <c r="G31" i="4"/>
  <c r="G30" i="4"/>
  <c r="G33" i="4"/>
  <c r="G32" i="4"/>
  <c r="G34" i="4"/>
  <c r="G35" i="4"/>
  <c r="G36" i="4"/>
  <c r="G38" i="4"/>
  <c r="G37" i="4"/>
  <c r="G39" i="4"/>
  <c r="G40" i="4"/>
  <c r="G41" i="4"/>
  <c r="G43" i="4"/>
  <c r="G42" i="4"/>
  <c r="G44" i="4"/>
  <c r="G45" i="4"/>
  <c r="G46" i="4"/>
  <c r="G47" i="4"/>
  <c r="G48" i="4"/>
  <c r="G50" i="4"/>
  <c r="G49" i="4"/>
  <c r="G51" i="4"/>
  <c r="G54" i="4"/>
  <c r="G52" i="4"/>
  <c r="G53" i="4"/>
  <c r="G55" i="4"/>
  <c r="G56" i="4"/>
  <c r="G57" i="4"/>
  <c r="G59" i="4"/>
  <c r="G58" i="4"/>
  <c r="G61" i="4"/>
  <c r="G60" i="4"/>
  <c r="G62" i="4"/>
  <c r="G65" i="4"/>
  <c r="G63" i="4"/>
  <c r="G64" i="4"/>
  <c r="G66" i="4"/>
  <c r="G67" i="4"/>
  <c r="G68" i="4"/>
  <c r="G69" i="4"/>
  <c r="G70" i="4"/>
  <c r="G71" i="4"/>
  <c r="G72" i="4"/>
  <c r="G75" i="4"/>
  <c r="G73" i="4"/>
  <c r="G76" i="4"/>
  <c r="G74" i="4"/>
  <c r="G78" i="4"/>
  <c r="G77" i="4"/>
  <c r="G79" i="4"/>
  <c r="G80" i="4"/>
  <c r="G81" i="4"/>
  <c r="G83" i="4"/>
  <c r="G82" i="4"/>
  <c r="G84" i="4"/>
  <c r="G87" i="4"/>
  <c r="G85" i="4"/>
  <c r="G88" i="4"/>
  <c r="G86" i="4"/>
  <c r="G89" i="4"/>
  <c r="G90" i="4"/>
  <c r="G91" i="4"/>
  <c r="G92" i="4"/>
  <c r="G93" i="4"/>
  <c r="G94" i="4"/>
  <c r="G95" i="4"/>
  <c r="G97" i="4"/>
  <c r="G96" i="4"/>
  <c r="G98" i="4"/>
  <c r="G99" i="4"/>
  <c r="G100" i="4"/>
  <c r="G101" i="4"/>
  <c r="G102" i="4"/>
  <c r="G103" i="4"/>
  <c r="G105" i="4"/>
  <c r="G104" i="4"/>
  <c r="G110" i="4"/>
  <c r="G107" i="4"/>
  <c r="G106" i="4"/>
  <c r="G109" i="4"/>
  <c r="G108" i="4"/>
  <c r="J111" i="4"/>
  <c r="K111" i="4" s="1"/>
  <c r="J10" i="4"/>
  <c r="J8" i="4"/>
  <c r="J7" i="4"/>
  <c r="J9" i="4"/>
  <c r="J12" i="4"/>
  <c r="J13" i="4"/>
  <c r="J14" i="4"/>
  <c r="J11" i="4"/>
  <c r="J16" i="4"/>
  <c r="J15" i="4"/>
  <c r="J17" i="4"/>
  <c r="J18" i="4"/>
  <c r="J22" i="4"/>
  <c r="J19" i="4"/>
  <c r="J20" i="4"/>
  <c r="J23" i="4"/>
  <c r="J21" i="4"/>
  <c r="J25" i="4"/>
  <c r="J24" i="4"/>
  <c r="J26" i="4"/>
  <c r="J27" i="4"/>
  <c r="J28" i="4"/>
  <c r="J30" i="4"/>
  <c r="J29" i="4"/>
  <c r="J31" i="4"/>
  <c r="J32" i="4"/>
  <c r="J33" i="4"/>
  <c r="J34" i="4"/>
  <c r="J35" i="4"/>
  <c r="J36" i="4"/>
  <c r="J38" i="4"/>
  <c r="J37" i="4"/>
  <c r="J39" i="4"/>
  <c r="J40" i="4"/>
  <c r="J41" i="4"/>
  <c r="J43" i="4"/>
  <c r="J42" i="4"/>
  <c r="J44" i="4"/>
  <c r="J45" i="4"/>
  <c r="J46" i="4"/>
  <c r="J47" i="4"/>
  <c r="J50" i="4"/>
  <c r="J48" i="4"/>
  <c r="J49" i="4"/>
  <c r="J51" i="4"/>
  <c r="J52" i="4"/>
  <c r="J54" i="4"/>
  <c r="J53" i="4"/>
  <c r="J55" i="4"/>
  <c r="J57" i="4"/>
  <c r="J59" i="4"/>
  <c r="J56" i="4"/>
  <c r="J58" i="4"/>
  <c r="J61" i="4"/>
  <c r="J60" i="4"/>
  <c r="J63" i="4"/>
  <c r="J62" i="4"/>
  <c r="J65" i="4"/>
  <c r="J64" i="4"/>
  <c r="J66" i="4"/>
  <c r="J67" i="4"/>
  <c r="J68" i="4"/>
  <c r="J69" i="4"/>
  <c r="J70" i="4"/>
  <c r="J71" i="4"/>
  <c r="J72" i="4"/>
  <c r="J73" i="4"/>
  <c r="J75" i="4"/>
  <c r="J76" i="4"/>
  <c r="J74" i="4"/>
  <c r="J77" i="4"/>
  <c r="J78" i="4"/>
  <c r="J79" i="4"/>
  <c r="J80" i="4"/>
  <c r="J81" i="4"/>
  <c r="J82" i="4"/>
  <c r="J83" i="4"/>
  <c r="J84" i="4"/>
  <c r="J85" i="4"/>
  <c r="J87" i="4"/>
  <c r="J86" i="4"/>
  <c r="J89" i="4"/>
  <c r="J88" i="4"/>
  <c r="J90" i="4"/>
  <c r="J91" i="4"/>
  <c r="J92" i="4"/>
  <c r="J93" i="4"/>
  <c r="J94" i="4"/>
  <c r="J95" i="4"/>
  <c r="J96" i="4"/>
  <c r="J98" i="4"/>
  <c r="J97" i="4"/>
  <c r="J99" i="4"/>
  <c r="J100" i="4"/>
  <c r="J101" i="4"/>
  <c r="J102" i="4"/>
  <c r="J105" i="4"/>
  <c r="J103" i="4"/>
  <c r="J104" i="4"/>
  <c r="J107" i="4"/>
  <c r="J110" i="4"/>
  <c r="K110" i="4" s="1"/>
  <c r="J108" i="4"/>
  <c r="J109" i="4"/>
  <c r="J106" i="4"/>
  <c r="K108" i="4" l="1"/>
  <c r="K103" i="4"/>
  <c r="K100" i="4"/>
  <c r="K92" i="4"/>
  <c r="K89" i="4"/>
  <c r="K84" i="4"/>
  <c r="K80" i="4"/>
  <c r="K74" i="4"/>
  <c r="K72" i="4"/>
  <c r="K68" i="4"/>
  <c r="K65" i="4"/>
  <c r="K61" i="4"/>
  <c r="K57" i="4"/>
  <c r="K52" i="4"/>
  <c r="K50" i="4"/>
  <c r="K44" i="4"/>
  <c r="K40" i="4"/>
  <c r="K36" i="4"/>
  <c r="K32" i="4"/>
  <c r="K28" i="4"/>
  <c r="K25" i="4"/>
  <c r="K19" i="4"/>
  <c r="K15" i="4"/>
  <c r="K13" i="4"/>
  <c r="K8" i="4"/>
  <c r="L109" i="4"/>
  <c r="H109" i="4"/>
  <c r="M104" i="4"/>
  <c r="N104" i="4"/>
  <c r="L104" i="4"/>
  <c r="H104" i="4"/>
  <c r="M99" i="4"/>
  <c r="N99" i="4"/>
  <c r="L101" i="4"/>
  <c r="H101" i="4"/>
  <c r="N96" i="4"/>
  <c r="M96" i="4"/>
  <c r="L96" i="4"/>
  <c r="H96" i="4"/>
  <c r="M91" i="4"/>
  <c r="N91" i="4"/>
  <c r="L93" i="4"/>
  <c r="H93" i="4"/>
  <c r="N88" i="4"/>
  <c r="M88" i="4"/>
  <c r="L89" i="4"/>
  <c r="H89" i="4"/>
  <c r="M84" i="4"/>
  <c r="N84" i="4"/>
  <c r="L87" i="4"/>
  <c r="H87" i="4"/>
  <c r="M82" i="4"/>
  <c r="N82" i="4"/>
  <c r="L81" i="4"/>
  <c r="H81" i="4"/>
  <c r="N76" i="4"/>
  <c r="M76" i="4"/>
  <c r="L78" i="4"/>
  <c r="H78" i="4"/>
  <c r="N73" i="4"/>
  <c r="M73" i="4"/>
  <c r="L75" i="4"/>
  <c r="H75" i="4"/>
  <c r="N70" i="4"/>
  <c r="M70" i="4"/>
  <c r="L69" i="4"/>
  <c r="H69" i="4"/>
  <c r="M64" i="4"/>
  <c r="N64" i="4"/>
  <c r="L64" i="4"/>
  <c r="H64" i="4"/>
  <c r="M59" i="4"/>
  <c r="N59" i="4"/>
  <c r="L60" i="4"/>
  <c r="H60" i="4"/>
  <c r="N55" i="4"/>
  <c r="M55" i="4"/>
  <c r="L57" i="4"/>
  <c r="H57" i="4"/>
  <c r="M52" i="4"/>
  <c r="N52" i="4"/>
  <c r="L52" i="4"/>
  <c r="H52" i="4"/>
  <c r="N47" i="4"/>
  <c r="M47" i="4"/>
  <c r="L50" i="4"/>
  <c r="H50" i="4"/>
  <c r="N45" i="4"/>
  <c r="M45" i="4"/>
  <c r="L45" i="4"/>
  <c r="H45" i="4"/>
  <c r="N40" i="4"/>
  <c r="M40" i="4"/>
  <c r="L41" i="4"/>
  <c r="H41" i="4"/>
  <c r="N36" i="4"/>
  <c r="M36" i="4"/>
  <c r="L38" i="4"/>
  <c r="H38" i="4"/>
  <c r="N33" i="4"/>
  <c r="M33" i="4"/>
  <c r="L32" i="4"/>
  <c r="H32" i="4"/>
  <c r="M27" i="4"/>
  <c r="N27" i="4"/>
  <c r="L29" i="4"/>
  <c r="H29" i="4"/>
  <c r="M24" i="4"/>
  <c r="N24" i="4"/>
  <c r="L25" i="4"/>
  <c r="H25" i="4"/>
  <c r="N20" i="4"/>
  <c r="M20" i="4"/>
  <c r="L20" i="4"/>
  <c r="H20" i="4"/>
  <c r="M15" i="4"/>
  <c r="N15" i="4"/>
  <c r="L16" i="4"/>
  <c r="H16" i="4"/>
  <c r="M11" i="4"/>
  <c r="N11" i="4"/>
  <c r="L13" i="4"/>
  <c r="H13" i="4"/>
  <c r="M8" i="4"/>
  <c r="N8" i="4"/>
  <c r="L9" i="4"/>
  <c r="H9" i="4"/>
  <c r="K96" i="4"/>
  <c r="K105" i="4"/>
  <c r="K99" i="4"/>
  <c r="K95" i="4"/>
  <c r="K91" i="4"/>
  <c r="K86" i="4"/>
  <c r="K83" i="4"/>
  <c r="K79" i="4"/>
  <c r="K76" i="4"/>
  <c r="K71" i="4"/>
  <c r="K67" i="4"/>
  <c r="K62" i="4"/>
  <c r="K58" i="4"/>
  <c r="K55" i="4"/>
  <c r="K51" i="4"/>
  <c r="K47" i="4"/>
  <c r="K42" i="4"/>
  <c r="K39" i="4"/>
  <c r="K35" i="4"/>
  <c r="K31" i="4"/>
  <c r="K27" i="4"/>
  <c r="K21" i="4"/>
  <c r="K22" i="4"/>
  <c r="K16" i="4"/>
  <c r="K12" i="4"/>
  <c r="K10" i="4"/>
  <c r="L106" i="4"/>
  <c r="H106" i="4"/>
  <c r="M101" i="4"/>
  <c r="N101" i="4"/>
  <c r="L105" i="4"/>
  <c r="H105" i="4"/>
  <c r="N100" i="4"/>
  <c r="M100" i="4"/>
  <c r="L100" i="4"/>
  <c r="H100" i="4"/>
  <c r="N95" i="4"/>
  <c r="M95" i="4"/>
  <c r="L97" i="4"/>
  <c r="H97" i="4"/>
  <c r="N92" i="4"/>
  <c r="M92" i="4"/>
  <c r="L92" i="4"/>
  <c r="H92" i="4"/>
  <c r="M87" i="4"/>
  <c r="N87" i="4"/>
  <c r="L86" i="4"/>
  <c r="H86" i="4"/>
  <c r="M81" i="4"/>
  <c r="N81" i="4"/>
  <c r="L84" i="4"/>
  <c r="H84" i="4"/>
  <c r="N79" i="4"/>
  <c r="M79" i="4"/>
  <c r="L80" i="4"/>
  <c r="H80" i="4"/>
  <c r="N75" i="4"/>
  <c r="M75" i="4"/>
  <c r="L74" i="4"/>
  <c r="H74" i="4"/>
  <c r="N69" i="4"/>
  <c r="M69" i="4"/>
  <c r="L72" i="4"/>
  <c r="H72" i="4"/>
  <c r="N67" i="4"/>
  <c r="M67" i="4"/>
  <c r="L68" i="4"/>
  <c r="H68" i="4"/>
  <c r="M63" i="4"/>
  <c r="N63" i="4"/>
  <c r="L63" i="4"/>
  <c r="H63" i="4"/>
  <c r="M58" i="4"/>
  <c r="N58" i="4"/>
  <c r="L61" i="4"/>
  <c r="H61" i="4"/>
  <c r="N56" i="4"/>
  <c r="M56" i="4"/>
  <c r="L56" i="4"/>
  <c r="H56" i="4"/>
  <c r="N51" i="4"/>
  <c r="M51" i="4"/>
  <c r="L54" i="4"/>
  <c r="H54" i="4"/>
  <c r="N49" i="4"/>
  <c r="M49" i="4"/>
  <c r="L48" i="4"/>
  <c r="H48" i="4"/>
  <c r="N43" i="4"/>
  <c r="M43" i="4"/>
  <c r="L44" i="4"/>
  <c r="H44" i="4"/>
  <c r="N39" i="4"/>
  <c r="M39" i="4"/>
  <c r="L40" i="4"/>
  <c r="H40" i="4"/>
  <c r="M35" i="4"/>
  <c r="N35" i="4"/>
  <c r="L36" i="4"/>
  <c r="H36" i="4"/>
  <c r="N31" i="4"/>
  <c r="M31" i="4"/>
  <c r="L33" i="4"/>
  <c r="H33" i="4"/>
  <c r="M28" i="4"/>
  <c r="N28" i="4"/>
  <c r="L28" i="4"/>
  <c r="H28" i="4"/>
  <c r="M23" i="4"/>
  <c r="N23" i="4"/>
  <c r="L24" i="4"/>
  <c r="H24" i="4"/>
  <c r="M19" i="4"/>
  <c r="N19" i="4"/>
  <c r="L22" i="4"/>
  <c r="H22" i="4"/>
  <c r="N17" i="4"/>
  <c r="M17" i="4"/>
  <c r="L17" i="4"/>
  <c r="H17" i="4"/>
  <c r="N12" i="4"/>
  <c r="M12" i="4"/>
  <c r="L12" i="4"/>
  <c r="H12" i="4"/>
  <c r="N7" i="4"/>
  <c r="M7" i="4"/>
  <c r="L8" i="4"/>
  <c r="H8" i="4"/>
  <c r="K107" i="4"/>
  <c r="K102" i="4"/>
  <c r="K94" i="4"/>
  <c r="K90" i="4"/>
  <c r="K87" i="4"/>
  <c r="K82" i="4"/>
  <c r="K78" i="4"/>
  <c r="K75" i="4"/>
  <c r="K70" i="4"/>
  <c r="K66" i="4"/>
  <c r="K63" i="4"/>
  <c r="K56" i="4"/>
  <c r="K53" i="4"/>
  <c r="K49" i="4"/>
  <c r="K46" i="4"/>
  <c r="K43" i="4"/>
  <c r="K37" i="4"/>
  <c r="K34" i="4"/>
  <c r="K29" i="4"/>
  <c r="K26" i="4"/>
  <c r="K23" i="4"/>
  <c r="K18" i="4"/>
  <c r="K11" i="4"/>
  <c r="K9" i="4"/>
  <c r="L107" i="4"/>
  <c r="H107" i="4"/>
  <c r="N102" i="4"/>
  <c r="M102" i="4"/>
  <c r="L103" i="4"/>
  <c r="H103" i="4"/>
  <c r="N98" i="4"/>
  <c r="M98" i="4"/>
  <c r="L99" i="4"/>
  <c r="H99" i="4"/>
  <c r="M94" i="4"/>
  <c r="N94" i="4"/>
  <c r="L95" i="4"/>
  <c r="H95" i="4"/>
  <c r="N90" i="4"/>
  <c r="M90" i="4"/>
  <c r="L91" i="4"/>
  <c r="H91" i="4"/>
  <c r="N86" i="4"/>
  <c r="M86" i="4"/>
  <c r="L88" i="4"/>
  <c r="H88" i="4"/>
  <c r="M83" i="4"/>
  <c r="N83" i="4"/>
  <c r="L82" i="4"/>
  <c r="H82" i="4"/>
  <c r="N77" i="4"/>
  <c r="M77" i="4"/>
  <c r="L79" i="4"/>
  <c r="H79" i="4"/>
  <c r="N74" i="4"/>
  <c r="M74" i="4"/>
  <c r="L76" i="4"/>
  <c r="H76" i="4"/>
  <c r="N71" i="4"/>
  <c r="M71" i="4"/>
  <c r="L71" i="4"/>
  <c r="H71" i="4"/>
  <c r="M66" i="4"/>
  <c r="N66" i="4"/>
  <c r="L67" i="4"/>
  <c r="H67" i="4"/>
  <c r="N62" i="4"/>
  <c r="M62" i="4"/>
  <c r="L65" i="4"/>
  <c r="H65" i="4"/>
  <c r="M60" i="4"/>
  <c r="N60" i="4"/>
  <c r="L58" i="4"/>
  <c r="H58" i="4"/>
  <c r="N53" i="4"/>
  <c r="M53" i="4"/>
  <c r="L55" i="4"/>
  <c r="H55" i="4"/>
  <c r="M50" i="4"/>
  <c r="N50" i="4"/>
  <c r="L51" i="4"/>
  <c r="H51" i="4"/>
  <c r="M46" i="4"/>
  <c r="N46" i="4"/>
  <c r="L47" i="4"/>
  <c r="H47" i="4"/>
  <c r="M42" i="4"/>
  <c r="N42" i="4"/>
  <c r="L42" i="4"/>
  <c r="H42" i="4"/>
  <c r="M37" i="4"/>
  <c r="N37" i="4"/>
  <c r="L39" i="4"/>
  <c r="H39" i="4"/>
  <c r="N34" i="4"/>
  <c r="M34" i="4"/>
  <c r="L35" i="4"/>
  <c r="H35" i="4"/>
  <c r="N30" i="4"/>
  <c r="M30" i="4"/>
  <c r="L30" i="4"/>
  <c r="H30" i="4"/>
  <c r="M25" i="4"/>
  <c r="N25" i="4"/>
  <c r="L27" i="4"/>
  <c r="H27" i="4"/>
  <c r="M22" i="4"/>
  <c r="N22" i="4"/>
  <c r="L21" i="4"/>
  <c r="H21" i="4"/>
  <c r="N16" i="4"/>
  <c r="M16" i="4"/>
  <c r="L19" i="4"/>
  <c r="H19" i="4"/>
  <c r="N14" i="4"/>
  <c r="M14" i="4"/>
  <c r="L15" i="4"/>
  <c r="H15" i="4"/>
  <c r="M10" i="4"/>
  <c r="N10" i="4"/>
  <c r="L11" i="4"/>
  <c r="H11" i="4"/>
  <c r="L7" i="4"/>
  <c r="H7" i="4"/>
  <c r="K106" i="4"/>
  <c r="K97" i="4"/>
  <c r="K109" i="4"/>
  <c r="K104" i="4"/>
  <c r="K101" i="4"/>
  <c r="K98" i="4"/>
  <c r="K93" i="4"/>
  <c r="K88" i="4"/>
  <c r="K85" i="4"/>
  <c r="K81" i="4"/>
  <c r="K77" i="4"/>
  <c r="K73" i="4"/>
  <c r="K69" i="4"/>
  <c r="K64" i="4"/>
  <c r="K60" i="4"/>
  <c r="K59" i="4"/>
  <c r="K54" i="4"/>
  <c r="K48" i="4"/>
  <c r="K45" i="4"/>
  <c r="K41" i="4"/>
  <c r="K38" i="4"/>
  <c r="K33" i="4"/>
  <c r="K30" i="4"/>
  <c r="K24" i="4"/>
  <c r="K20" i="4"/>
  <c r="K17" i="4"/>
  <c r="K14" i="4"/>
  <c r="K7" i="4"/>
  <c r="L108" i="4"/>
  <c r="H108" i="4"/>
  <c r="M103" i="4"/>
  <c r="N103" i="4"/>
  <c r="L110" i="4"/>
  <c r="H110" i="4"/>
  <c r="M105" i="4"/>
  <c r="N105" i="4"/>
  <c r="L102" i="4"/>
  <c r="H102" i="4"/>
  <c r="M97" i="4"/>
  <c r="N97" i="4"/>
  <c r="L98" i="4"/>
  <c r="H98" i="4"/>
  <c r="M93" i="4"/>
  <c r="N93" i="4"/>
  <c r="L94" i="4"/>
  <c r="H94" i="4"/>
  <c r="N89" i="4"/>
  <c r="M89" i="4"/>
  <c r="L90" i="4"/>
  <c r="H90" i="4"/>
  <c r="N85" i="4"/>
  <c r="M85" i="4"/>
  <c r="L85" i="4"/>
  <c r="H85" i="4"/>
  <c r="N80" i="4"/>
  <c r="M80" i="4"/>
  <c r="L83" i="4"/>
  <c r="H83" i="4"/>
  <c r="N78" i="4"/>
  <c r="M78" i="4"/>
  <c r="L77" i="4"/>
  <c r="H77" i="4"/>
  <c r="N72" i="4"/>
  <c r="M72" i="4"/>
  <c r="L73" i="4"/>
  <c r="H73" i="4"/>
  <c r="M68" i="4"/>
  <c r="N68" i="4"/>
  <c r="L70" i="4"/>
  <c r="H70" i="4"/>
  <c r="N65" i="4"/>
  <c r="M65" i="4"/>
  <c r="L66" i="4"/>
  <c r="H66" i="4"/>
  <c r="M61" i="4"/>
  <c r="N61" i="4"/>
  <c r="L62" i="4"/>
  <c r="H62" i="4"/>
  <c r="M57" i="4"/>
  <c r="N57" i="4"/>
  <c r="L59" i="4"/>
  <c r="H59" i="4"/>
  <c r="M54" i="4"/>
  <c r="N54" i="4"/>
  <c r="L53" i="4"/>
  <c r="H53" i="4"/>
  <c r="N48" i="4"/>
  <c r="M48" i="4"/>
  <c r="L49" i="4"/>
  <c r="H49" i="4"/>
  <c r="M44" i="4"/>
  <c r="N44" i="4"/>
  <c r="L46" i="4"/>
  <c r="H46" i="4"/>
  <c r="M41" i="4"/>
  <c r="N41" i="4"/>
  <c r="L43" i="4"/>
  <c r="H43" i="4"/>
  <c r="M38" i="4"/>
  <c r="N38" i="4"/>
  <c r="L37" i="4"/>
  <c r="H37" i="4"/>
  <c r="N32" i="4"/>
  <c r="M32" i="4"/>
  <c r="L34" i="4"/>
  <c r="H34" i="4"/>
  <c r="M29" i="4"/>
  <c r="N29" i="4"/>
  <c r="L31" i="4"/>
  <c r="H31" i="4"/>
  <c r="M26" i="4"/>
  <c r="N26" i="4"/>
  <c r="L26" i="4"/>
  <c r="H26" i="4"/>
  <c r="N21" i="4"/>
  <c r="M21" i="4"/>
  <c r="L23" i="4"/>
  <c r="H23" i="4"/>
  <c r="N18" i="4"/>
  <c r="M18" i="4"/>
  <c r="L18" i="4"/>
  <c r="H18" i="4"/>
  <c r="N13" i="4"/>
  <c r="M13" i="4"/>
  <c r="L14" i="4"/>
  <c r="H14" i="4"/>
  <c r="N9" i="4"/>
  <c r="M9" i="4"/>
  <c r="L10" i="4"/>
  <c r="H10" i="4"/>
  <c r="L111" i="4"/>
  <c r="H111" i="4"/>
  <c r="M110" i="4"/>
  <c r="M108" i="4"/>
  <c r="M106" i="4"/>
  <c r="N110" i="4"/>
  <c r="M107" i="4"/>
  <c r="N106" i="4"/>
  <c r="N108" i="4"/>
  <c r="N107" i="4"/>
  <c r="M111" i="4"/>
  <c r="N109" i="4"/>
  <c r="N111" i="4"/>
  <c r="M109" i="4"/>
  <c r="T163" i="6" l="1"/>
  <c r="U163" i="6" s="1"/>
  <c r="T490" i="6"/>
  <c r="U490" i="6" s="1"/>
  <c r="T844" i="6"/>
  <c r="U844" i="6" s="1"/>
  <c r="T1710" i="6"/>
  <c r="U1710" i="6" s="1"/>
  <c r="T935" i="6"/>
  <c r="U935" i="6" s="1"/>
  <c r="T1956" i="6"/>
  <c r="U1956" i="6" s="1"/>
  <c r="T1793" i="6"/>
  <c r="U1793" i="6" s="1"/>
  <c r="T384" i="6"/>
  <c r="U384" i="6" s="1"/>
  <c r="T770" i="6"/>
  <c r="U770" i="6" s="1"/>
  <c r="T1231" i="6"/>
  <c r="U1231" i="6" s="1"/>
  <c r="T822" i="6"/>
  <c r="U822" i="6" s="1"/>
  <c r="T610" i="6"/>
  <c r="U610" i="6" s="1"/>
  <c r="T1978" i="6"/>
  <c r="U1978" i="6" s="1"/>
  <c r="T1914" i="6"/>
  <c r="U1914" i="6" s="1"/>
  <c r="T834" i="6"/>
  <c r="U834" i="6" s="1"/>
  <c r="T1639" i="6"/>
  <c r="U1639" i="6" s="1"/>
  <c r="T101" i="6"/>
  <c r="U101" i="6" s="1"/>
  <c r="T1335" i="6"/>
  <c r="U1335" i="6" s="1"/>
  <c r="T1999" i="6"/>
  <c r="U1999" i="6" s="1"/>
  <c r="T1640" i="6"/>
  <c r="U1640" i="6" s="1"/>
  <c r="T1989" i="6"/>
  <c r="U1989" i="6" s="1"/>
  <c r="T1053" i="6"/>
  <c r="U1053" i="6" s="1"/>
  <c r="T1123" i="6"/>
  <c r="U1123" i="6" s="1"/>
  <c r="T865" i="6"/>
  <c r="U865" i="6" s="1"/>
  <c r="T1454" i="6"/>
  <c r="U1454" i="6" s="1"/>
  <c r="T1686" i="6"/>
  <c r="U1686" i="6" s="1"/>
  <c r="T858" i="6"/>
  <c r="U858" i="6" s="1"/>
  <c r="T821" i="6"/>
  <c r="U821" i="6" s="1"/>
  <c r="T1354" i="6"/>
  <c r="U1354" i="6" s="1"/>
  <c r="T1057" i="6"/>
  <c r="U1057" i="6" s="1"/>
  <c r="T167" i="6"/>
  <c r="U167" i="6" s="1"/>
  <c r="T498" i="6"/>
  <c r="U498" i="6" s="1"/>
  <c r="T583" i="6"/>
  <c r="U583" i="6" s="1"/>
  <c r="T988" i="6"/>
  <c r="U988" i="6" s="1"/>
  <c r="T951" i="6"/>
  <c r="U951" i="6" s="1"/>
  <c r="T1151" i="6"/>
  <c r="U1151" i="6" s="1"/>
  <c r="T1777" i="6"/>
  <c r="U1777" i="6" s="1"/>
  <c r="T368" i="6"/>
  <c r="U368" i="6" s="1"/>
  <c r="T713" i="6"/>
  <c r="U713" i="6" s="1"/>
  <c r="T1223" i="6"/>
  <c r="U1223" i="6" s="1"/>
  <c r="T797" i="6"/>
  <c r="U797" i="6" s="1"/>
  <c r="T594" i="6"/>
  <c r="U594" i="6" s="1"/>
  <c r="T487" i="6"/>
  <c r="U487" i="6" s="1"/>
  <c r="T790" i="6"/>
  <c r="U790" i="6" s="1"/>
  <c r="T515" i="6"/>
  <c r="U515" i="6" s="1"/>
  <c r="T901" i="6"/>
  <c r="U901" i="6" s="1"/>
  <c r="T1995" i="6"/>
  <c r="U1995" i="6" s="1"/>
  <c r="T897" i="6"/>
  <c r="U897" i="6" s="1"/>
  <c r="T845" i="6"/>
  <c r="U845" i="6" s="1"/>
  <c r="T899" i="6"/>
  <c r="U899" i="6" s="1"/>
  <c r="T1360" i="6"/>
  <c r="U1360" i="6" s="1"/>
  <c r="T1391" i="6"/>
  <c r="U1391" i="6" s="1"/>
  <c r="T1489" i="6"/>
  <c r="U1489" i="6" s="1"/>
  <c r="T69" i="6"/>
  <c r="U69" i="6" s="1"/>
  <c r="T1198" i="6"/>
  <c r="U1198" i="6" s="1"/>
  <c r="T483" i="6"/>
  <c r="U483" i="6" s="1"/>
  <c r="T1150" i="6"/>
  <c r="U1150" i="6" s="1"/>
  <c r="T1906" i="6"/>
  <c r="U1906" i="6" s="1"/>
  <c r="T1825" i="6"/>
  <c r="U1825" i="6" s="1"/>
  <c r="T1162" i="6"/>
  <c r="U1162" i="6" s="1"/>
  <c r="T827" i="6"/>
  <c r="U827" i="6" s="1"/>
  <c r="T1987" i="6"/>
  <c r="U1987" i="6" s="1"/>
  <c r="T872" i="6"/>
  <c r="U872" i="6" s="1"/>
  <c r="T753" i="6"/>
  <c r="U753" i="6" s="1"/>
  <c r="T1555" i="6"/>
  <c r="U1555" i="6" s="1"/>
  <c r="T1495" i="6"/>
  <c r="U1495" i="6" s="1"/>
  <c r="T166" i="6"/>
  <c r="U166" i="6" s="1"/>
  <c r="T745" i="6"/>
  <c r="U745" i="6" s="1"/>
  <c r="T1776" i="6"/>
  <c r="U1776" i="6" s="1"/>
  <c r="T1156" i="6"/>
  <c r="U1156" i="6" s="1"/>
  <c r="T1153" i="6"/>
  <c r="U1153" i="6" s="1"/>
  <c r="T420" i="6"/>
  <c r="U420" i="6" s="1"/>
  <c r="T435" i="6"/>
  <c r="U435" i="6" s="1"/>
  <c r="T1745" i="6"/>
  <c r="U1745" i="6" s="1"/>
  <c r="T921" i="6"/>
  <c r="U921" i="6" s="1"/>
  <c r="T350" i="6"/>
  <c r="U350" i="6" s="1"/>
  <c r="T298" i="6"/>
  <c r="U298" i="6" s="1"/>
  <c r="T128" i="6"/>
  <c r="U128" i="6" s="1"/>
  <c r="T662" i="6"/>
  <c r="U662" i="6" s="1"/>
  <c r="T1523" i="6"/>
  <c r="U1523" i="6" s="1"/>
  <c r="T1487" i="6"/>
  <c r="U1487" i="6" s="1"/>
  <c r="T105" i="6"/>
  <c r="U105" i="6" s="1"/>
  <c r="T731" i="6"/>
  <c r="U731" i="6" s="1"/>
  <c r="T1254" i="6"/>
  <c r="U1254" i="6" s="1"/>
  <c r="T127" i="6"/>
  <c r="U127" i="6" s="1"/>
  <c r="T1388" i="6"/>
  <c r="U1388" i="6" s="1"/>
  <c r="T1410" i="6"/>
  <c r="U1410" i="6" s="1"/>
  <c r="T1706" i="6"/>
  <c r="U1706" i="6" s="1"/>
  <c r="T1037" i="6"/>
  <c r="U1037" i="6" s="1"/>
  <c r="T557" i="6"/>
  <c r="U557" i="6" s="1"/>
  <c r="T576" i="6"/>
  <c r="U576" i="6" s="1"/>
  <c r="T1590" i="6"/>
  <c r="U1590" i="6" s="1"/>
  <c r="T1345" i="6"/>
  <c r="U1345" i="6" s="1"/>
  <c r="T506" i="6"/>
  <c r="U506" i="6" s="1"/>
  <c r="T2009" i="6"/>
  <c r="U2009" i="6" s="1"/>
  <c r="T1125" i="6"/>
  <c r="U1125" i="6" s="1"/>
  <c r="T1912" i="6"/>
  <c r="U1912" i="6" s="1"/>
  <c r="T1819" i="6"/>
  <c r="U1819" i="6" s="1"/>
  <c r="T287" i="6"/>
  <c r="U287" i="6" s="1"/>
  <c r="T772" i="6"/>
  <c r="U772" i="6" s="1"/>
  <c r="T622" i="6"/>
  <c r="U622" i="6" s="1"/>
  <c r="T545" i="6"/>
  <c r="U545" i="6" s="1"/>
  <c r="T1843" i="6"/>
  <c r="U1843" i="6" s="1"/>
  <c r="T1119" i="6"/>
  <c r="U1119" i="6" s="1"/>
  <c r="T1547" i="6"/>
  <c r="U1547" i="6" s="1"/>
  <c r="T1192" i="6"/>
  <c r="U1192" i="6" s="1"/>
  <c r="T1633" i="6"/>
  <c r="U1633" i="6" s="1"/>
  <c r="T1994" i="6"/>
  <c r="U1994" i="6" s="1"/>
  <c r="T732" i="6"/>
  <c r="U732" i="6" s="1"/>
  <c r="T86" i="6"/>
  <c r="U86" i="6" s="1"/>
  <c r="T814" i="6"/>
  <c r="U814" i="6" s="1"/>
  <c r="T454" i="6"/>
  <c r="U454" i="6" s="1"/>
  <c r="T1062" i="6"/>
  <c r="U1062" i="6" s="1"/>
  <c r="T700" i="6"/>
  <c r="U700" i="6" s="1"/>
  <c r="T1182" i="6"/>
  <c r="U1182" i="6" s="1"/>
  <c r="T421" i="6"/>
  <c r="U421" i="6" s="1"/>
  <c r="T1372" i="6"/>
  <c r="U1372" i="6" s="1"/>
  <c r="T1402" i="6"/>
  <c r="U1402" i="6" s="1"/>
  <c r="T1698" i="6"/>
  <c r="U1698" i="6" s="1"/>
  <c r="T1007" i="6"/>
  <c r="U1007" i="6" s="1"/>
  <c r="T549" i="6"/>
  <c r="U549" i="6" s="1"/>
  <c r="T562" i="6"/>
  <c r="U562" i="6" s="1"/>
  <c r="T482" i="6"/>
  <c r="U482" i="6" s="1"/>
  <c r="T1047" i="6"/>
  <c r="U1047" i="6" s="1"/>
  <c r="T525" i="6"/>
  <c r="U525" i="6" s="1"/>
  <c r="T1443" i="6"/>
  <c r="U1443" i="6" s="1"/>
  <c r="T1616" i="6"/>
  <c r="U1616" i="6" s="1"/>
  <c r="T742" i="6"/>
  <c r="U742" i="6" s="1"/>
  <c r="T1831" i="6"/>
  <c r="U1831" i="6" s="1"/>
  <c r="T1240" i="6"/>
  <c r="U1240" i="6" s="1"/>
  <c r="T211" i="6"/>
  <c r="U211" i="6" s="1"/>
  <c r="T749" i="6"/>
  <c r="U749" i="6" s="1"/>
  <c r="T835" i="6"/>
  <c r="U835" i="6" s="1"/>
  <c r="T1966" i="6"/>
  <c r="U1966" i="6" s="1"/>
  <c r="T737" i="6"/>
  <c r="U737" i="6" s="1"/>
  <c r="T1765" i="6"/>
  <c r="U1765" i="6" s="1"/>
  <c r="T916" i="6"/>
  <c r="U916" i="6" s="1"/>
  <c r="T466" i="6"/>
  <c r="U466" i="6" s="1"/>
  <c r="T1024" i="6"/>
  <c r="U1024" i="6" s="1"/>
  <c r="T243" i="6"/>
  <c r="U243" i="6" s="1"/>
  <c r="T762" i="6"/>
  <c r="U762" i="6" s="1"/>
  <c r="T1222" i="6"/>
  <c r="U1222" i="6" s="1"/>
  <c r="T353" i="6"/>
  <c r="U353" i="6" s="1"/>
  <c r="T191" i="6"/>
  <c r="U191" i="6" s="1"/>
  <c r="T149" i="6"/>
  <c r="U149" i="6" s="1"/>
  <c r="T1937" i="6"/>
  <c r="U1937" i="6" s="1"/>
  <c r="T1247" i="6"/>
  <c r="U1247" i="6" s="1"/>
  <c r="T1747" i="6"/>
  <c r="U1747" i="6" s="1"/>
  <c r="T1032" i="6"/>
  <c r="U1032" i="6" s="1"/>
  <c r="T1404" i="6"/>
  <c r="U1404" i="6" s="1"/>
  <c r="T563" i="6"/>
  <c r="U563" i="6" s="1"/>
  <c r="T1087" i="6"/>
  <c r="U1087" i="6" s="1"/>
  <c r="T1672" i="6"/>
  <c r="U1672" i="6" s="1"/>
  <c r="T616" i="6"/>
  <c r="U616" i="6" s="1"/>
  <c r="T225" i="6"/>
  <c r="U225" i="6" s="1"/>
  <c r="T1269" i="6"/>
  <c r="U1269" i="6" s="1"/>
  <c r="T975" i="6"/>
  <c r="U975" i="6" s="1"/>
  <c r="T1941" i="6"/>
  <c r="U1941" i="6" s="1"/>
  <c r="T74" i="6"/>
  <c r="U74" i="6" s="1"/>
  <c r="T117" i="6"/>
  <c r="U117" i="6" s="1"/>
  <c r="T1622" i="6"/>
  <c r="U1622" i="6" s="1"/>
  <c r="T1304" i="6"/>
  <c r="U1304" i="6" s="1"/>
  <c r="T1596" i="6"/>
  <c r="U1596" i="6" s="1"/>
  <c r="T540" i="6"/>
  <c r="U540" i="6" s="1"/>
  <c r="T710" i="6"/>
  <c r="U710" i="6" s="1"/>
  <c r="T1704" i="6"/>
  <c r="U1704" i="6" s="1"/>
  <c r="T494" i="6"/>
  <c r="U494" i="6" s="1"/>
  <c r="T1865" i="6"/>
  <c r="U1865" i="6" s="1"/>
  <c r="T803" i="6"/>
  <c r="U803" i="6" s="1"/>
  <c r="T867" i="6"/>
  <c r="U867" i="6" s="1"/>
  <c r="T595" i="6"/>
  <c r="U595" i="6" s="1"/>
  <c r="T1436" i="6"/>
  <c r="U1436" i="6" s="1"/>
  <c r="T452" i="6"/>
  <c r="U452" i="6" s="1"/>
  <c r="T1820" i="6"/>
  <c r="U1820" i="6" s="1"/>
  <c r="T1227" i="6"/>
  <c r="U1227" i="6" s="1"/>
  <c r="T1867" i="6"/>
  <c r="U1867" i="6" s="1"/>
  <c r="T1834" i="6"/>
  <c r="U1834" i="6" s="1"/>
  <c r="T478" i="6"/>
  <c r="U478" i="6" s="1"/>
  <c r="T1854" i="6"/>
  <c r="U1854" i="6" s="1"/>
  <c r="T1584" i="6"/>
  <c r="U1584" i="6" s="1"/>
  <c r="T607" i="6"/>
  <c r="U607" i="6" s="1"/>
  <c r="T676" i="6"/>
  <c r="U676" i="6" s="1"/>
  <c r="T2007" i="6"/>
  <c r="U2007" i="6" s="1"/>
  <c r="T513" i="6"/>
  <c r="U513" i="6" s="1"/>
  <c r="T746" i="6"/>
  <c r="U746" i="6" s="1"/>
  <c r="T1194" i="6"/>
  <c r="U1194" i="6" s="1"/>
  <c r="T689" i="6"/>
  <c r="U689" i="6" s="1"/>
  <c r="T305" i="6"/>
  <c r="U305" i="6" s="1"/>
  <c r="T1630" i="6"/>
  <c r="U1630" i="6" s="1"/>
  <c r="T553" i="6"/>
  <c r="U553" i="6" s="1"/>
  <c r="T1299" i="6"/>
  <c r="U1299" i="6" s="1"/>
  <c r="T1172" i="6"/>
  <c r="U1172" i="6" s="1"/>
  <c r="T1887" i="6"/>
  <c r="U1887" i="6" s="1"/>
  <c r="T442" i="6"/>
  <c r="U442" i="6" s="1"/>
  <c r="T312" i="6"/>
  <c r="U312" i="6" s="1"/>
  <c r="T531" i="6"/>
  <c r="U531" i="6" s="1"/>
  <c r="T358" i="6"/>
  <c r="U358" i="6" s="1"/>
  <c r="T648" i="6"/>
  <c r="U648" i="6" s="1"/>
  <c r="T1680" i="6"/>
  <c r="U1680" i="6" s="1"/>
  <c r="T1023" i="6"/>
  <c r="U1023" i="6" s="1"/>
  <c r="T1804" i="6"/>
  <c r="U1804" i="6" s="1"/>
  <c r="T99" i="6"/>
  <c r="U99" i="6" s="1"/>
  <c r="T1060" i="6"/>
  <c r="U1060" i="6" s="1"/>
  <c r="T1428" i="6"/>
  <c r="U1428" i="6" s="1"/>
  <c r="T1135" i="6"/>
  <c r="U1135" i="6" s="1"/>
  <c r="T1026" i="6"/>
  <c r="U1026" i="6" s="1"/>
  <c r="T777" i="6"/>
  <c r="U777" i="6" s="1"/>
  <c r="T1581" i="6"/>
  <c r="U1581" i="6" s="1"/>
  <c r="T1434" i="6"/>
  <c r="U1434" i="6" s="1"/>
  <c r="T1437" i="6"/>
  <c r="U1437" i="6" s="1"/>
  <c r="T367" i="6"/>
  <c r="U367" i="6" s="1"/>
  <c r="T147" i="6"/>
  <c r="U147" i="6" s="1"/>
  <c r="T1687" i="6"/>
  <c r="U1687" i="6" s="1"/>
  <c r="T1736" i="6"/>
  <c r="U1736" i="6" s="1"/>
  <c r="T668" i="6"/>
  <c r="U668" i="6" s="1"/>
  <c r="T561" i="6"/>
  <c r="U561" i="6" s="1"/>
  <c r="T93" i="6"/>
  <c r="U93" i="6" s="1"/>
  <c r="T1851" i="6"/>
  <c r="U1851" i="6" s="1"/>
  <c r="T653" i="6"/>
  <c r="U653" i="6" s="1"/>
  <c r="T1586" i="6"/>
  <c r="U1586" i="6" s="1"/>
  <c r="T1499" i="6"/>
  <c r="U1499" i="6" s="1"/>
  <c r="T1707" i="6"/>
  <c r="U1707" i="6" s="1"/>
  <c r="T671" i="6"/>
  <c r="U671" i="6" s="1"/>
  <c r="T1020" i="6"/>
  <c r="U1020" i="6" s="1"/>
  <c r="T1886" i="6"/>
  <c r="U1886" i="6" s="1"/>
  <c r="T639" i="6"/>
  <c r="U639" i="6" s="1"/>
  <c r="T1486" i="6"/>
  <c r="U1486" i="6" s="1"/>
  <c r="T242" i="6"/>
  <c r="U242" i="6" s="1"/>
  <c r="T1064" i="6"/>
  <c r="U1064" i="6" s="1"/>
  <c r="T1277" i="6"/>
  <c r="U1277" i="6" s="1"/>
  <c r="T788" i="6"/>
  <c r="U788" i="6" s="1"/>
  <c r="T1405" i="6"/>
  <c r="U1405" i="6" s="1"/>
  <c r="T1033" i="6"/>
  <c r="U1033" i="6" s="1"/>
  <c r="T248" i="6"/>
  <c r="U248" i="6" s="1"/>
  <c r="T1239" i="6"/>
  <c r="U1239" i="6" s="1"/>
  <c r="T782" i="6"/>
  <c r="U782" i="6" s="1"/>
  <c r="T915" i="6"/>
  <c r="U915" i="6" s="1"/>
  <c r="T839" i="6"/>
  <c r="U839" i="6" s="1"/>
  <c r="T775" i="6"/>
  <c r="U775" i="6" s="1"/>
  <c r="T1879" i="6"/>
  <c r="U1879" i="6" s="1"/>
  <c r="T1606" i="6"/>
  <c r="U1606" i="6" s="1"/>
  <c r="T408" i="6"/>
  <c r="U408" i="6" s="1"/>
  <c r="T1939" i="6"/>
  <c r="U1939" i="6" s="1"/>
  <c r="T1185" i="6"/>
  <c r="U1185" i="6" s="1"/>
  <c r="T718" i="6"/>
  <c r="U718" i="6" s="1"/>
  <c r="T1213" i="6"/>
  <c r="U1213" i="6" s="1"/>
  <c r="T693" i="6"/>
  <c r="U693" i="6" s="1"/>
  <c r="T447" i="6"/>
  <c r="U447" i="6" s="1"/>
  <c r="T1067" i="6"/>
  <c r="U1067" i="6" s="1"/>
  <c r="T319" i="6"/>
  <c r="U319" i="6" s="1"/>
  <c r="T1536" i="6"/>
  <c r="U1536" i="6" s="1"/>
  <c r="T1833" i="6"/>
  <c r="U1833" i="6" s="1"/>
  <c r="T1890" i="6"/>
  <c r="U1890" i="6" s="1"/>
  <c r="T819" i="6"/>
  <c r="U819" i="6" s="1"/>
  <c r="T1426" i="6"/>
  <c r="U1426" i="6" s="1"/>
  <c r="T1014" i="6"/>
  <c r="U1014" i="6" s="1"/>
  <c r="T1271" i="6"/>
  <c r="U1271" i="6" s="1"/>
  <c r="T1509" i="6"/>
  <c r="U1509" i="6" s="1"/>
  <c r="T1384" i="6"/>
  <c r="U1384" i="6" s="1"/>
  <c r="T539" i="6"/>
  <c r="U539" i="6" s="1"/>
  <c r="T277" i="6"/>
  <c r="U277" i="6" s="1"/>
  <c r="T1466" i="6"/>
  <c r="U1466" i="6" s="1"/>
  <c r="T65" i="6"/>
  <c r="U65" i="6" s="1"/>
  <c r="T96" i="6"/>
  <c r="U96" i="6" s="1"/>
  <c r="T885" i="6"/>
  <c r="U885" i="6" s="1"/>
  <c r="T1693" i="6"/>
  <c r="U1693" i="6" s="1"/>
  <c r="T1167" i="6"/>
  <c r="U1167" i="6" s="1"/>
  <c r="T405" i="6"/>
  <c r="U405" i="6" s="1"/>
  <c r="T1186" i="6"/>
  <c r="U1186" i="6" s="1"/>
  <c r="T1000" i="6"/>
  <c r="U1000" i="6" s="1"/>
  <c r="T1493" i="6"/>
  <c r="U1493" i="6" s="1"/>
  <c r="T267" i="6"/>
  <c r="U267" i="6" s="1"/>
  <c r="T1457" i="6"/>
  <c r="U1457" i="6" s="1"/>
  <c r="T1474" i="6"/>
  <c r="U1474" i="6" s="1"/>
  <c r="T1435" i="6"/>
  <c r="U1435" i="6" s="1"/>
  <c r="T150" i="6"/>
  <c r="U150" i="6" s="1"/>
  <c r="T1510" i="6"/>
  <c r="U1510" i="6" s="1"/>
  <c r="T613" i="6"/>
  <c r="U613" i="6" s="1"/>
  <c r="T1750" i="6"/>
  <c r="U1750" i="6" s="1"/>
  <c r="T1516" i="6"/>
  <c r="U1516" i="6" s="1"/>
  <c r="T871" i="6"/>
  <c r="U871" i="6" s="1"/>
  <c r="T976" i="6"/>
  <c r="U976" i="6" s="1"/>
  <c r="T57" i="6"/>
  <c r="U57" i="6" s="1"/>
  <c r="T967" i="6"/>
  <c r="U967" i="6" s="1"/>
  <c r="T92" i="6"/>
  <c r="U92" i="6" s="1"/>
  <c r="T1363" i="6"/>
  <c r="U1363" i="6" s="1"/>
  <c r="T395" i="6"/>
  <c r="U395" i="6" s="1"/>
  <c r="T213" i="6"/>
  <c r="U213" i="6" s="1"/>
  <c r="T771" i="6"/>
  <c r="U771" i="6" s="1"/>
  <c r="T978" i="6"/>
  <c r="U978" i="6" s="1"/>
  <c r="T983" i="6"/>
  <c r="U983" i="6" s="1"/>
  <c r="T877" i="6"/>
  <c r="U877" i="6" s="1"/>
  <c r="T625" i="6"/>
  <c r="U625" i="6" s="1"/>
  <c r="T1903" i="6"/>
  <c r="U1903" i="6" s="1"/>
  <c r="T1073" i="6"/>
  <c r="U1073" i="6" s="1"/>
  <c r="T495" i="6"/>
  <c r="U495" i="6" s="1"/>
  <c r="T1448" i="6"/>
  <c r="U1448" i="6" s="1"/>
  <c r="T1116" i="6"/>
  <c r="U1116" i="6" s="1"/>
  <c r="T1933" i="6"/>
  <c r="U1933" i="6" s="1"/>
  <c r="T609" i="6"/>
  <c r="U609" i="6" s="1"/>
  <c r="T1145" i="6"/>
  <c r="U1145" i="6" s="1"/>
  <c r="T1722" i="6"/>
  <c r="U1722" i="6" s="1"/>
  <c r="T279" i="6"/>
  <c r="U279" i="6" s="1"/>
  <c r="T768" i="6"/>
  <c r="U768" i="6" s="1"/>
  <c r="T290" i="6"/>
  <c r="U290" i="6" s="1"/>
  <c r="T1561" i="6"/>
  <c r="U1561" i="6" s="1"/>
  <c r="T1340" i="6"/>
  <c r="U1340" i="6" s="1"/>
  <c r="T1385" i="6"/>
  <c r="U1385" i="6" s="1"/>
  <c r="T161" i="6"/>
  <c r="U161" i="6" s="1"/>
  <c r="T2000" i="6"/>
  <c r="U2000" i="6" s="1"/>
  <c r="T145" i="6"/>
  <c r="U145" i="6" s="1"/>
  <c r="T1829" i="6"/>
  <c r="U1829" i="6" s="1"/>
  <c r="T474" i="6"/>
  <c r="U474" i="6" s="1"/>
  <c r="T586" i="6"/>
  <c r="U586" i="6" s="1"/>
  <c r="T617" i="6"/>
  <c r="U617" i="6" s="1"/>
  <c r="T2004" i="6"/>
  <c r="U2004" i="6" s="1"/>
  <c r="T1359" i="6"/>
  <c r="U1359" i="6" s="1"/>
  <c r="T1250" i="6"/>
  <c r="U1250" i="6" s="1"/>
  <c r="T1913" i="6"/>
  <c r="U1913" i="6" s="1"/>
  <c r="T728" i="6"/>
  <c r="U728" i="6" s="1"/>
  <c r="T397" i="6"/>
  <c r="U397" i="6" s="1"/>
  <c r="T763" i="6"/>
  <c r="U763" i="6" s="1"/>
  <c r="T1724" i="6"/>
  <c r="U1724" i="6" s="1"/>
  <c r="T591" i="6"/>
  <c r="U591" i="6" s="1"/>
  <c r="T672" i="6"/>
  <c r="U672" i="6" s="1"/>
  <c r="T1401" i="6"/>
  <c r="U1401" i="6" s="1"/>
  <c r="T817" i="6"/>
  <c r="U817" i="6" s="1"/>
  <c r="T1652" i="6"/>
  <c r="U1652" i="6" s="1"/>
  <c r="T973" i="6"/>
  <c r="U973" i="6" s="1"/>
  <c r="T1578" i="6"/>
  <c r="U1578" i="6" s="1"/>
  <c r="T1483" i="6"/>
  <c r="U1483" i="6" s="1"/>
  <c r="T1257" i="6"/>
  <c r="U1257" i="6" s="1"/>
  <c r="T682" i="6"/>
  <c r="U682" i="6" s="1"/>
  <c r="T1957" i="6"/>
  <c r="U1957" i="6" s="1"/>
  <c r="T1431" i="6"/>
  <c r="U1431" i="6" s="1"/>
  <c r="T1885" i="6"/>
  <c r="U1885" i="6" s="1"/>
  <c r="T1403" i="6"/>
  <c r="U1403" i="6" s="1"/>
  <c r="T269" i="6"/>
  <c r="U269" i="6" s="1"/>
  <c r="T509" i="6"/>
  <c r="U509" i="6" s="1"/>
  <c r="T126" i="6"/>
  <c r="U126" i="6" s="1"/>
  <c r="T323" i="6"/>
  <c r="U323" i="6" s="1"/>
  <c r="T627" i="6"/>
  <c r="U627" i="6" s="1"/>
  <c r="T484" i="6"/>
  <c r="U484" i="6" s="1"/>
  <c r="T1294" i="6"/>
  <c r="U1294" i="6" s="1"/>
  <c r="T153" i="6"/>
  <c r="U153" i="6" s="1"/>
  <c r="T303" i="6"/>
  <c r="U303" i="6" s="1"/>
  <c r="T1552" i="6"/>
  <c r="U1552" i="6" s="1"/>
  <c r="T1061" i="6"/>
  <c r="U1061" i="6" s="1"/>
  <c r="T987" i="6"/>
  <c r="U987" i="6" s="1"/>
  <c r="T1298" i="6"/>
  <c r="U1298" i="6" s="1"/>
  <c r="T207" i="6"/>
  <c r="U207" i="6" s="1"/>
  <c r="T265" i="6"/>
  <c r="U265" i="6" s="1"/>
  <c r="T1325" i="6"/>
  <c r="U1325" i="6" s="1"/>
  <c r="T333" i="6"/>
  <c r="U333" i="6" s="1"/>
  <c r="T799" i="6"/>
  <c r="U799" i="6" s="1"/>
  <c r="T1789" i="6"/>
  <c r="U1789" i="6" s="1"/>
  <c r="T1173" i="6"/>
  <c r="U1173" i="6" s="1"/>
  <c r="T1792" i="6"/>
  <c r="U1792" i="6" s="1"/>
  <c r="T1052" i="6"/>
  <c r="U1052" i="6" s="1"/>
  <c r="T612" i="6"/>
  <c r="U612" i="6" s="1"/>
  <c r="T1917" i="6"/>
  <c r="U1917" i="6" s="1"/>
  <c r="T410" i="6"/>
  <c r="U410" i="6" s="1"/>
  <c r="T210" i="6"/>
  <c r="U210" i="6" s="1"/>
  <c r="T1065" i="6"/>
  <c r="U1065" i="6" s="1"/>
  <c r="T829" i="6"/>
  <c r="U829" i="6" s="1"/>
  <c r="T1702" i="6"/>
  <c r="U1702" i="6" s="1"/>
  <c r="T706" i="6"/>
  <c r="U706" i="6" s="1"/>
  <c r="T444" i="6"/>
  <c r="U444" i="6" s="1"/>
  <c r="T1330" i="6"/>
  <c r="U1330" i="6" s="1"/>
  <c r="T1255" i="6"/>
  <c r="U1255" i="6" s="1"/>
  <c r="T376" i="6"/>
  <c r="U376" i="6" s="1"/>
  <c r="T647" i="6"/>
  <c r="U647" i="6" s="1"/>
  <c r="T887" i="6"/>
  <c r="U887" i="6" s="1"/>
  <c r="T759" i="6"/>
  <c r="U759" i="6" s="1"/>
  <c r="T1620" i="6"/>
  <c r="U1620" i="6" s="1"/>
  <c r="T1168" i="6"/>
  <c r="U1168" i="6" s="1"/>
  <c r="T1519" i="6"/>
  <c r="U1519" i="6" s="1"/>
  <c r="T486" i="6"/>
  <c r="U486" i="6" s="1"/>
  <c r="T68" i="6"/>
  <c r="U68" i="6" s="1"/>
  <c r="T489" i="6"/>
  <c r="U489" i="6" s="1"/>
  <c r="T1938" i="6"/>
  <c r="U1938" i="6" s="1"/>
  <c r="T1615" i="6"/>
  <c r="U1615" i="6" s="1"/>
  <c r="T1862" i="6"/>
  <c r="U1862" i="6" s="1"/>
  <c r="T911" i="6"/>
  <c r="U911" i="6" s="1"/>
  <c r="T735" i="6"/>
  <c r="U735" i="6" s="1"/>
  <c r="T1081" i="6"/>
  <c r="U1081" i="6" s="1"/>
  <c r="T1703" i="6"/>
  <c r="U1703" i="6" s="1"/>
  <c r="T1212" i="6"/>
  <c r="U1212" i="6" s="1"/>
  <c r="T1635" i="6"/>
  <c r="U1635" i="6" s="1"/>
  <c r="T541" i="6"/>
  <c r="U541" i="6" s="1"/>
  <c r="T521" i="6"/>
  <c r="U521" i="6" s="1"/>
  <c r="T1964" i="6"/>
  <c r="U1964" i="6" s="1"/>
  <c r="T608" i="6"/>
  <c r="U608" i="6" s="1"/>
  <c r="T1423" i="6"/>
  <c r="U1423" i="6" s="1"/>
  <c r="T1287" i="6"/>
  <c r="U1287" i="6" s="1"/>
  <c r="T840" i="6"/>
  <c r="U840" i="6" s="1"/>
  <c r="T1807" i="6"/>
  <c r="U1807" i="6" s="1"/>
  <c r="T890" i="6"/>
  <c r="U890" i="6" s="1"/>
  <c r="T841" i="6"/>
  <c r="U841" i="6" s="1"/>
  <c r="T681" i="6"/>
  <c r="U681" i="6" s="1"/>
  <c r="T254" i="6"/>
  <c r="U254" i="6" s="1"/>
  <c r="T760" i="6"/>
  <c r="U760" i="6" s="1"/>
  <c r="T813" i="6"/>
  <c r="U813" i="6" s="1"/>
  <c r="T690" i="6"/>
  <c r="U690" i="6" s="1"/>
  <c r="T1264" i="6"/>
  <c r="U1264" i="6" s="1"/>
  <c r="T347" i="6"/>
  <c r="U347" i="6" s="1"/>
  <c r="T1647" i="6"/>
  <c r="U1647" i="6" s="1"/>
  <c r="T61" i="6"/>
  <c r="U61" i="6" s="1"/>
  <c r="T1610" i="6"/>
  <c r="U1610" i="6" s="1"/>
  <c r="T1124" i="6"/>
  <c r="U1124" i="6" s="1"/>
  <c r="T1078" i="6"/>
  <c r="U1078" i="6" s="1"/>
  <c r="T1216" i="6"/>
  <c r="U1216" i="6" s="1"/>
  <c r="T1309" i="6"/>
  <c r="U1309" i="6" s="1"/>
  <c r="T1768" i="6"/>
  <c r="U1768" i="6" s="1"/>
  <c r="T712" i="6"/>
  <c r="U712" i="6" s="1"/>
  <c r="T977" i="6"/>
  <c r="U977" i="6" s="1"/>
  <c r="T261" i="6"/>
  <c r="U261" i="6" s="1"/>
  <c r="T1137" i="6"/>
  <c r="U1137" i="6" s="1"/>
  <c r="T644" i="6"/>
  <c r="U644" i="6" s="1"/>
  <c r="T824" i="6"/>
  <c r="U824" i="6" s="1"/>
  <c r="T1439" i="6"/>
  <c r="U1439" i="6" s="1"/>
  <c r="T1164" i="6"/>
  <c r="U1164" i="6" s="1"/>
  <c r="T646" i="6"/>
  <c r="U646" i="6" s="1"/>
  <c r="T1473" i="6"/>
  <c r="U1473" i="6" s="1"/>
  <c r="T1899" i="6"/>
  <c r="U1899" i="6" s="1"/>
  <c r="T1398" i="6"/>
  <c r="U1398" i="6" s="1"/>
  <c r="T744" i="6"/>
  <c r="U744" i="6" s="1"/>
  <c r="T1146" i="6"/>
  <c r="U1146" i="6" s="1"/>
  <c r="T1169" i="6"/>
  <c r="U1169" i="6" s="1"/>
  <c r="T849" i="6"/>
  <c r="U849" i="6" s="1"/>
  <c r="T1155" i="6"/>
  <c r="U1155" i="6" s="1"/>
  <c r="T638" i="6"/>
  <c r="U638" i="6" s="1"/>
  <c r="T192" i="6"/>
  <c r="U192" i="6" s="1"/>
  <c r="T602" i="6"/>
  <c r="U602" i="6" s="1"/>
  <c r="T683" i="6"/>
  <c r="U683" i="6" s="1"/>
  <c r="T458" i="6"/>
  <c r="U458" i="6" s="1"/>
  <c r="T488" i="6"/>
  <c r="U488" i="6" s="1"/>
  <c r="T448" i="6"/>
  <c r="U448" i="6" s="1"/>
  <c r="T1029" i="6"/>
  <c r="U1029" i="6" s="1"/>
  <c r="T253" i="6"/>
  <c r="U253" i="6" s="1"/>
  <c r="T1129" i="6"/>
  <c r="U1129" i="6" s="1"/>
  <c r="T1051" i="6"/>
  <c r="U1051" i="6" s="1"/>
  <c r="T1756" i="6"/>
  <c r="U1756" i="6" s="1"/>
  <c r="T1713" i="6"/>
  <c r="U1713" i="6" s="1"/>
  <c r="T1668" i="6"/>
  <c r="U1668" i="6" s="1"/>
  <c r="T320" i="6"/>
  <c r="U320" i="6" s="1"/>
  <c r="T941" i="6"/>
  <c r="U941" i="6" s="1"/>
  <c r="T848" i="6"/>
  <c r="U848" i="6" s="1"/>
  <c r="T1661" i="6"/>
  <c r="U1661" i="6" s="1"/>
  <c r="T1945" i="6"/>
  <c r="U1945" i="6" s="1"/>
  <c r="T1625" i="6"/>
  <c r="U1625" i="6" s="1"/>
  <c r="T152" i="6"/>
  <c r="U152" i="6" s="1"/>
  <c r="T974" i="6"/>
  <c r="U974" i="6" s="1"/>
  <c r="T1679" i="6"/>
  <c r="U1679" i="6" s="1"/>
  <c r="T1720" i="6"/>
  <c r="U1720" i="6" s="1"/>
  <c r="T1351" i="6"/>
  <c r="U1351" i="6" s="1"/>
  <c r="T193" i="6"/>
  <c r="U193" i="6" s="1"/>
  <c r="T969" i="6"/>
  <c r="U969" i="6" s="1"/>
  <c r="T418" i="6"/>
  <c r="U418" i="6" s="1"/>
  <c r="T852" i="6"/>
  <c r="U852" i="6" s="1"/>
  <c r="T1278" i="6"/>
  <c r="U1278" i="6" s="1"/>
  <c r="T100" i="6"/>
  <c r="U100" i="6" s="1"/>
  <c r="T63" i="6"/>
  <c r="U63" i="6" s="1"/>
  <c r="T1200" i="6"/>
  <c r="U1200" i="6" s="1"/>
  <c r="T1856" i="6"/>
  <c r="U1856" i="6" s="1"/>
  <c r="T1101" i="6"/>
  <c r="U1101" i="6" s="1"/>
  <c r="T78" i="6"/>
  <c r="U78" i="6" s="1"/>
  <c r="T322" i="6"/>
  <c r="U322" i="6" s="1"/>
  <c r="T278" i="6"/>
  <c r="U278" i="6" s="1"/>
  <c r="T1848" i="6"/>
  <c r="U1848" i="6" s="1"/>
  <c r="T134" i="6"/>
  <c r="U134" i="6" s="1"/>
  <c r="T114" i="6"/>
  <c r="U114" i="6" s="1"/>
  <c r="T1446" i="6"/>
  <c r="U1446" i="6" s="1"/>
  <c r="T411" i="6"/>
  <c r="U411" i="6" s="1"/>
  <c r="T104" i="6"/>
  <c r="U104" i="6" s="1"/>
  <c r="T1644" i="6"/>
  <c r="U1644" i="6" s="1"/>
  <c r="T1797" i="6"/>
  <c r="U1797" i="6" s="1"/>
  <c r="T1841" i="6"/>
  <c r="U1841" i="6" s="1"/>
  <c r="T169" i="6"/>
  <c r="U169" i="6" s="1"/>
  <c r="T1482" i="6"/>
  <c r="U1482" i="6" s="1"/>
  <c r="T383" i="6"/>
  <c r="U383" i="6" s="1"/>
  <c r="T206" i="6"/>
  <c r="U206" i="6" s="1"/>
  <c r="T1815" i="6"/>
  <c r="U1815" i="6" s="1"/>
  <c r="T450" i="6"/>
  <c r="U450" i="6" s="1"/>
  <c r="T551" i="6"/>
  <c r="U551" i="6" s="1"/>
  <c r="T1823" i="6"/>
  <c r="U1823" i="6" s="1"/>
  <c r="T618" i="6"/>
  <c r="U618" i="6" s="1"/>
  <c r="T172" i="6"/>
  <c r="U172" i="6" s="1"/>
  <c r="T1924" i="6"/>
  <c r="U1924" i="6" s="1"/>
  <c r="T1617" i="6"/>
  <c r="U1617" i="6" s="1"/>
  <c r="T1502" i="6"/>
  <c r="U1502" i="6" s="1"/>
  <c r="T355" i="6"/>
  <c r="U355" i="6" s="1"/>
  <c r="T1107" i="6"/>
  <c r="U1107" i="6" s="1"/>
  <c r="T1098" i="6"/>
  <c r="U1098" i="6" s="1"/>
  <c r="T971" i="6"/>
  <c r="U971" i="6" s="1"/>
  <c r="T784" i="6"/>
  <c r="U784" i="6" s="1"/>
  <c r="T113" i="6"/>
  <c r="U113" i="6" s="1"/>
  <c r="T239" i="6"/>
  <c r="U239" i="6" s="1"/>
  <c r="T1968" i="6"/>
  <c r="U1968" i="6" s="1"/>
  <c r="T1303" i="6"/>
  <c r="U1303" i="6" s="1"/>
  <c r="T691" i="6"/>
  <c r="U691" i="6" s="1"/>
  <c r="T532" i="6"/>
  <c r="U532" i="6" s="1"/>
  <c r="T794" i="6"/>
  <c r="U794" i="6" s="1"/>
  <c r="T979" i="6"/>
  <c r="U979" i="6" s="1"/>
  <c r="T1910" i="6"/>
  <c r="U1910" i="6" s="1"/>
  <c r="T1263" i="6"/>
  <c r="U1263" i="6" s="1"/>
  <c r="T606" i="6"/>
  <c r="U606" i="6" s="1"/>
  <c r="T271" i="6"/>
  <c r="U271" i="6" s="1"/>
  <c r="T457" i="6"/>
  <c r="U457" i="6" s="1"/>
  <c r="T1846" i="6"/>
  <c r="U1846" i="6" s="1"/>
  <c r="T1798" i="6"/>
  <c r="U1798" i="6" s="1"/>
  <c r="T197" i="6"/>
  <c r="U197" i="6" s="1"/>
  <c r="T1951" i="6"/>
  <c r="U1951" i="6" s="1"/>
  <c r="T1479" i="6"/>
  <c r="U1479" i="6" s="1"/>
  <c r="T900" i="6"/>
  <c r="U900" i="6" s="1"/>
  <c r="T1317" i="6"/>
  <c r="U1317" i="6" s="1"/>
  <c r="T721" i="6"/>
  <c r="U721" i="6" s="1"/>
  <c r="T1701" i="6"/>
  <c r="U1701" i="6" s="1"/>
  <c r="T588" i="6"/>
  <c r="U588" i="6" s="1"/>
  <c r="T2006" i="6"/>
  <c r="U2006" i="6" s="1"/>
  <c r="T327" i="6"/>
  <c r="U327" i="6" s="1"/>
  <c r="T717" i="6"/>
  <c r="U717" i="6" s="1"/>
  <c r="T215" i="6"/>
  <c r="U215" i="6" s="1"/>
  <c r="T406" i="6"/>
  <c r="U406" i="6" s="1"/>
  <c r="T157" i="6"/>
  <c r="U157" i="6" s="1"/>
  <c r="T1193" i="6"/>
  <c r="U1193" i="6" s="1"/>
  <c r="T1072" i="6"/>
  <c r="U1072" i="6" s="1"/>
  <c r="T1496" i="6"/>
  <c r="U1496" i="6" s="1"/>
  <c r="T630" i="6"/>
  <c r="U630" i="6" s="1"/>
  <c r="T776" i="6"/>
  <c r="U776" i="6" s="1"/>
  <c r="T1634" i="6"/>
  <c r="U1634" i="6" s="1"/>
  <c r="T1260" i="6"/>
  <c r="U1260" i="6" s="1"/>
  <c r="T1577" i="6"/>
  <c r="U1577" i="6" s="1"/>
  <c r="T1864" i="6"/>
  <c r="U1864" i="6" s="1"/>
  <c r="T600" i="6"/>
  <c r="U600" i="6" s="1"/>
  <c r="T1018" i="6"/>
  <c r="U1018" i="6" s="1"/>
  <c r="T1738" i="6"/>
  <c r="U1738" i="6" s="1"/>
  <c r="T1134" i="6"/>
  <c r="U1134" i="6" s="1"/>
  <c r="T82" i="6"/>
  <c r="U82" i="6" s="1"/>
  <c r="T1982" i="6"/>
  <c r="U1982" i="6" s="1"/>
  <c r="T904" i="6"/>
  <c r="U904" i="6" s="1"/>
  <c r="T1560" i="6"/>
  <c r="U1560" i="6" s="1"/>
  <c r="T285" i="6"/>
  <c r="U285" i="6" s="1"/>
  <c r="T439" i="6"/>
  <c r="U439" i="6" s="1"/>
  <c r="T1692" i="6"/>
  <c r="U1692" i="6" s="1"/>
  <c r="T568" i="6"/>
  <c r="U568" i="6" s="1"/>
  <c r="T958" i="6"/>
  <c r="U958" i="6" s="1"/>
  <c r="T1334" i="6"/>
  <c r="U1334" i="6" s="1"/>
  <c r="T1076" i="6"/>
  <c r="U1076" i="6" s="1"/>
  <c r="T122" i="6"/>
  <c r="U122" i="6" s="1"/>
  <c r="T409" i="6"/>
  <c r="U409" i="6" s="1"/>
  <c r="T1521" i="6"/>
  <c r="U1521" i="6" s="1"/>
  <c r="T1275" i="6"/>
  <c r="U1275" i="6" s="1"/>
  <c r="T1462" i="6"/>
  <c r="U1462" i="6" s="1"/>
  <c r="T1863" i="6"/>
  <c r="U1863" i="6" s="1"/>
  <c r="T186" i="6"/>
  <c r="U186" i="6" s="1"/>
  <c r="T351" i="6"/>
  <c r="U351" i="6" s="1"/>
  <c r="T1012" i="6"/>
  <c r="U1012" i="6" s="1"/>
  <c r="T1293" i="6"/>
  <c r="U1293" i="6" s="1"/>
  <c r="T301" i="6"/>
  <c r="U301" i="6" s="1"/>
  <c r="T81" i="6"/>
  <c r="U81" i="6" s="1"/>
  <c r="T1281" i="6"/>
  <c r="U1281" i="6" s="1"/>
  <c r="T1678" i="6"/>
  <c r="U1678" i="6" s="1"/>
  <c r="T316" i="6"/>
  <c r="U316" i="6" s="1"/>
  <c r="T344" i="6"/>
  <c r="U344" i="6" s="1"/>
  <c r="T660" i="6"/>
  <c r="U660" i="6" s="1"/>
  <c r="T1674" i="6"/>
  <c r="U1674" i="6" s="1"/>
  <c r="T1371" i="6"/>
  <c r="U1371" i="6" s="1"/>
  <c r="T1324" i="6"/>
  <c r="U1324" i="6" s="1"/>
  <c r="T115" i="6"/>
  <c r="U115" i="6" s="1"/>
  <c r="T1321" i="6"/>
  <c r="U1321" i="6" s="1"/>
  <c r="T1795" i="6"/>
  <c r="U1795" i="6" s="1"/>
  <c r="T1845" i="6"/>
  <c r="U1845" i="6" s="1"/>
  <c r="T1233" i="6"/>
  <c r="U1233" i="6" s="1"/>
  <c r="T1629" i="6"/>
  <c r="U1629" i="6" s="1"/>
  <c r="T851" i="6"/>
  <c r="U851" i="6" s="1"/>
  <c r="T1920" i="6"/>
  <c r="U1920" i="6" s="1"/>
  <c r="T1158" i="6"/>
  <c r="U1158" i="6" s="1"/>
  <c r="T1980" i="6"/>
  <c r="U1980" i="6" s="1"/>
  <c r="T1090" i="6"/>
  <c r="U1090" i="6" s="1"/>
  <c r="T893" i="6"/>
  <c r="U893" i="6" s="1"/>
  <c r="T1235" i="6"/>
  <c r="U1235" i="6" s="1"/>
  <c r="T1147" i="6"/>
  <c r="U1147" i="6" s="1"/>
  <c r="T1735" i="6"/>
  <c r="U1735" i="6" s="1"/>
  <c r="T1800" i="6"/>
  <c r="U1800" i="6" s="1"/>
  <c r="T250" i="6"/>
  <c r="U250" i="6" s="1"/>
  <c r="T311" i="6"/>
  <c r="U311" i="6" s="1"/>
  <c r="T1591" i="6"/>
  <c r="U1591" i="6" s="1"/>
  <c r="T1766" i="6"/>
  <c r="U1766" i="6" s="1"/>
  <c r="T1741" i="6"/>
  <c r="U1741" i="6" s="1"/>
  <c r="T1708" i="6"/>
  <c r="U1708" i="6" s="1"/>
  <c r="T1017" i="6"/>
  <c r="U1017" i="6" s="1"/>
  <c r="T160" i="6"/>
  <c r="U160" i="6" s="1"/>
  <c r="T309" i="6"/>
  <c r="U309" i="6" s="1"/>
  <c r="T1297" i="6"/>
  <c r="U1297" i="6" s="1"/>
  <c r="T1086" i="6"/>
  <c r="U1086" i="6" s="1"/>
  <c r="T343" i="6"/>
  <c r="U343" i="6" s="1"/>
  <c r="T1267" i="6"/>
  <c r="U1267" i="6" s="1"/>
  <c r="T1206" i="6"/>
  <c r="U1206" i="6" s="1"/>
  <c r="T1289" i="6"/>
  <c r="U1289" i="6" s="1"/>
  <c r="T1858" i="6"/>
  <c r="U1858" i="6" s="1"/>
  <c r="T1916" i="6"/>
  <c r="U1916" i="6" s="1"/>
  <c r="T767" i="6"/>
  <c r="U767" i="6" s="1"/>
  <c r="T807" i="6"/>
  <c r="U807" i="6" s="1"/>
  <c r="T58" i="6"/>
  <c r="U58" i="6" s="1"/>
  <c r="T385" i="6"/>
  <c r="U385" i="6" s="1"/>
  <c r="T1725" i="6"/>
  <c r="U1725" i="6" s="1"/>
  <c r="T1683" i="6"/>
  <c r="U1683" i="6" s="1"/>
  <c r="T831" i="6"/>
  <c r="U831" i="6" s="1"/>
  <c r="T394" i="6"/>
  <c r="U394" i="6" s="1"/>
  <c r="T748" i="6"/>
  <c r="U748" i="6" s="1"/>
  <c r="T1649" i="6"/>
  <c r="U1649" i="6" s="1"/>
  <c r="T1700" i="6"/>
  <c r="U1700" i="6" s="1"/>
  <c r="T216" i="6"/>
  <c r="U216" i="6" s="1"/>
  <c r="T90" i="6"/>
  <c r="U90" i="6" s="1"/>
  <c r="T249" i="6"/>
  <c r="U249" i="6" s="1"/>
  <c r="T680" i="6"/>
  <c r="U680" i="6" s="1"/>
  <c r="T729" i="6"/>
  <c r="U729" i="6" s="1"/>
  <c r="T1445" i="6"/>
  <c r="U1445" i="6" s="1"/>
  <c r="T1008" i="6"/>
  <c r="U1008" i="6" s="1"/>
  <c r="T1106" i="6"/>
  <c r="U1106" i="6" s="1"/>
  <c r="T810" i="6"/>
  <c r="U810" i="6" s="1"/>
  <c r="T1288" i="6"/>
  <c r="U1288" i="6" s="1"/>
  <c r="T1828" i="6"/>
  <c r="U1828" i="6" s="1"/>
  <c r="T1742" i="6"/>
  <c r="U1742" i="6" s="1"/>
  <c r="T357" i="6"/>
  <c r="U357" i="6" s="1"/>
  <c r="T1341" i="6"/>
  <c r="U1341" i="6" s="1"/>
  <c r="T698" i="6"/>
  <c r="U698" i="6" s="1"/>
  <c r="T1557" i="6"/>
  <c r="U1557" i="6" s="1"/>
  <c r="T165" i="6"/>
  <c r="U165" i="6" s="1"/>
  <c r="T314" i="6"/>
  <c r="U314" i="6" s="1"/>
  <c r="T1306" i="6"/>
  <c r="U1306" i="6" s="1"/>
  <c r="T833" i="6"/>
  <c r="U833" i="6" s="1"/>
  <c r="T1252" i="6"/>
  <c r="U1252" i="6" s="1"/>
  <c r="T1142" i="6"/>
  <c r="U1142" i="6" s="1"/>
  <c r="T1166" i="6"/>
  <c r="U1166" i="6" s="1"/>
  <c r="T825" i="6"/>
  <c r="U825" i="6" s="1"/>
  <c r="T1973" i="6"/>
  <c r="U1973" i="6" s="1"/>
  <c r="T957" i="6"/>
  <c r="U957" i="6" s="1"/>
  <c r="T106" i="6"/>
  <c r="U106" i="6" s="1"/>
  <c r="T377" i="6"/>
  <c r="U377" i="6" s="1"/>
  <c r="T306" i="6"/>
  <c r="U306" i="6" s="1"/>
  <c r="T1226" i="6"/>
  <c r="U1226" i="6" s="1"/>
  <c r="T461" i="6"/>
  <c r="U461" i="6" s="1"/>
  <c r="T1273" i="6"/>
  <c r="U1273" i="6" s="1"/>
  <c r="T589" i="6"/>
  <c r="U589" i="6" s="1"/>
  <c r="T1553" i="6"/>
  <c r="U1553" i="6" s="1"/>
  <c r="T1188" i="6"/>
  <c r="U1188" i="6" s="1"/>
  <c r="T526" i="6"/>
  <c r="U526" i="6" s="1"/>
  <c r="T755" i="6"/>
  <c r="U755" i="6" s="1"/>
  <c r="T1981" i="6"/>
  <c r="U1981" i="6" s="1"/>
  <c r="T1983" i="6"/>
  <c r="U1983" i="6" s="1"/>
  <c r="T677" i="6"/>
  <c r="U677" i="6" s="1"/>
  <c r="T556" i="6"/>
  <c r="U556" i="6" s="1"/>
  <c r="T1110" i="6"/>
  <c r="U1110" i="6" s="1"/>
  <c r="T1559" i="6"/>
  <c r="U1559" i="6" s="1"/>
  <c r="T373" i="6"/>
  <c r="U373" i="6" s="1"/>
  <c r="T1728" i="6"/>
  <c r="U1728" i="6" s="1"/>
  <c r="T1746" i="6"/>
  <c r="U1746" i="6" s="1"/>
  <c r="T914" i="6"/>
  <c r="U914" i="6" s="1"/>
  <c r="T1043" i="6"/>
  <c r="U1043" i="6" s="1"/>
  <c r="T1731" i="6"/>
  <c r="U1731" i="6" s="1"/>
  <c r="T1138" i="6"/>
  <c r="U1138" i="6" s="1"/>
  <c r="T1130" i="6"/>
  <c r="U1130" i="6" s="1"/>
  <c r="T903" i="6"/>
  <c r="U903" i="6" s="1"/>
  <c r="T1550" i="6"/>
  <c r="U1550" i="6" s="1"/>
  <c r="T535" i="6"/>
  <c r="U535" i="6" s="1"/>
  <c r="T764" i="6"/>
  <c r="U764" i="6" s="1"/>
  <c r="T1955" i="6"/>
  <c r="U1955" i="6" s="1"/>
  <c r="T1408" i="6"/>
  <c r="U1408" i="6" s="1"/>
  <c r="T1974" i="6"/>
  <c r="U1974" i="6" s="1"/>
  <c r="T1585" i="6"/>
  <c r="U1585" i="6" s="1"/>
  <c r="T1140" i="6"/>
  <c r="U1140" i="6" s="1"/>
  <c r="T619" i="6"/>
  <c r="U619" i="6" s="1"/>
  <c r="T1460" i="6"/>
  <c r="U1460" i="6" s="1"/>
  <c r="T1529" i="6"/>
  <c r="U1529" i="6" s="1"/>
  <c r="T826" i="6"/>
  <c r="U826" i="6" s="1"/>
  <c r="T1779" i="6"/>
  <c r="U1779" i="6" s="1"/>
  <c r="T1236" i="6"/>
  <c r="U1236" i="6" s="1"/>
  <c r="T97" i="6"/>
  <c r="U97" i="6" s="1"/>
  <c r="T1491" i="6"/>
  <c r="U1491" i="6" s="1"/>
  <c r="T194" i="6"/>
  <c r="U194" i="6" s="1"/>
  <c r="T1650" i="6"/>
  <c r="U1650" i="6" s="1"/>
  <c r="T1572" i="6"/>
  <c r="U1572" i="6" s="1"/>
  <c r="T1302" i="6"/>
  <c r="U1302" i="6" s="1"/>
  <c r="T1441" i="6"/>
  <c r="U1441" i="6" s="1"/>
  <c r="T1573" i="6"/>
  <c r="U1573" i="6" s="1"/>
  <c r="T657" i="6"/>
  <c r="U657" i="6" s="1"/>
  <c r="T434" i="6"/>
  <c r="U434" i="6" s="1"/>
  <c r="T529" i="6"/>
  <c r="U529" i="6" s="1"/>
  <c r="T1105" i="6"/>
  <c r="U1105" i="6" s="1"/>
  <c r="T697" i="6"/>
  <c r="U697" i="6" s="1"/>
  <c r="T1246" i="6"/>
  <c r="U1246" i="6" s="1"/>
  <c r="T282" i="6"/>
  <c r="U282" i="6" s="1"/>
  <c r="T1664" i="6"/>
  <c r="U1664" i="6" s="1"/>
  <c r="T95" i="6"/>
  <c r="U95" i="6" s="1"/>
  <c r="T1013" i="6"/>
  <c r="U1013" i="6" s="1"/>
  <c r="T1802" i="6"/>
  <c r="U1802" i="6" s="1"/>
  <c r="T416" i="6"/>
  <c r="U416" i="6" s="1"/>
  <c r="T1902" i="6"/>
  <c r="U1902" i="6" s="1"/>
  <c r="T674" i="6"/>
  <c r="U674" i="6" s="1"/>
  <c r="T259" i="6"/>
  <c r="U259" i="6" s="1"/>
  <c r="T1449" i="6"/>
  <c r="U1449" i="6" s="1"/>
  <c r="T1311" i="6"/>
  <c r="U1311" i="6" s="1"/>
  <c r="T614" i="6"/>
  <c r="U614" i="6" s="1"/>
  <c r="T296" i="6"/>
  <c r="U296" i="6" s="1"/>
  <c r="T1027" i="6"/>
  <c r="U1027" i="6" s="1"/>
  <c r="T902" i="6"/>
  <c r="U902" i="6" s="1"/>
  <c r="T1421" i="6"/>
  <c r="U1421" i="6" s="1"/>
  <c r="T120" i="6"/>
  <c r="U120" i="6" s="1"/>
  <c r="T220" i="6"/>
  <c r="U220" i="6" s="1"/>
  <c r="T663" i="6"/>
  <c r="U663" i="6" s="1"/>
  <c r="T994" i="6"/>
  <c r="U994" i="6" s="1"/>
  <c r="T142" i="6"/>
  <c r="U142" i="6" s="1"/>
  <c r="T1770" i="6"/>
  <c r="U1770" i="6" s="1"/>
  <c r="T354" i="6"/>
  <c r="U354" i="6" s="1"/>
  <c r="T493" i="6"/>
  <c r="U493" i="6" s="1"/>
  <c r="T441" i="6"/>
  <c r="U441" i="6" s="1"/>
  <c r="T570" i="6"/>
  <c r="U570" i="6" s="1"/>
  <c r="T1331" i="6"/>
  <c r="U1331" i="6" s="1"/>
  <c r="T1919" i="6"/>
  <c r="U1919" i="6" s="1"/>
  <c r="T572" i="6"/>
  <c r="U572" i="6" s="1"/>
  <c r="T198" i="6"/>
  <c r="U198" i="6" s="1"/>
  <c r="T1527" i="6"/>
  <c r="U1527" i="6" s="1"/>
  <c r="T1268" i="6"/>
  <c r="U1268" i="6" s="1"/>
  <c r="T908" i="6"/>
  <c r="U908" i="6" s="1"/>
  <c r="T1322" i="6"/>
  <c r="U1322" i="6" s="1"/>
  <c r="T1613" i="6"/>
  <c r="U1613" i="6" s="1"/>
  <c r="T559" i="6"/>
  <c r="U559" i="6" s="1"/>
  <c r="T455" i="6"/>
  <c r="U455" i="6" s="1"/>
  <c r="T379" i="6"/>
  <c r="U379" i="6" s="1"/>
  <c r="T1894" i="6"/>
  <c r="U1894" i="6" s="1"/>
  <c r="T1068" i="6"/>
  <c r="U1068" i="6" s="1"/>
  <c r="T1243" i="6"/>
  <c r="U1243" i="6" s="1"/>
  <c r="T228" i="6"/>
  <c r="U228" i="6" s="1"/>
  <c r="T1870" i="6"/>
  <c r="U1870" i="6" s="1"/>
  <c r="T1230" i="6"/>
  <c r="U1230" i="6" s="1"/>
  <c r="T1525" i="6"/>
  <c r="U1525" i="6" s="1"/>
  <c r="T895" i="6"/>
  <c r="U895" i="6" s="1"/>
  <c r="T781" i="6"/>
  <c r="U781" i="6" s="1"/>
  <c r="T1534" i="6"/>
  <c r="U1534" i="6" s="1"/>
  <c r="T1380" i="6"/>
  <c r="U1380" i="6" s="1"/>
  <c r="T1104" i="6"/>
  <c r="U1104" i="6" s="1"/>
  <c r="T1395" i="6"/>
  <c r="U1395" i="6" s="1"/>
  <c r="T1117" i="6"/>
  <c r="U1117" i="6" s="1"/>
  <c r="T1743" i="6"/>
  <c r="U1743" i="6" s="1"/>
  <c r="T1771" i="6"/>
  <c r="U1771" i="6" s="1"/>
  <c r="T1808" i="6"/>
  <c r="U1808" i="6" s="1"/>
  <c r="T1470" i="6"/>
  <c r="U1470" i="6" s="1"/>
  <c r="T1219" i="6"/>
  <c r="U1219" i="6" s="1"/>
  <c r="T1003" i="6"/>
  <c r="U1003" i="6" s="1"/>
  <c r="T131" i="6"/>
  <c r="U131" i="6" s="1"/>
  <c r="T1784" i="6"/>
  <c r="U1784" i="6" s="1"/>
  <c r="T1717" i="6"/>
  <c r="U1717" i="6" s="1"/>
  <c r="T1667" i="6"/>
  <c r="U1667" i="6" s="1"/>
  <c r="T453" i="6"/>
  <c r="U453" i="6" s="1"/>
  <c r="T1984" i="6"/>
  <c r="U1984" i="6" s="1"/>
  <c r="T1463" i="6"/>
  <c r="U1463" i="6" s="1"/>
  <c r="T1427" i="6"/>
  <c r="U1427" i="6" s="1"/>
  <c r="T1685" i="6"/>
  <c r="U1685" i="6" s="1"/>
  <c r="T315" i="6"/>
  <c r="U315" i="6" s="1"/>
  <c r="T183" i="6"/>
  <c r="U183" i="6" s="1"/>
  <c r="T1362" i="6"/>
  <c r="U1362" i="6" s="1"/>
  <c r="T879" i="6"/>
  <c r="U879" i="6" s="1"/>
  <c r="T1180" i="6"/>
  <c r="U1180" i="6" s="1"/>
  <c r="T587" i="6"/>
  <c r="U587" i="6" s="1"/>
  <c r="T1438" i="6"/>
  <c r="U1438" i="6" s="1"/>
  <c r="T64" i="6"/>
  <c r="U64" i="6" s="1"/>
  <c r="T766" i="6"/>
  <c r="U766" i="6" s="1"/>
  <c r="T432" i="6"/>
  <c r="U432" i="6" s="1"/>
  <c r="T56" i="6"/>
  <c r="U56" i="6" s="1"/>
  <c r="T1336" i="6"/>
  <c r="U1336" i="6" s="1"/>
  <c r="T809" i="6"/>
  <c r="U809" i="6" s="1"/>
  <c r="T1855" i="6"/>
  <c r="U1855" i="6" s="1"/>
  <c r="T1021" i="6"/>
  <c r="U1021" i="6" s="1"/>
  <c r="T1898" i="6"/>
  <c r="U1898" i="6" s="1"/>
  <c r="T795" i="6"/>
  <c r="U795" i="6" s="1"/>
  <c r="T1723" i="6"/>
  <c r="U1723" i="6" s="1"/>
  <c r="T1592" i="6"/>
  <c r="U1592" i="6" s="1"/>
  <c r="T711" i="6"/>
  <c r="U711" i="6" s="1"/>
  <c r="T1932" i="6"/>
  <c r="U1932" i="6" s="1"/>
  <c r="T345" i="6"/>
  <c r="U345" i="6" s="1"/>
  <c r="T246" i="6"/>
  <c r="U246" i="6" s="1"/>
  <c r="T1533" i="6"/>
  <c r="U1533" i="6" s="1"/>
  <c r="T1979" i="6"/>
  <c r="U1979" i="6" s="1"/>
  <c r="T965" i="6"/>
  <c r="U965" i="6" s="1"/>
  <c r="T1564" i="6"/>
  <c r="U1564" i="6" s="1"/>
  <c r="T263" i="6"/>
  <c r="U263" i="6" s="1"/>
  <c r="T1821" i="6"/>
  <c r="U1821" i="6" s="1"/>
  <c r="T1284" i="6"/>
  <c r="U1284" i="6" s="1"/>
  <c r="T281" i="6"/>
  <c r="U281" i="6" s="1"/>
  <c r="T102" i="6"/>
  <c r="U102" i="6" s="1"/>
  <c r="T1950" i="6"/>
  <c r="U1950" i="6" s="1"/>
  <c r="T757" i="6"/>
  <c r="U757" i="6" s="1"/>
  <c r="T812" i="6"/>
  <c r="U812" i="6" s="1"/>
  <c r="T1709" i="6"/>
  <c r="U1709" i="6" s="1"/>
  <c r="T1546" i="6"/>
  <c r="U1546" i="6" s="1"/>
  <c r="T1662" i="6"/>
  <c r="U1662" i="6" s="1"/>
  <c r="T641" i="6"/>
  <c r="U641" i="6" s="1"/>
  <c r="T687" i="6"/>
  <c r="U687" i="6" s="1"/>
  <c r="T738" i="6"/>
  <c r="U738" i="6" s="1"/>
  <c r="T1480" i="6"/>
  <c r="U1480" i="6" s="1"/>
  <c r="T634" i="6"/>
  <c r="U634" i="6" s="1"/>
  <c r="T1080" i="6"/>
  <c r="U1080" i="6" s="1"/>
  <c r="T1305" i="6"/>
  <c r="U1305" i="6" s="1"/>
  <c r="T894" i="6"/>
  <c r="U894" i="6" s="1"/>
  <c r="T360" i="6"/>
  <c r="U360" i="6" s="1"/>
  <c r="T538" i="6"/>
  <c r="U538" i="6" s="1"/>
  <c r="T1881" i="6"/>
  <c r="U1881" i="6" s="1"/>
  <c r="T1666" i="6"/>
  <c r="U1666" i="6" s="1"/>
  <c r="T1308" i="6"/>
  <c r="U1308" i="6" s="1"/>
  <c r="T76" i="6"/>
  <c r="U76" i="6" s="1"/>
  <c r="T146" i="6"/>
  <c r="U146" i="6" s="1"/>
  <c r="T1545" i="6"/>
  <c r="U1545" i="6" s="1"/>
  <c r="T330" i="6"/>
  <c r="U330" i="6" s="1"/>
  <c r="T1071" i="6"/>
  <c r="U1071" i="6" s="1"/>
  <c r="T993" i="6"/>
  <c r="U993" i="6" s="1"/>
  <c r="T1108" i="6"/>
  <c r="U1108" i="6" s="1"/>
  <c r="T1048" i="6"/>
  <c r="U1048" i="6" s="1"/>
  <c r="T1283" i="6"/>
  <c r="U1283" i="6" s="1"/>
  <c r="T235" i="6"/>
  <c r="U235" i="6" s="1"/>
  <c r="T1069" i="6"/>
  <c r="U1069" i="6" s="1"/>
  <c r="T195" i="6"/>
  <c r="U195" i="6" s="1"/>
  <c r="T942" i="6"/>
  <c r="U942" i="6" s="1"/>
  <c r="T124" i="6"/>
  <c r="U124" i="6" s="1"/>
  <c r="T1780" i="6"/>
  <c r="U1780" i="6" s="1"/>
  <c r="T62" i="6"/>
  <c r="U62" i="6" s="1"/>
  <c r="T1077" i="6"/>
  <c r="U1077" i="6" s="1"/>
  <c r="T1097" i="6"/>
  <c r="U1097" i="6" s="1"/>
  <c r="T1953" i="6"/>
  <c r="U1953" i="6" s="1"/>
  <c r="T567" i="6"/>
  <c r="U567" i="6" s="1"/>
  <c r="T649" i="6"/>
  <c r="U649" i="6" s="1"/>
  <c r="T230" i="6"/>
  <c r="U230" i="6" s="1"/>
  <c r="T388" i="6"/>
  <c r="U388" i="6" s="1"/>
  <c r="T1358" i="6"/>
  <c r="U1358" i="6" s="1"/>
  <c r="T199" i="6"/>
  <c r="U199" i="6" s="1"/>
  <c r="T1762" i="6"/>
  <c r="U1762" i="6" s="1"/>
  <c r="T1266" i="6"/>
  <c r="U1266" i="6" s="1"/>
  <c r="T1931" i="6"/>
  <c r="U1931" i="6" s="1"/>
  <c r="T888" i="6"/>
  <c r="U888" i="6" s="1"/>
  <c r="T1675" i="6"/>
  <c r="U1675" i="6" s="1"/>
  <c r="T417" i="6"/>
  <c r="U417" i="6" s="1"/>
  <c r="T750" i="6"/>
  <c r="U750" i="6" s="1"/>
  <c r="T1609" i="6"/>
  <c r="U1609" i="6" s="1"/>
  <c r="T1754" i="6"/>
  <c r="U1754" i="6" s="1"/>
  <c r="T1608" i="6"/>
  <c r="U1608" i="6" s="1"/>
  <c r="T1229" i="6"/>
  <c r="U1229" i="6" s="1"/>
  <c r="T168" i="6"/>
  <c r="U168" i="6" s="1"/>
  <c r="T686" i="6"/>
  <c r="U686" i="6" s="1"/>
  <c r="T577" i="6"/>
  <c r="U577" i="6" s="1"/>
  <c r="T109" i="6"/>
  <c r="U109" i="6" s="1"/>
  <c r="T170" i="6"/>
  <c r="U170" i="6" s="1"/>
  <c r="T1009" i="6"/>
  <c r="U1009" i="6" s="1"/>
  <c r="T631" i="6"/>
  <c r="U631" i="6" s="1"/>
  <c r="T1328" i="6"/>
  <c r="U1328" i="6" s="1"/>
  <c r="T850" i="6"/>
  <c r="U850" i="6" s="1"/>
  <c r="T475" i="6"/>
  <c r="U475" i="6" s="1"/>
  <c r="T823" i="6"/>
  <c r="U823" i="6" s="1"/>
  <c r="T1963" i="6"/>
  <c r="U1963" i="6" s="1"/>
  <c r="T476" i="6"/>
  <c r="U476" i="6" s="1"/>
  <c r="T1940" i="6"/>
  <c r="U1940" i="6" s="1"/>
  <c r="T1915" i="6"/>
  <c r="U1915" i="6" s="1"/>
  <c r="T740" i="6"/>
  <c r="U740" i="6" s="1"/>
  <c r="T1641" i="6"/>
  <c r="U1641" i="6" s="1"/>
  <c r="T1563" i="6"/>
  <c r="U1563" i="6" s="1"/>
  <c r="T1875" i="6"/>
  <c r="U1875" i="6" s="1"/>
  <c r="T918" i="6"/>
  <c r="U918" i="6" s="1"/>
  <c r="T1763" i="6"/>
  <c r="U1763" i="6" s="1"/>
  <c r="T1960" i="6"/>
  <c r="U1960" i="6" s="1"/>
  <c r="T326" i="6"/>
  <c r="U326" i="6" s="1"/>
  <c r="T945" i="6"/>
  <c r="U945" i="6" s="1"/>
  <c r="T1286" i="6"/>
  <c r="U1286" i="6" s="1"/>
  <c r="T1301" i="6"/>
  <c r="U1301" i="6" s="1"/>
  <c r="T1857" i="6"/>
  <c r="U1857" i="6" s="1"/>
  <c r="T1039" i="6"/>
  <c r="U1039" i="6" s="1"/>
  <c r="T1513" i="6"/>
  <c r="U1513" i="6" s="1"/>
  <c r="T1992" i="6"/>
  <c r="U1992" i="6" s="1"/>
  <c r="T1719" i="6"/>
  <c r="U1719" i="6" s="1"/>
  <c r="T1440" i="6"/>
  <c r="U1440" i="6" s="1"/>
  <c r="T1654" i="6"/>
  <c r="U1654" i="6" s="1"/>
  <c r="T1189" i="6"/>
  <c r="U1189" i="6" s="1"/>
  <c r="T1604" i="6"/>
  <c r="U1604" i="6" s="1"/>
  <c r="T245" i="6"/>
  <c r="U245" i="6" s="1"/>
  <c r="T232" i="6"/>
  <c r="U232" i="6" s="1"/>
  <c r="T1028" i="6"/>
  <c r="U1028" i="6" s="1"/>
  <c r="T1688" i="6"/>
  <c r="U1688" i="6" s="1"/>
  <c r="T227" i="6"/>
  <c r="U227" i="6" s="1"/>
  <c r="T1148" i="6"/>
  <c r="U1148" i="6" s="1"/>
  <c r="T456" i="6"/>
  <c r="U456" i="6" s="1"/>
  <c r="T425" i="6"/>
  <c r="U425" i="6" s="1"/>
  <c r="T1249" i="6"/>
  <c r="U1249" i="6" s="1"/>
  <c r="T407" i="6"/>
  <c r="U407" i="6" s="1"/>
  <c r="T696" i="6"/>
  <c r="U696" i="6" s="1"/>
  <c r="T477" i="6"/>
  <c r="U477" i="6" s="1"/>
  <c r="T171" i="6"/>
  <c r="U171" i="6" s="1"/>
  <c r="T1967" i="6"/>
  <c r="U1967" i="6" s="1"/>
  <c r="T463" i="6"/>
  <c r="U463" i="6" s="1"/>
  <c r="T67" i="6"/>
  <c r="U67" i="6" s="1"/>
  <c r="T188" i="6"/>
  <c r="U188" i="6" s="1"/>
  <c r="T391" i="6"/>
  <c r="U391" i="6" s="1"/>
  <c r="T1442" i="6"/>
  <c r="U1442" i="6" s="1"/>
  <c r="T437" i="6"/>
  <c r="U437" i="6" s="1"/>
  <c r="T1632" i="6"/>
  <c r="U1632" i="6" s="1"/>
  <c r="T413" i="6"/>
  <c r="U413" i="6" s="1"/>
  <c r="T536" i="6"/>
  <c r="U536" i="6" s="1"/>
  <c r="T1517" i="6"/>
  <c r="U1517" i="6" s="1"/>
  <c r="T1132" i="6"/>
  <c r="U1132" i="6" s="1"/>
  <c r="T88" i="6"/>
  <c r="U88" i="6" s="1"/>
  <c r="T1769" i="6"/>
  <c r="U1769" i="6" s="1"/>
  <c r="T1396" i="6"/>
  <c r="U1396" i="6" s="1"/>
  <c r="T855" i="6"/>
  <c r="U855" i="6" s="1"/>
  <c r="T402" i="6"/>
  <c r="U402" i="6" s="1"/>
  <c r="T499" i="6"/>
  <c r="U499" i="6" s="1"/>
  <c r="T123" i="6"/>
  <c r="U123" i="6" s="1"/>
  <c r="T1816" i="6"/>
  <c r="U1816" i="6" s="1"/>
  <c r="T1204" i="6"/>
  <c r="U1204" i="6" s="1"/>
  <c r="T1751" i="6"/>
  <c r="U1751" i="6" s="1"/>
  <c r="T1540" i="6"/>
  <c r="U1540" i="6" s="1"/>
  <c r="T264" i="6"/>
  <c r="U264" i="6" s="1"/>
  <c r="T981" i="6"/>
  <c r="U981" i="6" s="1"/>
  <c r="T313" i="6"/>
  <c r="U313" i="6" s="1"/>
  <c r="T954" i="6"/>
  <c r="U954" i="6" s="1"/>
  <c r="T889" i="6"/>
  <c r="U889" i="6" s="1"/>
  <c r="T359" i="6"/>
  <c r="U359" i="6" s="1"/>
  <c r="T1373" i="6"/>
  <c r="U1373" i="6" s="1"/>
  <c r="T1883" i="6"/>
  <c r="U1883" i="6" s="1"/>
  <c r="T1991" i="6"/>
  <c r="U1991" i="6" s="1"/>
  <c r="T1224" i="6"/>
  <c r="U1224" i="6" s="1"/>
  <c r="T1744" i="6"/>
  <c r="U1744" i="6" s="1"/>
  <c r="T304" i="6"/>
  <c r="U304" i="6" s="1"/>
  <c r="T2001" i="6"/>
  <c r="U2001" i="6" s="1"/>
  <c r="T390" i="6"/>
  <c r="U390" i="6" s="1"/>
  <c r="T71" i="6"/>
  <c r="U71" i="6" s="1"/>
  <c r="T1261" i="6"/>
  <c r="U1261" i="6" s="1"/>
  <c r="T919" i="6"/>
  <c r="U919" i="6" s="1"/>
  <c r="T884" i="6"/>
  <c r="U884" i="6" s="1"/>
  <c r="T1339" i="6"/>
  <c r="U1339" i="6" s="1"/>
  <c r="T1927" i="6"/>
  <c r="U1927" i="6" s="1"/>
  <c r="T917" i="6"/>
  <c r="U917" i="6" s="1"/>
  <c r="T1958" i="6"/>
  <c r="U1958" i="6" s="1"/>
  <c r="T1241" i="6"/>
  <c r="U1241" i="6" s="1"/>
  <c r="T796" i="6"/>
  <c r="U796" i="6" s="1"/>
  <c r="T387" i="6"/>
  <c r="U387" i="6" s="1"/>
  <c r="T1093" i="6"/>
  <c r="U1093" i="6" s="1"/>
  <c r="T769" i="6"/>
  <c r="U769" i="6" s="1"/>
  <c r="T422" i="6"/>
  <c r="U422" i="6" s="1"/>
  <c r="T280" i="6"/>
  <c r="U280" i="6" s="1"/>
  <c r="T530" i="6"/>
  <c r="U530" i="6" s="1"/>
  <c r="T1089" i="6"/>
  <c r="U1089" i="6" s="1"/>
  <c r="T1181" i="6"/>
  <c r="U1181" i="6" s="1"/>
  <c r="T1389" i="6"/>
  <c r="U1389" i="6" s="1"/>
  <c r="T200" i="6"/>
  <c r="U200" i="6" s="1"/>
  <c r="T793" i="6"/>
  <c r="U793" i="6" s="1"/>
  <c r="T1598" i="6"/>
  <c r="U1598" i="6" s="1"/>
  <c r="T650" i="6"/>
  <c r="U650" i="6" s="1"/>
  <c r="T1691" i="6"/>
  <c r="U1691" i="6" s="1"/>
  <c r="T1774" i="6"/>
  <c r="U1774" i="6" s="1"/>
  <c r="T1813" i="6"/>
  <c r="U1813" i="6" s="1"/>
  <c r="T1712" i="6"/>
  <c r="U1712" i="6" s="1"/>
  <c r="T1481" i="6"/>
  <c r="U1481" i="6" s="1"/>
  <c r="T1524" i="6"/>
  <c r="U1524" i="6" s="1"/>
  <c r="T1468" i="6"/>
  <c r="U1468" i="6" s="1"/>
  <c r="T516" i="6"/>
  <c r="U516" i="6" s="1"/>
  <c r="T876" i="6"/>
  <c r="U876" i="6" s="1"/>
  <c r="T1882" i="6"/>
  <c r="U1882" i="6" s="1"/>
  <c r="T932" i="6"/>
  <c r="U932" i="6" s="1"/>
  <c r="T573" i="6"/>
  <c r="U573" i="6" s="1"/>
  <c r="T70" i="6"/>
  <c r="U70" i="6" s="1"/>
  <c r="T1734" i="6"/>
  <c r="U1734" i="6" s="1"/>
  <c r="T1100" i="6"/>
  <c r="U1100" i="6" s="1"/>
  <c r="T837" i="6"/>
  <c r="U837" i="6" s="1"/>
  <c r="T308" i="6"/>
  <c r="U308" i="6" s="1"/>
  <c r="T1136" i="6"/>
  <c r="U1136" i="6" s="1"/>
  <c r="T1382" i="6"/>
  <c r="U1382" i="6" s="1"/>
  <c r="T1690" i="6"/>
  <c r="U1690" i="6" s="1"/>
  <c r="T1451" i="6"/>
  <c r="U1451" i="6" s="1"/>
  <c r="T830" i="6"/>
  <c r="U830" i="6" s="1"/>
  <c r="T1348" i="6"/>
  <c r="U1348" i="6" s="1"/>
  <c r="T554" i="6"/>
  <c r="U554" i="6" s="1"/>
  <c r="T190" i="6"/>
  <c r="U190" i="6" s="1"/>
  <c r="T1056" i="6"/>
  <c r="U1056" i="6" s="1"/>
  <c r="T119" i="6"/>
  <c r="U119" i="6" s="1"/>
  <c r="T1296" i="6"/>
  <c r="U1296" i="6" s="1"/>
  <c r="T1210" i="6"/>
  <c r="U1210" i="6" s="1"/>
  <c r="T1522" i="6"/>
  <c r="U1522" i="6" s="1"/>
  <c r="T886" i="6"/>
  <c r="U886" i="6" s="1"/>
  <c r="T1357" i="6"/>
  <c r="U1357" i="6" s="1"/>
  <c r="T1892" i="6"/>
  <c r="U1892" i="6" s="1"/>
  <c r="T940" i="6"/>
  <c r="U940" i="6" s="1"/>
  <c r="T1234" i="6"/>
  <c r="U1234" i="6" s="1"/>
  <c r="T118" i="6"/>
  <c r="U118" i="6" s="1"/>
  <c r="T1757" i="6"/>
  <c r="U1757" i="6" s="1"/>
  <c r="T1366" i="6"/>
  <c r="U1366" i="6" s="1"/>
  <c r="T1195" i="6"/>
  <c r="U1195" i="6" s="1"/>
  <c r="T1165" i="6"/>
  <c r="U1165" i="6" s="1"/>
  <c r="T1904" i="6"/>
  <c r="U1904" i="6" s="1"/>
  <c r="T1697" i="6"/>
  <c r="U1697" i="6" s="1"/>
  <c r="T1694" i="6"/>
  <c r="U1694" i="6" s="1"/>
  <c r="T519" i="6"/>
  <c r="U519" i="6" s="1"/>
  <c r="T1346" i="6"/>
  <c r="U1346" i="6" s="1"/>
  <c r="T1478" i="6"/>
  <c r="U1478" i="6" s="1"/>
  <c r="T337" i="6"/>
  <c r="U337" i="6" s="1"/>
  <c r="T1459" i="6"/>
  <c r="U1459" i="6" s="1"/>
  <c r="T174" i="6"/>
  <c r="U174" i="6" s="1"/>
  <c r="T1329" i="6"/>
  <c r="U1329" i="6" s="1"/>
  <c r="T496" i="6"/>
  <c r="U496" i="6" s="1"/>
  <c r="T1016" i="6"/>
  <c r="U1016" i="6" s="1"/>
  <c r="T1850" i="6"/>
  <c r="U1850" i="6" s="1"/>
  <c r="T1497" i="6"/>
  <c r="U1497" i="6" s="1"/>
  <c r="T949" i="6"/>
  <c r="U949" i="6" s="1"/>
  <c r="T1876" i="6"/>
  <c r="U1876" i="6" s="1"/>
  <c r="T1718" i="6"/>
  <c r="U1718" i="6" s="1"/>
  <c r="T791" i="6"/>
  <c r="U791" i="6" s="1"/>
  <c r="T659" i="6"/>
  <c r="U659" i="6" s="1"/>
  <c r="T1909" i="6"/>
  <c r="U1909" i="6" s="1"/>
  <c r="T1115" i="6"/>
  <c r="U1115" i="6" s="1"/>
  <c r="T569" i="6"/>
  <c r="U569" i="6" s="1"/>
  <c r="T135" i="6"/>
  <c r="U135" i="6" s="1"/>
  <c r="T1520" i="6"/>
  <c r="U1520" i="6" s="1"/>
  <c r="T931" i="6"/>
  <c r="U931" i="6" s="1"/>
  <c r="T1327" i="6"/>
  <c r="U1327" i="6" s="1"/>
  <c r="T1157" i="6"/>
  <c r="U1157" i="6" s="1"/>
  <c r="T241" i="6"/>
  <c r="U241" i="6" s="1"/>
  <c r="T815" i="6"/>
  <c r="U815" i="6" s="1"/>
  <c r="T1386" i="6"/>
  <c r="U1386" i="6" s="1"/>
  <c r="T229" i="6"/>
  <c r="U229" i="6" s="1"/>
  <c r="T433" i="6"/>
  <c r="U433" i="6" s="1"/>
  <c r="T240" i="6"/>
  <c r="U240" i="6" s="1"/>
  <c r="T332" i="6"/>
  <c r="U332" i="6" s="1"/>
  <c r="T1368" i="6"/>
  <c r="U1368" i="6" s="1"/>
  <c r="T1422" i="6"/>
  <c r="U1422" i="6" s="1"/>
  <c r="T875" i="6"/>
  <c r="U875" i="6" s="1"/>
  <c r="T1889" i="6"/>
  <c r="U1889" i="6" s="1"/>
  <c r="T1739" i="6"/>
  <c r="U1739" i="6" s="1"/>
  <c r="T1407" i="6"/>
  <c r="U1407" i="6" s="1"/>
  <c r="T1091" i="6"/>
  <c r="U1091" i="6" s="1"/>
  <c r="T1375" i="6"/>
  <c r="U1375" i="6" s="1"/>
  <c r="T336" i="6"/>
  <c r="U336" i="6" s="1"/>
  <c r="T1803" i="6"/>
  <c r="U1803" i="6" s="1"/>
  <c r="T866" i="6"/>
  <c r="U866" i="6" s="1"/>
  <c r="T1626" i="6"/>
  <c r="U1626" i="6" s="1"/>
  <c r="T708" i="6"/>
  <c r="U708" i="6" s="1"/>
  <c r="T374" i="6"/>
  <c r="U374" i="6" s="1"/>
  <c r="T369" i="6"/>
  <c r="U369" i="6" s="1"/>
  <c r="T1184" i="6"/>
  <c r="U1184" i="6" s="1"/>
  <c r="T909" i="6"/>
  <c r="U909" i="6" s="1"/>
  <c r="T898" i="6"/>
  <c r="U898" i="6" s="1"/>
  <c r="T1705" i="6"/>
  <c r="U1705" i="6" s="1"/>
  <c r="T335" i="6"/>
  <c r="U335" i="6" s="1"/>
  <c r="T1988" i="6"/>
  <c r="U1988" i="6" s="1"/>
  <c r="T212" i="6"/>
  <c r="U212" i="6" s="1"/>
  <c r="T1456" i="6"/>
  <c r="U1456" i="6" s="1"/>
  <c r="T1477" i="6"/>
  <c r="U1477" i="6" s="1"/>
  <c r="T1594" i="6"/>
  <c r="U1594" i="6" s="1"/>
  <c r="T626" i="6"/>
  <c r="U626" i="6" s="1"/>
  <c r="T1822" i="6"/>
  <c r="U1822" i="6" s="1"/>
  <c r="T963" i="6"/>
  <c r="U963" i="6" s="1"/>
  <c r="T324" i="6"/>
  <c r="U324" i="6" s="1"/>
  <c r="T338" i="6"/>
  <c r="U338" i="6" s="1"/>
  <c r="T491" i="6"/>
  <c r="U491" i="6" s="1"/>
  <c r="T1866" i="6"/>
  <c r="U1866" i="6" s="1"/>
  <c r="T1759" i="6"/>
  <c r="U1759" i="6" s="1"/>
  <c r="T154" i="6"/>
  <c r="U154" i="6" s="1"/>
  <c r="T176" i="6"/>
  <c r="U176" i="6" s="1"/>
  <c r="T937" i="6"/>
  <c r="U937" i="6" s="1"/>
  <c r="T392" i="6"/>
  <c r="U392" i="6" s="1"/>
  <c r="T883" i="6"/>
  <c r="U883" i="6" s="1"/>
  <c r="T501" i="6"/>
  <c r="U501" i="6" s="1"/>
  <c r="T701" i="6"/>
  <c r="U701" i="6" s="1"/>
  <c r="T1035" i="6"/>
  <c r="U1035" i="6" s="1"/>
  <c r="T632" i="6"/>
  <c r="U632" i="6" s="1"/>
  <c r="T1082" i="6"/>
  <c r="U1082" i="6" s="1"/>
  <c r="T1399" i="6"/>
  <c r="U1399" i="6" s="1"/>
  <c r="T375" i="6"/>
  <c r="U375" i="6" s="1"/>
  <c r="T604" i="6"/>
  <c r="U604" i="6" s="1"/>
  <c r="T1748" i="6"/>
  <c r="U1748" i="6" s="1"/>
  <c r="T1383" i="6"/>
  <c r="U1383" i="6" s="1"/>
  <c r="T299" i="6"/>
  <c r="U299" i="6" s="1"/>
  <c r="T699" i="6"/>
  <c r="U699" i="6" s="1"/>
  <c r="T341" i="6"/>
  <c r="U341" i="6" s="1"/>
  <c r="T1159" i="6"/>
  <c r="U1159" i="6" s="1"/>
  <c r="T1942" i="6"/>
  <c r="U1942" i="6" s="1"/>
  <c r="T1783" i="6"/>
  <c r="U1783" i="6" s="1"/>
  <c r="T1607" i="6"/>
  <c r="U1607" i="6" s="1"/>
  <c r="T1215" i="6"/>
  <c r="U1215" i="6" s="1"/>
  <c r="T1343" i="6"/>
  <c r="U1343" i="6" s="1"/>
  <c r="T702" i="6"/>
  <c r="U702" i="6" s="1"/>
  <c r="T751" i="6"/>
  <c r="U751" i="6" s="1"/>
  <c r="T1202" i="6"/>
  <c r="U1202" i="6" s="1"/>
  <c r="T132" i="6"/>
  <c r="U132" i="6" s="1"/>
  <c r="T203" i="6"/>
  <c r="U203" i="6" s="1"/>
  <c r="T1891" i="6"/>
  <c r="U1891" i="6" s="1"/>
  <c r="T548" i="6"/>
  <c r="U548" i="6" s="1"/>
  <c r="T1645" i="6"/>
  <c r="U1645" i="6" s="1"/>
  <c r="T1333" i="6"/>
  <c r="U1333" i="6" s="1"/>
  <c r="T1929" i="6"/>
  <c r="U1929" i="6" s="1"/>
  <c r="T222" i="6"/>
  <c r="U222" i="6" s="1"/>
  <c r="T1197" i="6"/>
  <c r="U1197" i="6" s="1"/>
  <c r="T952" i="6"/>
  <c r="U952" i="6" s="1"/>
  <c r="T286" i="6"/>
  <c r="U286" i="6" s="1"/>
  <c r="T1811" i="6"/>
  <c r="U1811" i="6" s="1"/>
  <c r="T459" i="6"/>
  <c r="U459" i="6" s="1"/>
  <c r="T1972" i="6"/>
  <c r="U1972" i="6" s="1"/>
  <c r="T237" i="6"/>
  <c r="U237" i="6" s="1"/>
  <c r="T1551" i="6"/>
  <c r="U1551" i="6" s="1"/>
  <c r="T620" i="6"/>
  <c r="U620" i="6" s="1"/>
  <c r="T1458" i="6"/>
  <c r="U1458" i="6" s="1"/>
  <c r="T1464" i="6"/>
  <c r="U1464" i="6" s="1"/>
  <c r="T1506" i="6"/>
  <c r="U1506" i="6" s="1"/>
  <c r="T995" i="6"/>
  <c r="U995" i="6" s="1"/>
  <c r="T1922" i="6"/>
  <c r="U1922" i="6" s="1"/>
  <c r="T555" i="6"/>
  <c r="U555" i="6" s="1"/>
  <c r="T816" i="6"/>
  <c r="U816" i="6" s="1"/>
  <c r="T1120" i="6"/>
  <c r="U1120" i="6" s="1"/>
  <c r="T752" i="6"/>
  <c r="U752" i="6" s="1"/>
  <c r="T1810" i="6"/>
  <c r="U1810" i="6" s="1"/>
  <c r="T1853" i="6"/>
  <c r="U1853" i="6" s="1"/>
  <c r="T944" i="6"/>
  <c r="U944" i="6" s="1"/>
  <c r="T1196" i="6"/>
  <c r="U1196" i="6" s="1"/>
  <c r="T1055" i="6"/>
  <c r="U1055" i="6" s="1"/>
  <c r="T79" i="6"/>
  <c r="U79" i="6" s="1"/>
  <c r="T667" i="6"/>
  <c r="U667" i="6" s="1"/>
  <c r="T1191" i="6"/>
  <c r="U1191" i="6" s="1"/>
  <c r="T510" i="6"/>
  <c r="U510" i="6" s="1"/>
  <c r="T262" i="6"/>
  <c r="U262" i="6" s="1"/>
  <c r="T462" i="6"/>
  <c r="U462" i="6" s="1"/>
  <c r="T1201" i="6"/>
  <c r="U1201" i="6" s="1"/>
  <c r="T1614" i="6"/>
  <c r="U1614" i="6" s="1"/>
  <c r="T233" i="6"/>
  <c r="U233" i="6" s="1"/>
  <c r="T342" i="6"/>
  <c r="U342" i="6" s="1"/>
  <c r="T1528" i="6"/>
  <c r="U1528" i="6" s="1"/>
  <c r="T1565" i="6"/>
  <c r="U1565" i="6" s="1"/>
  <c r="T1361" i="6"/>
  <c r="U1361" i="6" s="1"/>
  <c r="T1758" i="6"/>
  <c r="U1758" i="6" s="1"/>
  <c r="T878" i="6"/>
  <c r="U878" i="6" s="1"/>
  <c r="T913" i="6"/>
  <c r="U913" i="6" s="1"/>
  <c r="T1379" i="6"/>
  <c r="U1379" i="6" s="1"/>
  <c r="T1925" i="6"/>
  <c r="U1925" i="6" s="1"/>
  <c r="T838" i="6"/>
  <c r="U838" i="6" s="1"/>
  <c r="T352" i="6"/>
  <c r="U352" i="6" s="1"/>
  <c r="T155" i="6"/>
  <c r="U155" i="6" s="1"/>
  <c r="T428" i="6"/>
  <c r="U428" i="6" s="1"/>
  <c r="T1128" i="6"/>
  <c r="U1128" i="6" s="1"/>
  <c r="T1455" i="6"/>
  <c r="U1455" i="6" s="1"/>
  <c r="T356" i="6"/>
  <c r="U356" i="6" s="1"/>
  <c r="T1058" i="6"/>
  <c r="U1058" i="6" s="1"/>
  <c r="T1732" i="6"/>
  <c r="U1732" i="6" s="1"/>
  <c r="T1880" i="6"/>
  <c r="U1880" i="6" s="1"/>
  <c r="T440" i="6"/>
  <c r="U440" i="6" s="1"/>
  <c r="T552" i="6"/>
  <c r="U552" i="6" s="1"/>
  <c r="T189" i="6"/>
  <c r="U189" i="6" s="1"/>
  <c r="T426" i="6"/>
  <c r="U426" i="6" s="1"/>
  <c r="T507" i="6"/>
  <c r="U507" i="6" s="1"/>
  <c r="T1794" i="6"/>
  <c r="U1794" i="6" s="1"/>
  <c r="T1977" i="6"/>
  <c r="U1977" i="6" s="1"/>
  <c r="T204" i="6"/>
  <c r="U204" i="6" s="1"/>
  <c r="T688" i="6"/>
  <c r="U688" i="6" s="1"/>
  <c r="T512" i="6"/>
  <c r="U512" i="6" s="1"/>
  <c r="T177" i="6"/>
  <c r="U177" i="6" s="1"/>
  <c r="T832" i="6"/>
  <c r="U832" i="6" s="1"/>
  <c r="T1253" i="6"/>
  <c r="U1253" i="6" s="1"/>
  <c r="T221" i="6"/>
  <c r="U221" i="6" s="1"/>
  <c r="T1337" i="6"/>
  <c r="U1337" i="6" s="1"/>
  <c r="T905" i="6"/>
  <c r="U905" i="6" s="1"/>
  <c r="T592" i="6"/>
  <c r="U592" i="6" s="1"/>
  <c r="T665" i="6"/>
  <c r="U665" i="6" s="1"/>
  <c r="T938" i="6"/>
  <c r="U938" i="6" s="1"/>
  <c r="T1066" i="6"/>
  <c r="U1066" i="6" s="1"/>
  <c r="T704" i="6"/>
  <c r="U704" i="6" s="1"/>
  <c r="T1900" i="6"/>
  <c r="U1900" i="6" s="1"/>
  <c r="T302" i="6"/>
  <c r="U302" i="6" s="1"/>
  <c r="T1111" i="6"/>
  <c r="U1111" i="6" s="1"/>
  <c r="T853" i="6"/>
  <c r="U853" i="6" s="1"/>
  <c r="T1949" i="6"/>
  <c r="U1949" i="6" s="1"/>
  <c r="T1660" i="6"/>
  <c r="U1660" i="6" s="1"/>
  <c r="T1532" i="6"/>
  <c r="U1532" i="6" s="1"/>
  <c r="T1554" i="6"/>
  <c r="U1554" i="6" s="1"/>
  <c r="T258" i="6"/>
  <c r="U258" i="6" s="1"/>
  <c r="T857" i="6"/>
  <c r="U857" i="6" s="1"/>
  <c r="T1684" i="6"/>
  <c r="U1684" i="6" s="1"/>
  <c r="T1059" i="6"/>
  <c r="U1059" i="6" s="1"/>
  <c r="T720" i="6"/>
  <c r="U720" i="6" s="1"/>
  <c r="T268" i="6"/>
  <c r="U268" i="6" s="1"/>
  <c r="T1512" i="6"/>
  <c r="U1512" i="6" s="1"/>
  <c r="T255" i="6"/>
  <c r="U255" i="6" s="1"/>
  <c r="T1050" i="6"/>
  <c r="U1050" i="6" s="1"/>
  <c r="T820" i="6"/>
  <c r="U820" i="6" s="1"/>
  <c r="T162" i="6"/>
  <c r="U162" i="6" s="1"/>
  <c r="T1646" i="6"/>
  <c r="U1646" i="6" s="1"/>
  <c r="T743" i="6"/>
  <c r="U743" i="6" s="1"/>
  <c r="T523" i="6"/>
  <c r="U523" i="6" s="1"/>
  <c r="T438" i="6"/>
  <c r="U438" i="6" s="1"/>
  <c r="T1761" i="6"/>
  <c r="U1761" i="6" s="1"/>
  <c r="T818" i="6"/>
  <c r="U818" i="6" s="1"/>
  <c r="T497" i="6"/>
  <c r="U497" i="6" s="1"/>
  <c r="T1118" i="6"/>
  <c r="U1118" i="6" s="1"/>
  <c r="T1648" i="6"/>
  <c r="U1648" i="6" s="1"/>
  <c r="T1791" i="6"/>
  <c r="U1791" i="6" s="1"/>
  <c r="T1378" i="6"/>
  <c r="U1378" i="6" s="1"/>
  <c r="T1313" i="6"/>
  <c r="U1313" i="6" s="1"/>
  <c r="T1034" i="6"/>
  <c r="U1034" i="6" s="1"/>
  <c r="T1022" i="6"/>
  <c r="U1022" i="6" s="1"/>
  <c r="T1465" i="6"/>
  <c r="U1465" i="6" s="1"/>
  <c r="T1827" i="6"/>
  <c r="U1827" i="6" s="1"/>
  <c r="T675" i="6"/>
  <c r="U675" i="6" s="1"/>
  <c r="T318" i="6"/>
  <c r="U318" i="6" s="1"/>
  <c r="T1374" i="6"/>
  <c r="U1374" i="6" s="1"/>
  <c r="T892" i="6"/>
  <c r="U892" i="6" s="1"/>
  <c r="T1969" i="6"/>
  <c r="U1969" i="6" s="1"/>
  <c r="T252" i="6"/>
  <c r="U252" i="6" s="1"/>
  <c r="T443" i="6"/>
  <c r="U443" i="6" s="1"/>
  <c r="T133" i="6"/>
  <c r="U133" i="6" s="1"/>
  <c r="T868" i="6"/>
  <c r="U868" i="6" s="1"/>
  <c r="T637" i="6"/>
  <c r="U637" i="6" s="1"/>
  <c r="T1526" i="6"/>
  <c r="U1526" i="6" s="1"/>
  <c r="T779" i="6"/>
  <c r="U779" i="6" s="1"/>
  <c r="T469" i="6"/>
  <c r="U469" i="6" s="1"/>
  <c r="T1535" i="6"/>
  <c r="U1535" i="6" s="1"/>
  <c r="T936" i="6"/>
  <c r="U936" i="6" s="1"/>
  <c r="T294" i="6"/>
  <c r="U294" i="6" s="1"/>
  <c r="T643" i="6"/>
  <c r="U643" i="6" s="1"/>
  <c r="T1947" i="6"/>
  <c r="U1947" i="6" s="1"/>
  <c r="T399" i="6"/>
  <c r="U399" i="6" s="1"/>
  <c r="T1144" i="6"/>
  <c r="U1144" i="6" s="1"/>
  <c r="T1063" i="6"/>
  <c r="U1063" i="6" s="1"/>
  <c r="T629" i="6"/>
  <c r="U629" i="6" s="1"/>
  <c r="T270" i="6"/>
  <c r="U270" i="6" s="1"/>
  <c r="T972" i="6"/>
  <c r="U972" i="6" s="1"/>
  <c r="T678" i="6"/>
  <c r="U678" i="6" s="1"/>
  <c r="T346" i="6"/>
  <c r="U346" i="6" s="1"/>
  <c r="T959" i="6"/>
  <c r="U959" i="6" s="1"/>
  <c r="T284" i="6"/>
  <c r="U284" i="6" s="1"/>
  <c r="T1826" i="6"/>
  <c r="U1826" i="6" s="1"/>
  <c r="T1548" i="6"/>
  <c r="U1548" i="6" s="1"/>
  <c r="T874" i="6"/>
  <c r="U874" i="6" s="1"/>
  <c r="T372" i="6"/>
  <c r="U372" i="6" s="1"/>
  <c r="T1369" i="6"/>
  <c r="U1369" i="6" s="1"/>
  <c r="T1228" i="6"/>
  <c r="U1228" i="6" s="1"/>
  <c r="T579" i="6"/>
  <c r="U579" i="6" s="1"/>
  <c r="T1699" i="6"/>
  <c r="U1699" i="6" s="1"/>
  <c r="T1251" i="6"/>
  <c r="U1251" i="6" s="1"/>
  <c r="T471" i="6"/>
  <c r="U471" i="6" s="1"/>
  <c r="T77" i="6"/>
  <c r="U77" i="6" s="1"/>
  <c r="T847" i="6"/>
  <c r="U847" i="6" s="1"/>
  <c r="T1174" i="6"/>
  <c r="U1174" i="6" s="1"/>
  <c r="T364" i="6"/>
  <c r="U364" i="6" s="1"/>
  <c r="T1911" i="6"/>
  <c r="U1911" i="6" s="1"/>
  <c r="T1628" i="6"/>
  <c r="U1628" i="6" s="1"/>
  <c r="T1619" i="6"/>
  <c r="U1619" i="6" s="1"/>
  <c r="T1190" i="6"/>
  <c r="U1190" i="6" s="1"/>
  <c r="T1114" i="6"/>
  <c r="U1114" i="6" s="1"/>
  <c r="T765" i="6"/>
  <c r="U765" i="6" s="1"/>
  <c r="T730" i="6"/>
  <c r="U730" i="6" s="1"/>
  <c r="T1651" i="6"/>
  <c r="U1651" i="6" s="1"/>
  <c r="T1636" i="6"/>
  <c r="U1636" i="6" s="1"/>
  <c r="T1872" i="6"/>
  <c r="U1872" i="6" s="1"/>
  <c r="T275" i="6"/>
  <c r="U275" i="6" s="1"/>
  <c r="T473" i="6"/>
  <c r="U473" i="6" s="1"/>
  <c r="T1377" i="6"/>
  <c r="U1377" i="6" s="1"/>
  <c r="T236" i="6"/>
  <c r="U236" i="6" s="1"/>
  <c r="T107" i="6"/>
  <c r="U107" i="6" s="1"/>
  <c r="T1948" i="6"/>
  <c r="U1948" i="6" s="1"/>
  <c r="T110" i="6"/>
  <c r="U110" i="6" s="1"/>
  <c r="T1152" i="6"/>
  <c r="U1152" i="6" s="1"/>
  <c r="T1653" i="6"/>
  <c r="U1653" i="6" s="1"/>
  <c r="T1824" i="6"/>
  <c r="U1824" i="6" s="1"/>
  <c r="T260" i="6"/>
  <c r="U260" i="6" s="1"/>
  <c r="T679" i="6"/>
  <c r="U679" i="6" s="1"/>
  <c r="T1965" i="6"/>
  <c r="U1965" i="6" s="1"/>
  <c r="T266" i="6"/>
  <c r="U266" i="6" s="1"/>
  <c r="T1655" i="6"/>
  <c r="U1655" i="6" s="1"/>
  <c r="T1582" i="6"/>
  <c r="U1582" i="6" s="1"/>
  <c r="T182" i="6"/>
  <c r="U182" i="6" s="1"/>
  <c r="T1638" i="6"/>
  <c r="U1638" i="6" s="1"/>
  <c r="T774" i="6"/>
  <c r="U774" i="6" s="1"/>
  <c r="T1444" i="6"/>
  <c r="U1444" i="6" s="1"/>
  <c r="T156" i="6"/>
  <c r="U156" i="6" s="1"/>
  <c r="T780" i="6"/>
  <c r="U780" i="6" s="1"/>
  <c r="T1767" i="6"/>
  <c r="U1767" i="6" s="1"/>
  <c r="T87" i="6"/>
  <c r="U87" i="6" s="1"/>
  <c r="T1079" i="6"/>
  <c r="U1079" i="6" s="1"/>
  <c r="T1085" i="6"/>
  <c r="U1085" i="6" s="1"/>
  <c r="T1176" i="6"/>
  <c r="U1176" i="6" s="1"/>
  <c r="T502" i="6"/>
  <c r="U502" i="6" s="1"/>
  <c r="T1597" i="6"/>
  <c r="U1597" i="6" s="1"/>
  <c r="T289" i="6"/>
  <c r="U289" i="6" s="1"/>
  <c r="T219" i="6"/>
  <c r="U219" i="6" s="1"/>
  <c r="T181" i="6"/>
  <c r="U181" i="6" s="1"/>
  <c r="T709" i="6"/>
  <c r="U709" i="6" s="1"/>
  <c r="T534" i="6"/>
  <c r="U534" i="6" s="1"/>
  <c r="T1010" i="6"/>
  <c r="U1010" i="6" s="1"/>
  <c r="T1976" i="6"/>
  <c r="U1976" i="6" s="1"/>
  <c r="T1873" i="6"/>
  <c r="U1873" i="6" s="1"/>
  <c r="T464" i="6"/>
  <c r="U464" i="6" s="1"/>
  <c r="T1170" i="6"/>
  <c r="U1170" i="6" s="1"/>
  <c r="T1094" i="6"/>
  <c r="U1094" i="6" s="1"/>
  <c r="T929" i="6"/>
  <c r="U929" i="6" s="1"/>
  <c r="T1472" i="6"/>
  <c r="U1472" i="6" s="1"/>
  <c r="T1788" i="6"/>
  <c r="U1788" i="6" s="1"/>
  <c r="T1203" i="6"/>
  <c r="U1203" i="6" s="1"/>
  <c r="T633" i="6"/>
  <c r="U633" i="6" s="1"/>
  <c r="T1096" i="6"/>
  <c r="U1096" i="6" s="1"/>
  <c r="T991" i="6"/>
  <c r="U991" i="6" s="1"/>
  <c r="T514" i="6"/>
  <c r="U514" i="6" s="1"/>
  <c r="T962" i="6"/>
  <c r="U962" i="6" s="1"/>
  <c r="T386" i="6"/>
  <c r="U386" i="6" s="1"/>
  <c r="T734" i="6"/>
  <c r="U734" i="6" s="1"/>
  <c r="T966" i="6"/>
  <c r="U966" i="6" s="1"/>
  <c r="T1450" i="6"/>
  <c r="U1450" i="6" s="1"/>
  <c r="T574" i="6"/>
  <c r="U574" i="6" s="1"/>
  <c r="T654" i="6"/>
  <c r="U654" i="6" s="1"/>
  <c r="T1199" i="6"/>
  <c r="U1199" i="6" s="1"/>
  <c r="T1971" i="6"/>
  <c r="U1971" i="6" s="1"/>
  <c r="T1727" i="6"/>
  <c r="U1727" i="6" s="1"/>
  <c r="T89" i="6"/>
  <c r="U89" i="6" s="1"/>
  <c r="T1840" i="6"/>
  <c r="U1840" i="6" s="1"/>
  <c r="T1262" i="6"/>
  <c r="U1262" i="6" s="1"/>
  <c r="T470" i="6"/>
  <c r="U470" i="6" s="1"/>
  <c r="T247" i="6"/>
  <c r="U247" i="6" s="1"/>
  <c r="T628" i="6"/>
  <c r="U628" i="6" s="1"/>
  <c r="T1895" i="6"/>
  <c r="U1895" i="6" s="1"/>
  <c r="T1801" i="6"/>
  <c r="U1801" i="6" s="1"/>
  <c r="T1393" i="6"/>
  <c r="U1393" i="6" s="1"/>
  <c r="T1832" i="6"/>
  <c r="U1832" i="6" s="1"/>
  <c r="T151" i="6"/>
  <c r="U151" i="6" s="1"/>
  <c r="T747" i="6"/>
  <c r="U747" i="6" s="1"/>
  <c r="T1092" i="6"/>
  <c r="U1092" i="6" s="1"/>
  <c r="T953" i="6"/>
  <c r="U953" i="6" s="1"/>
  <c r="T431" i="6"/>
  <c r="U431" i="6" s="1"/>
  <c r="T500" i="6"/>
  <c r="U500" i="6" s="1"/>
  <c r="T846" i="6"/>
  <c r="U846" i="6" s="1"/>
  <c r="T393" i="6"/>
  <c r="U393" i="6" s="1"/>
  <c r="T1602" i="6"/>
  <c r="U1602" i="6" s="1"/>
  <c r="T934" i="6"/>
  <c r="U934" i="6" s="1"/>
  <c r="T72" i="6"/>
  <c r="U72" i="6" s="1"/>
  <c r="T1461" i="6"/>
  <c r="U1461" i="6" s="1"/>
  <c r="T968" i="6"/>
  <c r="U968" i="6" s="1"/>
  <c r="T565" i="6"/>
  <c r="U565" i="6" s="1"/>
  <c r="T1095" i="6"/>
  <c r="U1095" i="6" s="1"/>
  <c r="T1044" i="6"/>
  <c r="U1044" i="6" s="1"/>
  <c r="T1844" i="6"/>
  <c r="U1844" i="6" s="1"/>
  <c r="T999" i="6"/>
  <c r="U999" i="6" s="1"/>
  <c r="T1083" i="6"/>
  <c r="U1083" i="6" s="1"/>
  <c r="T1272" i="6"/>
  <c r="U1272" i="6" s="1"/>
  <c r="T292" i="6"/>
  <c r="U292" i="6" s="1"/>
  <c r="T1726" i="6"/>
  <c r="U1726" i="6" s="1"/>
  <c r="T1492" i="6"/>
  <c r="U1492" i="6" s="1"/>
  <c r="T741" i="6"/>
  <c r="U741" i="6" s="1"/>
  <c r="T798" i="6"/>
  <c r="U798" i="6" s="1"/>
  <c r="T564" i="6"/>
  <c r="U564" i="6" s="1"/>
  <c r="T1295" i="6"/>
  <c r="U1295" i="6" s="1"/>
  <c r="T1677" i="6"/>
  <c r="U1677" i="6" s="1"/>
  <c r="T1669" i="6"/>
  <c r="U1669" i="6" s="1"/>
  <c r="T1814" i="6"/>
  <c r="U1814" i="6" s="1"/>
  <c r="T1936" i="6"/>
  <c r="U1936" i="6" s="1"/>
  <c r="T725" i="6"/>
  <c r="U725" i="6" s="1"/>
  <c r="T108" i="6"/>
  <c r="U108" i="6" s="1"/>
  <c r="T1349" i="6"/>
  <c r="U1349" i="6" s="1"/>
  <c r="T1183" i="6"/>
  <c r="U1183" i="6" s="1"/>
  <c r="T543" i="6"/>
  <c r="U543" i="6" s="1"/>
  <c r="T960" i="6"/>
  <c r="U960" i="6" s="1"/>
  <c r="T1618" i="6"/>
  <c r="U1618" i="6" s="1"/>
  <c r="T1714" i="6"/>
  <c r="U1714" i="6" s="1"/>
  <c r="T256" i="6"/>
  <c r="U256" i="6" s="1"/>
  <c r="T1959" i="6"/>
  <c r="U1959" i="6" s="1"/>
  <c r="T808" i="6"/>
  <c r="U808" i="6" s="1"/>
  <c r="T419" i="6"/>
  <c r="U419" i="6" s="1"/>
  <c r="T370" i="6"/>
  <c r="U370" i="6" s="1"/>
  <c r="T427" i="6"/>
  <c r="U427" i="6" s="1"/>
  <c r="T1471" i="6"/>
  <c r="U1471" i="6" s="1"/>
  <c r="T59" i="6"/>
  <c r="U59" i="6" s="1"/>
  <c r="T673" i="6"/>
  <c r="U673" i="6" s="1"/>
  <c r="T1663" i="6"/>
  <c r="U1663" i="6" s="1"/>
  <c r="T234" i="6"/>
  <c r="U234" i="6" s="1"/>
  <c r="T295" i="6"/>
  <c r="U295" i="6" s="1"/>
  <c r="T1279" i="6"/>
  <c r="U1279" i="6" s="1"/>
  <c r="T636" i="6"/>
  <c r="U636" i="6" s="1"/>
  <c r="T1806" i="6"/>
  <c r="U1806" i="6" s="1"/>
  <c r="T1476" i="6"/>
  <c r="U1476" i="6" s="1"/>
  <c r="T1541" i="6"/>
  <c r="U1541" i="6" s="1"/>
  <c r="T1696" i="6"/>
  <c r="U1696" i="6" s="1"/>
  <c r="T1238" i="6"/>
  <c r="U1238" i="6" s="1"/>
  <c r="T1790" i="6"/>
  <c r="U1790" i="6" s="1"/>
  <c r="T1503" i="6"/>
  <c r="U1503" i="6" s="1"/>
  <c r="T231" i="6"/>
  <c r="U231" i="6" s="1"/>
  <c r="T1934" i="6"/>
  <c r="U1934" i="6" s="1"/>
  <c r="T1102" i="6"/>
  <c r="U1102" i="6" s="1"/>
  <c r="T1452" i="6"/>
  <c r="U1452" i="6" s="1"/>
  <c r="T1177" i="6"/>
  <c r="U1177" i="6" s="1"/>
  <c r="T1397" i="6"/>
  <c r="U1397" i="6" s="1"/>
  <c r="T716" i="6"/>
  <c r="U716" i="6" s="1"/>
  <c r="T1244" i="6"/>
  <c r="U1244" i="6" s="1"/>
  <c r="T85" i="6"/>
  <c r="U85" i="6" s="1"/>
  <c r="T1429" i="6"/>
  <c r="U1429" i="6" s="1"/>
  <c r="T1568" i="6"/>
  <c r="U1568" i="6" s="1"/>
  <c r="T1908" i="6"/>
  <c r="U1908" i="6" s="1"/>
  <c r="T1518" i="6"/>
  <c r="U1518" i="6" s="1"/>
  <c r="T84" i="6"/>
  <c r="U84" i="6" s="1"/>
  <c r="T778" i="6"/>
  <c r="U778" i="6" s="1"/>
  <c r="T801" i="6"/>
  <c r="U801" i="6" s="1"/>
  <c r="T804" i="6"/>
  <c r="U804" i="6" s="1"/>
  <c r="T786" i="6"/>
  <c r="U786" i="6" s="1"/>
  <c r="T1809" i="6"/>
  <c r="U1809" i="6" s="1"/>
  <c r="T449" i="6"/>
  <c r="U449" i="6" s="1"/>
  <c r="T1127" i="6"/>
  <c r="U1127" i="6" s="1"/>
  <c r="T492" i="6"/>
  <c r="U492" i="6" s="1"/>
  <c r="T843" i="6"/>
  <c r="U843" i="6" s="1"/>
  <c r="T1291" i="6"/>
  <c r="U1291" i="6" s="1"/>
  <c r="T1996" i="6"/>
  <c r="U1996" i="6" s="1"/>
  <c r="T1935" i="6"/>
  <c r="U1935" i="6" s="1"/>
  <c r="T1990" i="6"/>
  <c r="U1990" i="6" s="1"/>
  <c r="T703" i="6"/>
  <c r="U703" i="6" s="1"/>
  <c r="T1588" i="6"/>
  <c r="U1588" i="6" s="1"/>
  <c r="T1178" i="6"/>
  <c r="U1178" i="6" s="1"/>
  <c r="T175" i="6"/>
  <c r="U175" i="6" s="1"/>
  <c r="T558" i="6"/>
  <c r="U558" i="6" s="1"/>
  <c r="T1290" i="6"/>
  <c r="U1290" i="6" s="1"/>
  <c r="T389" i="6"/>
  <c r="U389" i="6" s="1"/>
  <c r="T1501" i="6"/>
  <c r="U1501" i="6" s="1"/>
  <c r="T842" i="6"/>
  <c r="U842" i="6" s="1"/>
  <c r="T537" i="6"/>
  <c r="U537" i="6" s="1"/>
  <c r="T1787" i="6"/>
  <c r="U1787" i="6" s="1"/>
  <c r="T1045" i="6"/>
  <c r="U1045" i="6" s="1"/>
  <c r="T1580" i="6"/>
  <c r="U1580" i="6" s="1"/>
  <c r="T380" i="6"/>
  <c r="U380" i="6" s="1"/>
  <c r="T218" i="6"/>
  <c r="U218" i="6" s="1"/>
  <c r="T1782" i="6"/>
  <c r="U1782" i="6" s="1"/>
  <c r="T307" i="6"/>
  <c r="U307" i="6" s="1"/>
  <c r="T1871" i="6"/>
  <c r="U1871" i="6" s="1"/>
  <c r="T1256" i="6"/>
  <c r="U1256" i="6" s="1"/>
  <c r="T1315" i="6"/>
  <c r="U1315" i="6" s="1"/>
  <c r="T1970" i="6"/>
  <c r="U1970" i="6" s="1"/>
  <c r="T1040" i="6"/>
  <c r="U1040" i="6" s="1"/>
  <c r="T1109" i="6"/>
  <c r="U1109" i="6" s="1"/>
  <c r="T1859" i="6"/>
  <c r="U1859" i="6" s="1"/>
  <c r="T806" i="6"/>
  <c r="U806" i="6" s="1"/>
  <c r="T1511" i="6"/>
  <c r="U1511" i="6" s="1"/>
  <c r="T724" i="6"/>
  <c r="U724" i="6" s="1"/>
  <c r="T139" i="6"/>
  <c r="U139" i="6" s="1"/>
  <c r="T1143" i="6"/>
  <c r="U1143" i="6" s="1"/>
  <c r="T1878" i="6"/>
  <c r="U1878" i="6" s="1"/>
  <c r="T1998" i="6"/>
  <c r="U1998" i="6" s="1"/>
  <c r="T661" i="6"/>
  <c r="U661" i="6" s="1"/>
  <c r="T581" i="6"/>
  <c r="U581" i="6" s="1"/>
  <c r="T1160" i="6"/>
  <c r="U1160" i="6" s="1"/>
  <c r="T1749" i="6"/>
  <c r="U1749" i="6" s="1"/>
  <c r="T1394" i="6"/>
  <c r="U1394" i="6" s="1"/>
  <c r="T55" i="6"/>
  <c r="U55" i="6" s="1"/>
  <c r="T1689" i="6"/>
  <c r="U1689" i="6" s="1"/>
  <c r="T948" i="6"/>
  <c r="U948" i="6" s="1"/>
  <c r="T1416" i="6"/>
  <c r="U1416" i="6" s="1"/>
  <c r="T1075" i="6"/>
  <c r="U1075" i="6" s="1"/>
  <c r="T310" i="6"/>
  <c r="U310" i="6" s="1"/>
  <c r="T1778" i="6"/>
  <c r="U1778" i="6" s="1"/>
  <c r="T1015" i="6"/>
  <c r="U1015" i="6" s="1"/>
  <c r="T1274" i="6"/>
  <c r="U1274" i="6" s="1"/>
  <c r="T1544" i="6"/>
  <c r="U1544" i="6" s="1"/>
  <c r="T331" i="6"/>
  <c r="U331" i="6" s="1"/>
  <c r="T1074" i="6"/>
  <c r="U1074" i="6" s="1"/>
  <c r="T1282" i="6"/>
  <c r="U1282" i="6" s="1"/>
  <c r="T1242" i="6"/>
  <c r="U1242" i="6" s="1"/>
  <c r="T1733" i="6"/>
  <c r="U1733" i="6" s="1"/>
  <c r="T1505" i="6"/>
  <c r="U1505" i="6" s="1"/>
  <c r="T980" i="6"/>
  <c r="U980" i="6" s="1"/>
  <c r="T60" i="6"/>
  <c r="U60" i="6" s="1"/>
  <c r="T1447" i="6"/>
  <c r="U1447" i="6" s="1"/>
  <c r="T244" i="6"/>
  <c r="U244" i="6" s="1"/>
  <c r="T1070" i="6"/>
  <c r="U1070" i="6" s="1"/>
  <c r="T582" i="6"/>
  <c r="U582" i="6" s="1"/>
  <c r="T251" i="6"/>
  <c r="U251" i="6" s="1"/>
  <c r="T1543" i="6"/>
  <c r="U1543" i="6" s="1"/>
  <c r="T1352" i="6"/>
  <c r="U1352" i="6" s="1"/>
  <c r="T2003" i="6"/>
  <c r="U2003" i="6" s="1"/>
  <c r="T403" i="6"/>
  <c r="U403" i="6" s="1"/>
  <c r="T544" i="6"/>
  <c r="U544" i="6" s="1"/>
  <c r="T1631" i="6"/>
  <c r="U1631" i="6" s="1"/>
  <c r="T575" i="6"/>
  <c r="U575" i="6" s="1"/>
  <c r="T504" i="6"/>
  <c r="U504" i="6" s="1"/>
  <c r="T1179" i="6"/>
  <c r="U1179" i="6" s="1"/>
  <c r="T436" i="6"/>
  <c r="U436" i="6" s="1"/>
  <c r="T1740" i="6"/>
  <c r="U1740" i="6" s="1"/>
  <c r="T1131" i="6"/>
  <c r="U1131" i="6" s="1"/>
  <c r="T1367" i="6"/>
  <c r="U1367" i="6" s="1"/>
  <c r="T1133" i="6"/>
  <c r="U1133" i="6" s="1"/>
  <c r="T1575" i="6"/>
  <c r="U1575" i="6" s="1"/>
  <c r="T503" i="6"/>
  <c r="U503" i="6" s="1"/>
  <c r="T1355" i="6"/>
  <c r="U1355" i="6" s="1"/>
  <c r="T880" i="6"/>
  <c r="U880" i="6" s="1"/>
  <c r="T467" i="6"/>
  <c r="U467" i="6" s="1"/>
  <c r="T1605" i="6"/>
  <c r="U1605" i="6" s="1"/>
  <c r="T998" i="6"/>
  <c r="U998" i="6" s="1"/>
  <c r="T288" i="6"/>
  <c r="U288" i="6" s="1"/>
  <c r="T1623" i="6"/>
  <c r="U1623" i="6" s="1"/>
  <c r="T185" i="6"/>
  <c r="U185" i="6" s="1"/>
  <c r="T1415" i="6"/>
  <c r="U1415" i="6" s="1"/>
  <c r="T1944" i="6"/>
  <c r="U1944" i="6" s="1"/>
  <c r="T997" i="6"/>
  <c r="U997" i="6" s="1"/>
  <c r="T1837" i="6"/>
  <c r="U1837" i="6" s="1"/>
  <c r="T1785" i="6"/>
  <c r="U1785" i="6" s="1"/>
  <c r="T1760" i="6"/>
  <c r="U1760" i="6" s="1"/>
  <c r="T1538" i="6"/>
  <c r="U1538" i="6" s="1"/>
  <c r="T1411" i="6"/>
  <c r="U1411" i="6" s="1"/>
  <c r="T1319" i="6"/>
  <c r="U1319" i="6" s="1"/>
  <c r="T1570" i="6"/>
  <c r="U1570" i="6" s="1"/>
  <c r="T891" i="6"/>
  <c r="U891" i="6" s="1"/>
  <c r="T361" i="6"/>
  <c r="U361" i="6" s="1"/>
  <c r="T481" i="6"/>
  <c r="U481" i="6" s="1"/>
  <c r="T136" i="6"/>
  <c r="U136" i="6" s="1"/>
  <c r="T1907" i="6"/>
  <c r="U1907" i="6" s="1"/>
  <c r="T1530" i="6"/>
  <c r="U1530" i="6" s="1"/>
  <c r="T1221" i="6"/>
  <c r="U1221" i="6" s="1"/>
  <c r="T1753" i="6"/>
  <c r="U1753" i="6" s="1"/>
  <c r="T1285" i="6"/>
  <c r="U1285" i="6" s="1"/>
  <c r="T1276" i="6"/>
  <c r="U1276" i="6" s="1"/>
  <c r="T339" i="6"/>
  <c r="U339" i="6" s="1"/>
  <c r="T1775" i="6"/>
  <c r="U1775" i="6" s="1"/>
  <c r="T864" i="6"/>
  <c r="U864" i="6" s="1"/>
  <c r="T1576" i="6"/>
  <c r="U1576" i="6" s="1"/>
  <c r="T566" i="6"/>
  <c r="U566" i="6" s="1"/>
  <c r="T382" i="6"/>
  <c r="U382" i="6" s="1"/>
  <c r="T723" i="6"/>
  <c r="U723" i="6" s="1"/>
  <c r="T276" i="6"/>
  <c r="U276" i="6" s="1"/>
  <c r="T1539" i="6"/>
  <c r="U1539" i="6" s="1"/>
  <c r="T187" i="6"/>
  <c r="U187" i="6" s="1"/>
  <c r="T196" i="6"/>
  <c r="U196" i="6" s="1"/>
  <c r="T1232" i="6"/>
  <c r="U1232" i="6" s="1"/>
  <c r="T365" i="6"/>
  <c r="U365" i="6" s="1"/>
  <c r="T1121" i="6"/>
  <c r="U1121" i="6" s="1"/>
  <c r="T1961" i="6"/>
  <c r="U1961" i="6" s="1"/>
  <c r="T1962" i="6"/>
  <c r="U1962" i="6" s="1"/>
  <c r="T597" i="6"/>
  <c r="U597" i="6" s="1"/>
  <c r="T1888" i="6"/>
  <c r="U1888" i="6" s="1"/>
  <c r="T112" i="6"/>
  <c r="U112" i="6" s="1"/>
  <c r="T912" i="6"/>
  <c r="U912" i="6" s="1"/>
  <c r="T761" i="6"/>
  <c r="U761" i="6" s="1"/>
  <c r="T1258" i="6"/>
  <c r="U1258" i="6" s="1"/>
  <c r="T75" i="6"/>
  <c r="U75" i="6" s="1"/>
  <c r="T645" i="6"/>
  <c r="U645" i="6" s="1"/>
  <c r="T129" i="6"/>
  <c r="U129" i="6" s="1"/>
  <c r="T1217" i="6"/>
  <c r="U1217" i="6" s="1"/>
  <c r="T1122" i="6"/>
  <c r="U1122" i="6" s="1"/>
  <c r="T1042" i="6"/>
  <c r="U1042" i="6" s="1"/>
  <c r="T164" i="6"/>
  <c r="U164" i="6" s="1"/>
  <c r="T869" i="6"/>
  <c r="U869" i="6" s="1"/>
  <c r="T870" i="6"/>
  <c r="U870" i="6" s="1"/>
  <c r="T811" i="6"/>
  <c r="U811" i="6" s="1"/>
  <c r="T635" i="6"/>
  <c r="U635" i="6" s="1"/>
  <c r="T429" i="6"/>
  <c r="U429" i="6" s="1"/>
  <c r="T140" i="6"/>
  <c r="U140" i="6" s="1"/>
  <c r="T578" i="6"/>
  <c r="U578" i="6" s="1"/>
  <c r="T130" i="6"/>
  <c r="U130" i="6" s="1"/>
  <c r="T103" i="6"/>
  <c r="U103" i="6" s="1"/>
  <c r="T1365" i="6"/>
  <c r="U1365" i="6" s="1"/>
  <c r="T1030" i="6"/>
  <c r="U1030" i="6" s="1"/>
  <c r="T1986" i="6"/>
  <c r="U1986" i="6" s="1"/>
  <c r="T986" i="6"/>
  <c r="U986" i="6" s="1"/>
  <c r="T223" i="6"/>
  <c r="U223" i="6" s="1"/>
  <c r="T924" i="6"/>
  <c r="U924" i="6" s="1"/>
  <c r="T1453" i="6"/>
  <c r="U1453" i="6" s="1"/>
  <c r="T1542" i="6"/>
  <c r="U1542" i="6" s="1"/>
  <c r="T414" i="6"/>
  <c r="U414" i="6" s="1"/>
  <c r="T1721" i="6"/>
  <c r="U1721" i="6" s="1"/>
  <c r="T404" i="6"/>
  <c r="U404" i="6" s="1"/>
  <c r="T1531" i="6"/>
  <c r="U1531" i="6" s="1"/>
  <c r="T984" i="6"/>
  <c r="U984" i="6" s="1"/>
  <c r="T1611" i="6"/>
  <c r="U1611" i="6" s="1"/>
  <c r="T1088" i="6"/>
  <c r="U1088" i="6" s="1"/>
  <c r="T956" i="6"/>
  <c r="U956" i="6" s="1"/>
  <c r="T1332" i="6"/>
  <c r="U1332" i="6" s="1"/>
  <c r="T1149" i="6"/>
  <c r="U1149" i="6" s="1"/>
  <c r="T596" i="6"/>
  <c r="U596" i="6" s="1"/>
  <c r="T1387" i="6"/>
  <c r="U1387" i="6" s="1"/>
  <c r="T860" i="6"/>
  <c r="U860" i="6" s="1"/>
  <c r="T955" i="6"/>
  <c r="U955" i="6" s="1"/>
  <c r="T1208" i="6"/>
  <c r="U1208" i="6" s="1"/>
  <c r="T1773" i="6"/>
  <c r="U1773" i="6" s="1"/>
  <c r="T201" i="6"/>
  <c r="U201" i="6" s="1"/>
  <c r="T624" i="6"/>
  <c r="U624" i="6" s="1"/>
  <c r="T1993" i="6"/>
  <c r="U1993" i="6" s="1"/>
  <c r="T1711" i="6"/>
  <c r="U1711" i="6" s="1"/>
  <c r="T362" i="6"/>
  <c r="U362" i="6" s="1"/>
  <c r="T946" i="6"/>
  <c r="U946" i="6" s="1"/>
  <c r="T1364" i="6"/>
  <c r="U1364" i="6" s="1"/>
  <c r="T930" i="6"/>
  <c r="U930" i="6" s="1"/>
  <c r="T415" i="6"/>
  <c r="U415" i="6" s="1"/>
  <c r="T205" i="6"/>
  <c r="U205" i="6" s="1"/>
  <c r="T910" i="6"/>
  <c r="U910" i="6" s="1"/>
  <c r="T1583" i="6"/>
  <c r="U1583" i="6" s="1"/>
  <c r="T684" i="6"/>
  <c r="U684" i="6" s="1"/>
  <c r="T1237" i="6"/>
  <c r="U1237" i="6" s="1"/>
  <c r="T642" i="6"/>
  <c r="U642" i="6" s="1"/>
  <c r="T528" i="6"/>
  <c r="U528" i="6" s="1"/>
  <c r="T862" i="6"/>
  <c r="U862" i="6" s="1"/>
  <c r="T1392" i="6"/>
  <c r="U1392" i="6" s="1"/>
  <c r="T590" i="6"/>
  <c r="U590" i="6" s="1"/>
  <c r="T1670" i="6"/>
  <c r="U1670" i="6" s="1"/>
  <c r="T202" i="6"/>
  <c r="U202" i="6" s="1"/>
  <c r="T1593" i="6"/>
  <c r="U1593" i="6" s="1"/>
  <c r="T363" i="6"/>
  <c r="U363" i="6" s="1"/>
  <c r="T208" i="6"/>
  <c r="U208" i="6" s="1"/>
  <c r="T1869" i="6"/>
  <c r="U1869" i="6" s="1"/>
  <c r="T325" i="6"/>
  <c r="U325" i="6" s="1"/>
  <c r="T670" i="6"/>
  <c r="U670" i="6" s="1"/>
  <c r="T705" i="6"/>
  <c r="U705" i="6" s="1"/>
  <c r="T1141" i="6"/>
  <c r="U1141" i="6" s="1"/>
  <c r="T603" i="6"/>
  <c r="U603" i="6" s="1"/>
  <c r="T922" i="6"/>
  <c r="U922" i="6" s="1"/>
  <c r="T1997" i="6"/>
  <c r="U1997" i="6" s="1"/>
  <c r="T2008" i="6"/>
  <c r="U2008" i="6" s="1"/>
  <c r="T1430" i="6"/>
  <c r="U1430" i="6" s="1"/>
  <c r="T601" i="6"/>
  <c r="U601" i="6" s="1"/>
  <c r="T1874" i="6"/>
  <c r="U1874" i="6" s="1"/>
  <c r="T1839" i="6"/>
  <c r="U1839" i="6" s="1"/>
  <c r="T480" i="6"/>
  <c r="U480" i="6" s="1"/>
  <c r="T1884" i="6"/>
  <c r="U1884" i="6" s="1"/>
  <c r="T1849" i="6"/>
  <c r="U1849" i="6" s="1"/>
  <c r="T1036" i="6"/>
  <c r="U1036" i="6" s="1"/>
  <c r="T854" i="6"/>
  <c r="U854" i="6" s="1"/>
  <c r="T121" i="6"/>
  <c r="U121" i="6" s="1"/>
  <c r="T1205" i="6"/>
  <c r="U1205" i="6" s="1"/>
  <c r="T180" i="6"/>
  <c r="U180" i="6" s="1"/>
  <c r="T173" i="6"/>
  <c r="U173" i="6" s="1"/>
  <c r="T1600" i="6"/>
  <c r="U1600" i="6" s="1"/>
  <c r="T611" i="6"/>
  <c r="U611" i="6" s="1"/>
  <c r="T518" i="6"/>
  <c r="U518" i="6" s="1"/>
  <c r="T754" i="6"/>
  <c r="U754" i="6" s="1"/>
  <c r="T329" i="6"/>
  <c r="U329" i="6" s="1"/>
  <c r="T143" i="6"/>
  <c r="U143" i="6" s="1"/>
  <c r="T116" i="6"/>
  <c r="U116" i="6" s="1"/>
  <c r="T1612" i="6"/>
  <c r="U1612" i="6" s="1"/>
  <c r="T1011" i="6"/>
  <c r="U1011" i="6" s="1"/>
  <c r="T792" i="6"/>
  <c r="U792" i="6" s="1"/>
  <c r="T1265" i="6"/>
  <c r="U1265" i="6" s="1"/>
  <c r="T542" i="6"/>
  <c r="U542" i="6" s="1"/>
  <c r="T856" i="6"/>
  <c r="U856" i="6" s="1"/>
  <c r="T1001" i="6"/>
  <c r="U1001" i="6" s="1"/>
  <c r="T524" i="6"/>
  <c r="U524" i="6" s="1"/>
  <c r="T400" i="6"/>
  <c r="U400" i="6" s="1"/>
  <c r="T1338" i="6"/>
  <c r="U1338" i="6" s="1"/>
  <c r="T1796" i="6"/>
  <c r="U1796" i="6" s="1"/>
  <c r="T1390" i="6"/>
  <c r="U1390" i="6" s="1"/>
  <c r="T468" i="6"/>
  <c r="U468" i="6" s="1"/>
  <c r="T1126" i="6"/>
  <c r="U1126" i="6" s="1"/>
  <c r="T1376" i="6"/>
  <c r="U1376" i="6" s="1"/>
  <c r="T91" i="6"/>
  <c r="U91" i="6" s="1"/>
  <c r="T1475" i="6"/>
  <c r="U1475" i="6" s="1"/>
  <c r="T580" i="6"/>
  <c r="U580" i="6" s="1"/>
  <c r="T640" i="6"/>
  <c r="U640" i="6" s="1"/>
  <c r="T863" i="6"/>
  <c r="U863" i="6" s="1"/>
  <c r="T726" i="6"/>
  <c r="U726" i="6" s="1"/>
  <c r="T158" i="6"/>
  <c r="U158" i="6" s="1"/>
  <c r="T571" i="6"/>
  <c r="U571" i="6" s="1"/>
  <c r="T465" i="6"/>
  <c r="U465" i="6" s="1"/>
  <c r="T1350" i="6"/>
  <c r="U1350" i="6" s="1"/>
  <c r="T1737" i="6"/>
  <c r="U1737" i="6" s="1"/>
  <c r="T1772" i="6"/>
  <c r="U1772" i="6" s="1"/>
  <c r="T1817" i="6"/>
  <c r="U1817" i="6" s="1"/>
  <c r="T1954" i="6"/>
  <c r="U1954" i="6" s="1"/>
  <c r="T137" i="6"/>
  <c r="U137" i="6" s="1"/>
  <c r="T1259" i="6"/>
  <c r="U1259" i="6" s="1"/>
  <c r="T805" i="6"/>
  <c r="U805" i="6" s="1"/>
  <c r="T138" i="6"/>
  <c r="U138" i="6" s="1"/>
  <c r="T1488" i="6"/>
  <c r="U1488" i="6" s="1"/>
  <c r="T1671" i="6"/>
  <c r="U1671" i="6" s="1"/>
  <c r="T1893" i="6"/>
  <c r="U1893" i="6" s="1"/>
  <c r="T722" i="6"/>
  <c r="U722" i="6" s="1"/>
  <c r="T300" i="6"/>
  <c r="U300" i="6" s="1"/>
  <c r="T970" i="6"/>
  <c r="U970" i="6" s="1"/>
  <c r="T1681" i="6"/>
  <c r="U1681" i="6" s="1"/>
  <c r="T1695" i="6"/>
  <c r="U1695" i="6" s="1"/>
  <c r="T1716" i="6"/>
  <c r="U1716" i="6" s="1"/>
  <c r="T1896" i="6"/>
  <c r="U1896" i="6" s="1"/>
  <c r="T297" i="6"/>
  <c r="U297" i="6" s="1"/>
  <c r="T1781" i="6"/>
  <c r="U1781" i="6" s="1"/>
  <c r="T1729" i="6"/>
  <c r="U1729" i="6" s="1"/>
  <c r="T141" i="6"/>
  <c r="U141" i="6" s="1"/>
  <c r="T1905" i="6"/>
  <c r="U1905" i="6" s="1"/>
  <c r="T1587" i="6"/>
  <c r="U1587" i="6" s="1"/>
  <c r="T599" i="6"/>
  <c r="U599" i="6" s="1"/>
  <c r="T1923" i="6"/>
  <c r="U1923" i="6" s="1"/>
  <c r="T73" i="6"/>
  <c r="U73" i="6" s="1"/>
  <c r="T1657" i="6"/>
  <c r="U1657" i="6" s="1"/>
  <c r="T1103" i="6"/>
  <c r="U1103" i="6" s="1"/>
  <c r="T1161" i="6"/>
  <c r="U1161" i="6" s="1"/>
  <c r="T615" i="6"/>
  <c r="U615" i="6" s="1"/>
  <c r="T83" i="6"/>
  <c r="U83" i="6" s="1"/>
  <c r="T1006" i="6"/>
  <c r="U1006" i="6" s="1"/>
  <c r="T214" i="6"/>
  <c r="U214" i="6" s="1"/>
  <c r="T1952" i="6"/>
  <c r="U1952" i="6" s="1"/>
  <c r="T1918" i="6"/>
  <c r="U1918" i="6" s="1"/>
  <c r="T1467" i="6"/>
  <c r="U1467" i="6" s="1"/>
  <c r="T964" i="6"/>
  <c r="U964" i="6" s="1"/>
  <c r="T1562" i="6"/>
  <c r="U1562" i="6" s="1"/>
  <c r="T719" i="6"/>
  <c r="U719" i="6" s="1"/>
  <c r="T669" i="6"/>
  <c r="U669" i="6" s="1"/>
  <c r="T664" i="6"/>
  <c r="U664" i="6" s="1"/>
  <c r="T1406" i="6"/>
  <c r="U1406" i="6" s="1"/>
  <c r="T925" i="6"/>
  <c r="U925" i="6" s="1"/>
  <c r="T1569" i="6"/>
  <c r="U1569" i="6" s="1"/>
  <c r="T756" i="6"/>
  <c r="U756" i="6" s="1"/>
  <c r="T989" i="6"/>
  <c r="U989" i="6" s="1"/>
  <c r="T2005" i="6"/>
  <c r="U2005" i="6" s="1"/>
  <c r="T517" i="6"/>
  <c r="U517" i="6" s="1"/>
  <c r="T1567" i="6"/>
  <c r="U1567" i="6" s="1"/>
  <c r="T2002" i="6"/>
  <c r="U2002" i="6" s="1"/>
  <c r="T996" i="6"/>
  <c r="U996" i="6" s="1"/>
  <c r="T961" i="6"/>
  <c r="U961" i="6" s="1"/>
  <c r="T1926" i="6"/>
  <c r="U1926" i="6" s="1"/>
  <c r="T1418" i="6"/>
  <c r="U1418" i="6" s="1"/>
  <c r="T1930" i="6"/>
  <c r="U1930" i="6" s="1"/>
  <c r="T605" i="6"/>
  <c r="U605" i="6" s="1"/>
  <c r="T1549" i="6"/>
  <c r="U1549" i="6" s="1"/>
  <c r="T923" i="6"/>
  <c r="U923" i="6" s="1"/>
  <c r="T652" i="6"/>
  <c r="U652" i="6" s="1"/>
  <c r="T472" i="6"/>
  <c r="U472" i="6" s="1"/>
  <c r="T836" i="6"/>
  <c r="U836" i="6" s="1"/>
  <c r="T1589" i="6"/>
  <c r="U1589" i="6" s="1"/>
  <c r="T1508" i="6"/>
  <c r="U1508" i="6" s="1"/>
  <c r="T1498" i="6"/>
  <c r="U1498" i="6" s="1"/>
  <c r="T1099" i="6"/>
  <c r="U1099" i="6" s="1"/>
  <c r="T802" i="6"/>
  <c r="U802" i="6" s="1"/>
  <c r="T340" i="6"/>
  <c r="U340" i="6" s="1"/>
  <c r="T1347" i="6"/>
  <c r="U1347" i="6" s="1"/>
  <c r="T533" i="6"/>
  <c r="U533" i="6" s="1"/>
  <c r="T1715" i="6"/>
  <c r="U1715" i="6" s="1"/>
  <c r="T224" i="6"/>
  <c r="U224" i="6" s="1"/>
  <c r="T257" i="6"/>
  <c r="U257" i="6" s="1"/>
  <c r="T985" i="6"/>
  <c r="U985" i="6" s="1"/>
  <c r="T317" i="6"/>
  <c r="U317" i="6" s="1"/>
  <c r="T947" i="6"/>
  <c r="U947" i="6" s="1"/>
  <c r="T1413" i="6"/>
  <c r="U1413" i="6" s="1"/>
  <c r="T1665" i="6"/>
  <c r="U1665" i="6" s="1"/>
  <c r="T907" i="6"/>
  <c r="U907" i="6" s="1"/>
  <c r="T655" i="6"/>
  <c r="U655" i="6" s="1"/>
  <c r="T982" i="6"/>
  <c r="U982" i="6" s="1"/>
  <c r="T926" i="6"/>
  <c r="U926" i="6" s="1"/>
  <c r="T1485" i="6"/>
  <c r="U1485" i="6" s="1"/>
  <c r="T1381" i="6"/>
  <c r="U1381" i="6" s="1"/>
  <c r="T1270" i="6"/>
  <c r="U1270" i="6" s="1"/>
  <c r="T658" i="6"/>
  <c r="U658" i="6" s="1"/>
  <c r="T1500" i="6"/>
  <c r="U1500" i="6" s="1"/>
  <c r="T1537" i="6"/>
  <c r="U1537" i="6" s="1"/>
  <c r="T1248" i="6"/>
  <c r="U1248" i="6" s="1"/>
  <c r="T1897" i="6"/>
  <c r="U1897" i="6" s="1"/>
  <c r="T873" i="6"/>
  <c r="U873" i="6" s="1"/>
  <c r="T623" i="6"/>
  <c r="U623" i="6" s="1"/>
  <c r="T1342" i="6"/>
  <c r="U1342" i="6" s="1"/>
  <c r="T1211" i="6"/>
  <c r="U1211" i="6" s="1"/>
  <c r="T273" i="6"/>
  <c r="U273" i="6" s="1"/>
  <c r="T401" i="6"/>
  <c r="U401" i="6" s="1"/>
  <c r="T98" i="6"/>
  <c r="U98" i="6" s="1"/>
  <c r="T371" i="6"/>
  <c r="U371" i="6" s="1"/>
  <c r="T1786" i="6"/>
  <c r="U1786" i="6" s="1"/>
  <c r="T1187" i="6"/>
  <c r="U1187" i="6" s="1"/>
  <c r="T943" i="6"/>
  <c r="U943" i="6" s="1"/>
  <c r="T1424" i="6"/>
  <c r="U1424" i="6" s="1"/>
  <c r="T179" i="6"/>
  <c r="U179" i="6" s="1"/>
  <c r="T1643" i="6"/>
  <c r="U1643" i="6" s="1"/>
  <c r="T423" i="6"/>
  <c r="U423" i="6" s="1"/>
  <c r="T547" i="6"/>
  <c r="U547" i="6" s="1"/>
  <c r="T1579" i="6"/>
  <c r="U1579" i="6" s="1"/>
  <c r="T1921" i="6"/>
  <c r="U1921" i="6" s="1"/>
  <c r="T1985" i="6"/>
  <c r="U1985" i="6" s="1"/>
  <c r="T1494" i="6"/>
  <c r="U1494" i="6" s="1"/>
  <c r="T159" i="6"/>
  <c r="U159" i="6" s="1"/>
  <c r="T1566" i="6"/>
  <c r="U1566" i="6" s="1"/>
  <c r="T882" i="6"/>
  <c r="U882" i="6" s="1"/>
  <c r="T1214" i="6"/>
  <c r="U1214" i="6" s="1"/>
  <c r="T226" i="6"/>
  <c r="U226" i="6" s="1"/>
  <c r="T1877" i="6"/>
  <c r="U1877" i="6" s="1"/>
  <c r="T1637" i="6"/>
  <c r="U1637" i="6" s="1"/>
  <c r="T621" i="6"/>
  <c r="U621" i="6" s="1"/>
  <c r="T1571" i="6"/>
  <c r="U1571" i="6" s="1"/>
  <c r="T1659" i="6"/>
  <c r="U1659" i="6" s="1"/>
  <c r="T1031" i="6"/>
  <c r="U1031" i="6" s="1"/>
  <c r="T1558" i="6"/>
  <c r="U1558" i="6" s="1"/>
  <c r="T178" i="6"/>
  <c r="U178" i="6" s="1"/>
  <c r="T125" i="6"/>
  <c r="U125" i="6" s="1"/>
  <c r="T460" i="6"/>
  <c r="U460" i="6" s="1"/>
  <c r="T666" i="6"/>
  <c r="U666" i="6" s="1"/>
  <c r="T789" i="6"/>
  <c r="U789" i="6" s="1"/>
  <c r="T1300" i="6"/>
  <c r="U1300" i="6" s="1"/>
  <c r="T881" i="6"/>
  <c r="U881" i="6" s="1"/>
  <c r="T396" i="6"/>
  <c r="U396" i="6" s="1"/>
  <c r="T1414" i="6"/>
  <c r="U1414" i="6" s="1"/>
  <c r="T1835" i="6"/>
  <c r="U1835" i="6" s="1"/>
  <c r="T1320" i="6"/>
  <c r="U1320" i="6" s="1"/>
  <c r="T933" i="6"/>
  <c r="U933" i="6" s="1"/>
  <c r="T927" i="6"/>
  <c r="U927" i="6" s="1"/>
  <c r="T366" i="6"/>
  <c r="U366" i="6" s="1"/>
  <c r="T1656" i="6"/>
  <c r="U1656" i="6" s="1"/>
  <c r="T1084" i="6"/>
  <c r="U1084" i="6" s="1"/>
  <c r="T398" i="6"/>
  <c r="U398" i="6" s="1"/>
  <c r="T685" i="6"/>
  <c r="U685" i="6" s="1"/>
  <c r="T758" i="6"/>
  <c r="U758" i="6" s="1"/>
  <c r="T293" i="6"/>
  <c r="U293" i="6" s="1"/>
  <c r="T1002" i="6"/>
  <c r="U1002" i="6" s="1"/>
  <c r="T1556" i="6"/>
  <c r="U1556" i="6" s="1"/>
  <c r="T238" i="6"/>
  <c r="U238" i="6" s="1"/>
  <c r="T1673" i="6"/>
  <c r="U1673" i="6" s="1"/>
  <c r="T505" i="6"/>
  <c r="U505" i="6" s="1"/>
  <c r="T1425" i="6"/>
  <c r="U1425" i="6" s="1"/>
  <c r="T1847" i="6"/>
  <c r="U1847" i="6" s="1"/>
  <c r="T1318" i="6"/>
  <c r="U1318" i="6" s="1"/>
  <c r="T1642" i="6"/>
  <c r="U1642" i="6" s="1"/>
  <c r="T800" i="6"/>
  <c r="U800" i="6" s="1"/>
  <c r="T828" i="6"/>
  <c r="U828" i="6" s="1"/>
  <c r="T1624" i="6"/>
  <c r="U1624" i="6" s="1"/>
  <c r="T939" i="6"/>
  <c r="U939" i="6" s="1"/>
  <c r="T1943" i="6"/>
  <c r="U1943" i="6" s="1"/>
  <c r="T1004" i="6"/>
  <c r="U1004" i="6" s="1"/>
  <c r="T94" i="6"/>
  <c r="U94" i="6" s="1"/>
  <c r="T1730" i="6"/>
  <c r="U1730" i="6" s="1"/>
  <c r="T1412" i="6"/>
  <c r="U1412" i="6" s="1"/>
  <c r="T1901" i="6"/>
  <c r="U1901" i="6" s="1"/>
  <c r="T1818" i="6"/>
  <c r="U1818" i="6" s="1"/>
  <c r="T1113" i="6"/>
  <c r="U1113" i="6" s="1"/>
  <c r="T1752" i="6"/>
  <c r="U1752" i="6" s="1"/>
  <c r="T1860" i="6"/>
  <c r="U1860" i="6" s="1"/>
  <c r="T1112" i="6"/>
  <c r="U1112" i="6" s="1"/>
  <c r="T1601" i="6"/>
  <c r="U1601" i="6" s="1"/>
  <c r="T928" i="6"/>
  <c r="U928" i="6" s="1"/>
  <c r="T328" i="6"/>
  <c r="U328" i="6" s="1"/>
  <c r="T1400" i="6"/>
  <c r="U1400" i="6" s="1"/>
  <c r="T773" i="6"/>
  <c r="U773" i="6" s="1"/>
  <c r="T334" i="6"/>
  <c r="U334" i="6" s="1"/>
  <c r="T1621" i="6"/>
  <c r="U1621" i="6" s="1"/>
  <c r="T291" i="6"/>
  <c r="U291" i="6" s="1"/>
  <c r="T585" i="6"/>
  <c r="U585" i="6" s="1"/>
  <c r="T1139" i="6"/>
  <c r="U1139" i="6" s="1"/>
  <c r="T785" i="6"/>
  <c r="U785" i="6" s="1"/>
  <c r="T1041" i="6"/>
  <c r="U1041" i="6" s="1"/>
  <c r="T783" i="6"/>
  <c r="U783" i="6" s="1"/>
  <c r="T1658" i="6"/>
  <c r="U1658" i="6" s="1"/>
  <c r="T1490" i="6"/>
  <c r="U1490" i="6" s="1"/>
  <c r="T1326" i="6"/>
  <c r="U1326" i="6" s="1"/>
  <c r="T727" i="6"/>
  <c r="U727" i="6" s="1"/>
  <c r="T692" i="6"/>
  <c r="U692" i="6" s="1"/>
  <c r="T992" i="6"/>
  <c r="U992" i="6" s="1"/>
  <c r="T1316" i="6"/>
  <c r="U1316" i="6" s="1"/>
  <c r="T550" i="6"/>
  <c r="U550" i="6" s="1"/>
  <c r="T1171" i="6"/>
  <c r="U1171" i="6" s="1"/>
  <c r="T412" i="6"/>
  <c r="U412" i="6" s="1"/>
  <c r="T1764" i="6"/>
  <c r="U1764" i="6" s="1"/>
  <c r="T1432" i="6"/>
  <c r="U1432" i="6" s="1"/>
  <c r="T1005" i="6"/>
  <c r="U1005" i="6" s="1"/>
  <c r="T1595" i="6"/>
  <c r="U1595" i="6" s="1"/>
  <c r="T1504" i="6"/>
  <c r="U1504" i="6" s="1"/>
  <c r="T1356" i="6"/>
  <c r="U1356" i="6" s="1"/>
  <c r="T1599" i="6"/>
  <c r="U1599" i="6" s="1"/>
  <c r="T656" i="6"/>
  <c r="U656" i="6" s="1"/>
  <c r="T1307" i="6"/>
  <c r="U1307" i="6" s="1"/>
  <c r="T1154" i="6"/>
  <c r="U1154" i="6" s="1"/>
  <c r="T733" i="6"/>
  <c r="U733" i="6" s="1"/>
  <c r="T707" i="6"/>
  <c r="U707" i="6" s="1"/>
  <c r="T1353" i="6"/>
  <c r="U1353" i="6" s="1"/>
  <c r="T522" i="6"/>
  <c r="U522" i="6" s="1"/>
  <c r="T1310" i="6"/>
  <c r="U1310" i="6" s="1"/>
  <c r="T1799" i="6"/>
  <c r="U1799" i="6" s="1"/>
  <c r="T1946" i="6"/>
  <c r="U1946" i="6" s="1"/>
  <c r="T1507" i="6"/>
  <c r="U1507" i="6" s="1"/>
  <c r="T1852" i="6"/>
  <c r="U1852" i="6" s="1"/>
  <c r="T1419" i="6"/>
  <c r="U1419" i="6" s="1"/>
  <c r="T1312" i="6"/>
  <c r="U1312" i="6" s="1"/>
  <c r="T584" i="6"/>
  <c r="U584" i="6" s="1"/>
  <c r="T1805" i="6"/>
  <c r="U1805" i="6" s="1"/>
  <c r="T896" i="6"/>
  <c r="U896" i="6" s="1"/>
  <c r="T511" i="6"/>
  <c r="U511" i="6" s="1"/>
  <c r="T861" i="6"/>
  <c r="U861" i="6" s="1"/>
  <c r="T1514" i="6"/>
  <c r="U1514" i="6" s="1"/>
  <c r="T920" i="6"/>
  <c r="U920" i="6" s="1"/>
  <c r="T381" i="6"/>
  <c r="U381" i="6" s="1"/>
  <c r="T217" i="6"/>
  <c r="U217" i="6" s="1"/>
  <c r="T479" i="6"/>
  <c r="U479" i="6" s="1"/>
  <c r="T1836" i="6"/>
  <c r="U1836" i="6" s="1"/>
  <c r="T446" i="6"/>
  <c r="U446" i="6" s="1"/>
  <c r="T148" i="6"/>
  <c r="U148" i="6" s="1"/>
  <c r="T651" i="6"/>
  <c r="U651" i="6" s="1"/>
  <c r="T990" i="6"/>
  <c r="U990" i="6" s="1"/>
  <c r="T1049" i="6"/>
  <c r="U1049" i="6" s="1"/>
  <c r="T736" i="6"/>
  <c r="U736" i="6" s="1"/>
  <c r="T906" i="6"/>
  <c r="U906" i="6" s="1"/>
  <c r="T66" i="6"/>
  <c r="U66" i="6" s="1"/>
  <c r="T593" i="6"/>
  <c r="U593" i="6" s="1"/>
  <c r="T1861" i="6"/>
  <c r="U1861" i="6" s="1"/>
  <c r="T1830" i="6"/>
  <c r="U1830" i="6" s="1"/>
  <c r="T184" i="6"/>
  <c r="U184" i="6" s="1"/>
  <c r="T445" i="6"/>
  <c r="U445" i="6" s="1"/>
  <c r="T378" i="6"/>
  <c r="U378" i="6" s="1"/>
  <c r="T1292" i="6"/>
  <c r="U1292" i="6" s="1"/>
  <c r="T485" i="6"/>
  <c r="U485" i="6" s="1"/>
  <c r="T1433" i="6"/>
  <c r="U1433" i="6" s="1"/>
  <c r="T1842" i="6"/>
  <c r="U1842" i="6" s="1"/>
  <c r="T1314" i="6"/>
  <c r="U1314" i="6" s="1"/>
  <c r="T1868" i="6"/>
  <c r="U1868" i="6" s="1"/>
  <c r="T560" i="6"/>
  <c r="U560" i="6" s="1"/>
  <c r="T1019" i="6"/>
  <c r="U1019" i="6" s="1"/>
  <c r="T695" i="6"/>
  <c r="U695" i="6" s="1"/>
  <c r="T144" i="6"/>
  <c r="U144" i="6" s="1"/>
  <c r="T1812" i="6"/>
  <c r="U1812" i="6" s="1"/>
  <c r="T1469" i="6"/>
  <c r="U1469" i="6" s="1"/>
  <c r="T1025" i="6"/>
  <c r="U1025" i="6" s="1"/>
  <c r="T598" i="6"/>
  <c r="U598" i="6" s="1"/>
  <c r="T424" i="6"/>
  <c r="U424" i="6" s="1"/>
  <c r="T1225" i="6"/>
  <c r="U1225" i="6" s="1"/>
  <c r="T349" i="6"/>
  <c r="U349" i="6" s="1"/>
  <c r="T950" i="6"/>
  <c r="U950" i="6" s="1"/>
  <c r="T430" i="6"/>
  <c r="U430" i="6" s="1"/>
  <c r="T1054" i="6"/>
  <c r="U1054" i="6" s="1"/>
  <c r="T1344" i="6"/>
  <c r="U1344" i="6" s="1"/>
  <c r="T1417" i="6"/>
  <c r="U1417" i="6" s="1"/>
  <c r="T859" i="6"/>
  <c r="U859" i="6" s="1"/>
  <c r="T1218" i="6"/>
  <c r="U1218" i="6" s="1"/>
  <c r="T1220" i="6"/>
  <c r="U1220" i="6" s="1"/>
  <c r="T527" i="6"/>
  <c r="U527" i="6" s="1"/>
  <c r="T739" i="6"/>
  <c r="U739" i="6" s="1"/>
  <c r="T1280" i="6"/>
  <c r="U1280" i="6" s="1"/>
  <c r="T272" i="6"/>
  <c r="U272" i="6" s="1"/>
  <c r="T1975" i="6"/>
  <c r="U1975" i="6" s="1"/>
  <c r="T1370" i="6"/>
  <c r="U1370" i="6" s="1"/>
  <c r="T1420" i="6"/>
  <c r="U1420" i="6" s="1"/>
  <c r="T80" i="6"/>
  <c r="U80" i="6" s="1"/>
  <c r="T274" i="6"/>
  <c r="U274" i="6" s="1"/>
  <c r="T520" i="6"/>
  <c r="U520" i="6" s="1"/>
  <c r="T321" i="6"/>
  <c r="U321" i="6" s="1"/>
  <c r="T1209" i="6"/>
  <c r="U1209" i="6" s="1"/>
  <c r="T1928" i="6"/>
  <c r="U1928" i="6" s="1"/>
  <c r="T209" i="6"/>
  <c r="U209" i="6" s="1"/>
  <c r="T1409" i="6"/>
  <c r="U1409" i="6" s="1"/>
  <c r="T1245" i="6"/>
  <c r="U1245" i="6" s="1"/>
  <c r="T715" i="6"/>
  <c r="U715" i="6" s="1"/>
  <c r="T714" i="6"/>
  <c r="U714" i="6" s="1"/>
  <c r="T1627" i="6"/>
  <c r="U1627" i="6" s="1"/>
  <c r="T451" i="6"/>
  <c r="U451" i="6" s="1"/>
  <c r="T694" i="6"/>
  <c r="U694" i="6" s="1"/>
  <c r="T1515" i="6"/>
  <c r="U1515" i="6" s="1"/>
  <c r="T1323" i="6"/>
  <c r="U1323" i="6" s="1"/>
  <c r="T1838" i="6"/>
  <c r="U1838" i="6" s="1"/>
  <c r="T1038" i="6"/>
  <c r="U1038" i="6" s="1"/>
  <c r="T1676" i="6"/>
  <c r="U1676" i="6" s="1"/>
  <c r="T508" i="6"/>
  <c r="U508" i="6" s="1"/>
  <c r="T1574" i="6"/>
  <c r="U1574" i="6" s="1"/>
  <c r="T1682" i="6"/>
  <c r="U1682" i="6" s="1"/>
  <c r="T1484" i="6"/>
  <c r="U1484" i="6" s="1"/>
  <c r="T283" i="6"/>
  <c r="U283" i="6" s="1"/>
  <c r="T1175" i="6"/>
  <c r="U1175" i="6" s="1"/>
  <c r="T1163" i="6"/>
  <c r="U1163" i="6" s="1"/>
  <c r="T348" i="6"/>
  <c r="U348" i="6" s="1"/>
  <c r="T787" i="6"/>
  <c r="U787" i="6" s="1"/>
  <c r="T1755" i="6"/>
  <c r="U1755" i="6" s="1"/>
  <c r="T111" i="6"/>
  <c r="U111" i="6" s="1"/>
  <c r="T1046" i="6"/>
  <c r="U1046" i="6" s="1"/>
  <c r="T1603" i="6"/>
  <c r="U1603" i="6" s="1"/>
  <c r="T546" i="6"/>
  <c r="U546" i="6" s="1"/>
  <c r="T1207" i="6"/>
  <c r="U1207" i="6" s="1"/>
  <c r="T11" i="6"/>
  <c r="U11" i="6" s="1"/>
  <c r="T50" i="6"/>
  <c r="U50" i="6" s="1"/>
  <c r="T28" i="6"/>
  <c r="U28" i="6" s="1"/>
  <c r="T40" i="6"/>
  <c r="U40" i="6" s="1"/>
  <c r="T52" i="6"/>
  <c r="U52" i="6" s="1"/>
  <c r="T38" i="6"/>
  <c r="U38" i="6" s="1"/>
  <c r="T16" i="6"/>
  <c r="U16" i="6" s="1"/>
  <c r="T42" i="6"/>
  <c r="U42" i="6" s="1"/>
  <c r="T48" i="6"/>
  <c r="U48" i="6" s="1"/>
  <c r="T34" i="6"/>
  <c r="U34" i="6" s="1"/>
  <c r="T22" i="6"/>
  <c r="U22" i="6" s="1"/>
  <c r="T46" i="6"/>
  <c r="U46" i="6" s="1"/>
  <c r="T36" i="6"/>
  <c r="U36" i="6" s="1"/>
  <c r="T32" i="6"/>
  <c r="U32" i="6" s="1"/>
  <c r="T44" i="6"/>
  <c r="U44" i="6" s="1"/>
  <c r="T54" i="6"/>
  <c r="U54" i="6" s="1"/>
  <c r="T30" i="6"/>
  <c r="U30" i="6" s="1"/>
  <c r="T51" i="6"/>
  <c r="U51" i="6" s="1"/>
  <c r="T13" i="6"/>
  <c r="U13" i="6" s="1"/>
  <c r="T19" i="6"/>
  <c r="U19" i="6" s="1"/>
  <c r="T17" i="6"/>
  <c r="U17" i="6" s="1"/>
  <c r="T53" i="6"/>
  <c r="U53" i="6" s="1"/>
  <c r="T24" i="6"/>
  <c r="U24" i="6" s="1"/>
  <c r="T37" i="6"/>
  <c r="U37" i="6" s="1"/>
  <c r="T10" i="6"/>
  <c r="U10" i="6" s="1"/>
  <c r="T43" i="6"/>
  <c r="U43" i="6" s="1"/>
  <c r="T47" i="6"/>
  <c r="U47" i="6" s="1"/>
  <c r="T26" i="6"/>
  <c r="U26" i="6" s="1"/>
  <c r="T18" i="6"/>
  <c r="U18" i="6" s="1"/>
  <c r="T14" i="6"/>
  <c r="U14" i="6" s="1"/>
  <c r="T33" i="6"/>
  <c r="U33" i="6" s="1"/>
  <c r="T8" i="6"/>
  <c r="U8" i="6" s="1"/>
  <c r="T45" i="6"/>
  <c r="U45" i="6" s="1"/>
  <c r="T41" i="6"/>
  <c r="U41" i="6" s="1"/>
  <c r="T12" i="6"/>
  <c r="U12" i="6" s="1"/>
  <c r="T25" i="6"/>
  <c r="U25" i="6" s="1"/>
  <c r="T35" i="6"/>
  <c r="U35" i="6" s="1"/>
  <c r="T23" i="6"/>
  <c r="U23" i="6" s="1"/>
  <c r="T27" i="6"/>
  <c r="U27" i="6" s="1"/>
  <c r="T39" i="6"/>
  <c r="U39" i="6" s="1"/>
  <c r="T9" i="6"/>
  <c r="U9" i="6" s="1"/>
  <c r="T20" i="6"/>
  <c r="U20" i="6" s="1"/>
  <c r="T29" i="6"/>
  <c r="U29" i="6" s="1"/>
  <c r="T31" i="6"/>
  <c r="U31" i="6" s="1"/>
  <c r="T21" i="6"/>
  <c r="U21" i="6" s="1"/>
  <c r="T49" i="6"/>
  <c r="U49" i="6" s="1"/>
  <c r="T15" i="6"/>
  <c r="U15" i="6" s="1"/>
  <c r="T3" i="6"/>
  <c r="U3" i="6" s="1"/>
  <c r="T4" i="6"/>
  <c r="U4" i="6" s="1"/>
  <c r="T7" i="6"/>
  <c r="U7" i="6" s="1"/>
  <c r="T6" i="6"/>
  <c r="U6" i="6" s="1"/>
  <c r="T5" i="6"/>
  <c r="U5" i="6" s="1"/>
  <c r="N1223" i="6" l="1"/>
  <c r="V1223" i="6"/>
  <c r="K1223" i="6"/>
  <c r="O1223" i="6"/>
  <c r="V1710" i="6"/>
  <c r="O1710" i="6"/>
  <c r="K1710" i="6"/>
  <c r="N1710" i="6"/>
  <c r="N790" i="6"/>
  <c r="V790" i="6"/>
  <c r="K790" i="6"/>
  <c r="O790" i="6"/>
  <c r="V844" i="6"/>
  <c r="O844" i="6"/>
  <c r="K844" i="6"/>
  <c r="N844" i="6"/>
  <c r="V1046" i="6"/>
  <c r="N1046" i="6"/>
  <c r="O1046" i="6"/>
  <c r="K1046" i="6"/>
  <c r="V1676" i="6"/>
  <c r="O1676" i="6"/>
  <c r="N1676" i="6"/>
  <c r="K1676" i="6"/>
  <c r="V714" i="6"/>
  <c r="N714" i="6"/>
  <c r="O714" i="6"/>
  <c r="K714" i="6"/>
  <c r="V520" i="6"/>
  <c r="K520" i="6"/>
  <c r="O520" i="6"/>
  <c r="N520" i="6"/>
  <c r="V739" i="6"/>
  <c r="O739" i="6"/>
  <c r="N739" i="6"/>
  <c r="K739" i="6"/>
  <c r="V859" i="6"/>
  <c r="K859" i="6"/>
  <c r="N859" i="6"/>
  <c r="O859" i="6"/>
  <c r="V424" i="6"/>
  <c r="N424" i="6"/>
  <c r="K424" i="6"/>
  <c r="O424" i="6"/>
  <c r="V560" i="6"/>
  <c r="N560" i="6"/>
  <c r="K560" i="6"/>
  <c r="O560" i="6"/>
  <c r="N445" i="6"/>
  <c r="V445" i="6"/>
  <c r="O445" i="6"/>
  <c r="K445" i="6"/>
  <c r="N1049" i="6"/>
  <c r="V1049" i="6"/>
  <c r="O1049" i="6"/>
  <c r="K1049" i="6"/>
  <c r="N381" i="6"/>
  <c r="V381" i="6"/>
  <c r="O381" i="6"/>
  <c r="K381" i="6"/>
  <c r="V1312" i="6"/>
  <c r="O1312" i="6"/>
  <c r="N1312" i="6"/>
  <c r="K1312" i="6"/>
  <c r="V1353" i="6"/>
  <c r="N1353" i="6"/>
  <c r="K1353" i="6"/>
  <c r="O1353" i="6"/>
  <c r="V1504" i="6"/>
  <c r="N1504" i="6"/>
  <c r="O1504" i="6"/>
  <c r="K1504" i="6"/>
  <c r="V1316" i="6"/>
  <c r="N1316" i="6"/>
  <c r="K1316" i="6"/>
  <c r="O1316" i="6"/>
  <c r="V1041" i="6"/>
  <c r="N1041" i="6"/>
  <c r="O1041" i="6"/>
  <c r="K1041" i="6"/>
  <c r="V1400" i="6"/>
  <c r="O1400" i="6"/>
  <c r="K1400" i="6"/>
  <c r="N1400" i="6"/>
  <c r="V1818" i="6"/>
  <c r="K1818" i="6"/>
  <c r="N1818" i="6"/>
  <c r="O1818" i="6"/>
  <c r="V1624" i="6"/>
  <c r="K1624" i="6"/>
  <c r="O1624" i="6"/>
  <c r="N1624" i="6"/>
  <c r="N1673" i="6"/>
  <c r="V1673" i="6"/>
  <c r="K1673" i="6"/>
  <c r="O1673" i="6"/>
  <c r="V1084" i="6"/>
  <c r="O1084" i="6"/>
  <c r="N1084" i="6"/>
  <c r="K1084" i="6"/>
  <c r="N396" i="6"/>
  <c r="V396" i="6"/>
  <c r="K396" i="6"/>
  <c r="O396" i="6"/>
  <c r="V1558" i="6"/>
  <c r="K1558" i="6"/>
  <c r="O1558" i="6"/>
  <c r="N1558" i="6"/>
  <c r="V1214" i="6"/>
  <c r="K1214" i="6"/>
  <c r="O1214" i="6"/>
  <c r="N1214" i="6"/>
  <c r="O547" i="6"/>
  <c r="V547" i="6"/>
  <c r="N547" i="6"/>
  <c r="K547" i="6"/>
  <c r="V371" i="6"/>
  <c r="O371" i="6"/>
  <c r="K371" i="6"/>
  <c r="N371" i="6"/>
  <c r="V1897" i="6"/>
  <c r="K1897" i="6"/>
  <c r="O1897" i="6"/>
  <c r="N1897" i="6"/>
  <c r="V926" i="6"/>
  <c r="O926" i="6"/>
  <c r="K926" i="6"/>
  <c r="N926" i="6"/>
  <c r="N985" i="6"/>
  <c r="V985" i="6"/>
  <c r="K985" i="6"/>
  <c r="O985" i="6"/>
  <c r="V1099" i="6"/>
  <c r="O1099" i="6"/>
  <c r="K1099" i="6"/>
  <c r="N1099" i="6"/>
  <c r="V1549" i="6"/>
  <c r="N1549" i="6"/>
  <c r="O1549" i="6"/>
  <c r="K1549" i="6"/>
  <c r="V1567" i="6"/>
  <c r="K1567" i="6"/>
  <c r="O1567" i="6"/>
  <c r="N1567" i="6"/>
  <c r="V664" i="6"/>
  <c r="N664" i="6"/>
  <c r="O664" i="6"/>
  <c r="K664" i="6"/>
  <c r="V214" i="6"/>
  <c r="K214" i="6"/>
  <c r="O214" i="6"/>
  <c r="N214" i="6"/>
  <c r="V1923" i="6"/>
  <c r="O1923" i="6"/>
  <c r="N1923" i="6"/>
  <c r="K1923" i="6"/>
  <c r="V1896" i="6"/>
  <c r="K1896" i="6"/>
  <c r="O1896" i="6"/>
  <c r="N1896" i="6"/>
  <c r="N1671" i="6"/>
  <c r="V1671" i="6"/>
  <c r="K1671" i="6"/>
  <c r="O1671" i="6"/>
  <c r="V1772" i="6"/>
  <c r="N1772" i="6"/>
  <c r="K1772" i="6"/>
  <c r="O1772" i="6"/>
  <c r="V640" i="6"/>
  <c r="O640" i="6"/>
  <c r="K640" i="6"/>
  <c r="N640" i="6"/>
  <c r="V1796" i="6"/>
  <c r="N1796" i="6"/>
  <c r="K1796" i="6"/>
  <c r="O1796" i="6"/>
  <c r="V792" i="6"/>
  <c r="K792" i="6"/>
  <c r="N792" i="6"/>
  <c r="O792" i="6"/>
  <c r="O611" i="6"/>
  <c r="V611" i="6"/>
  <c r="K611" i="6"/>
  <c r="N611" i="6"/>
  <c r="V1849" i="6"/>
  <c r="K1849" i="6"/>
  <c r="N1849" i="6"/>
  <c r="O1849" i="6"/>
  <c r="V1997" i="6"/>
  <c r="N1997" i="6"/>
  <c r="K1997" i="6"/>
  <c r="O1997" i="6"/>
  <c r="V208" i="6"/>
  <c r="O208" i="6"/>
  <c r="N208" i="6"/>
  <c r="K208" i="6"/>
  <c r="V528" i="6"/>
  <c r="O528" i="6"/>
  <c r="K528" i="6"/>
  <c r="N528" i="6"/>
  <c r="V930" i="6"/>
  <c r="N930" i="6"/>
  <c r="O930" i="6"/>
  <c r="K930" i="6"/>
  <c r="V1773" i="6"/>
  <c r="N1773" i="6"/>
  <c r="K1773" i="6"/>
  <c r="O1773" i="6"/>
  <c r="N956" i="6"/>
  <c r="V956" i="6"/>
  <c r="K956" i="6"/>
  <c r="O956" i="6"/>
  <c r="V1542" i="6"/>
  <c r="O1542" i="6"/>
  <c r="N1542" i="6"/>
  <c r="K1542" i="6"/>
  <c r="V103" i="6"/>
  <c r="N103" i="6"/>
  <c r="O103" i="6"/>
  <c r="K103" i="6"/>
  <c r="V869" i="6"/>
  <c r="O869" i="6"/>
  <c r="N869" i="6"/>
  <c r="K869" i="6"/>
  <c r="V1258" i="6"/>
  <c r="K1258" i="6"/>
  <c r="N1258" i="6"/>
  <c r="O1258" i="6"/>
  <c r="V1121" i="6"/>
  <c r="K1121" i="6"/>
  <c r="N1121" i="6"/>
  <c r="O1121" i="6"/>
  <c r="V382" i="6"/>
  <c r="K382" i="6"/>
  <c r="O382" i="6"/>
  <c r="N382" i="6"/>
  <c r="V1753" i="6"/>
  <c r="K1753" i="6"/>
  <c r="O1753" i="6"/>
  <c r="N1753" i="6"/>
  <c r="V136" i="6"/>
  <c r="N136" i="6"/>
  <c r="O136" i="6"/>
  <c r="K136" i="6"/>
  <c r="V1760" i="6"/>
  <c r="O1760" i="6"/>
  <c r="K1760" i="6"/>
  <c r="N1760" i="6"/>
  <c r="V288" i="6"/>
  <c r="K288" i="6"/>
  <c r="O288" i="6"/>
  <c r="N288" i="6"/>
  <c r="V1133" i="6"/>
  <c r="K1133" i="6"/>
  <c r="O1133" i="6"/>
  <c r="N1133" i="6"/>
  <c r="V1631" i="6"/>
  <c r="N1631" i="6"/>
  <c r="O1631" i="6"/>
  <c r="K1631" i="6"/>
  <c r="V1070" i="6"/>
  <c r="N1070" i="6"/>
  <c r="O1070" i="6"/>
  <c r="K1070" i="6"/>
  <c r="V1282" i="6"/>
  <c r="K1282" i="6"/>
  <c r="N1282" i="6"/>
  <c r="O1282" i="6"/>
  <c r="V1075" i="6"/>
  <c r="O1075" i="6"/>
  <c r="K1075" i="6"/>
  <c r="N1075" i="6"/>
  <c r="V581" i="6"/>
  <c r="O581" i="6"/>
  <c r="K581" i="6"/>
  <c r="N581" i="6"/>
  <c r="N806" i="6"/>
  <c r="V806" i="6"/>
  <c r="O806" i="6"/>
  <c r="K806" i="6"/>
  <c r="V307" i="6"/>
  <c r="O307" i="6"/>
  <c r="K307" i="6"/>
  <c r="N307" i="6"/>
  <c r="V842" i="6"/>
  <c r="K842" i="6"/>
  <c r="N842" i="6"/>
  <c r="O842" i="6"/>
  <c r="V703" i="6"/>
  <c r="O703" i="6"/>
  <c r="N703" i="6"/>
  <c r="K703" i="6"/>
  <c r="V449" i="6"/>
  <c r="K449" i="6"/>
  <c r="N449" i="6"/>
  <c r="O449" i="6"/>
  <c r="V1908" i="6"/>
  <c r="N1908" i="6"/>
  <c r="O1908" i="6"/>
  <c r="K1908" i="6"/>
  <c r="V1452" i="6"/>
  <c r="O1452" i="6"/>
  <c r="K1452" i="6"/>
  <c r="N1452" i="6"/>
  <c r="N1541" i="6"/>
  <c r="V1541" i="6"/>
  <c r="K1541" i="6"/>
  <c r="O1541" i="6"/>
  <c r="V673" i="6"/>
  <c r="K673" i="6"/>
  <c r="N673" i="6"/>
  <c r="O673" i="6"/>
  <c r="V256" i="6"/>
  <c r="N256" i="6"/>
  <c r="O256" i="6"/>
  <c r="K256" i="6"/>
  <c r="V725" i="6"/>
  <c r="O725" i="6"/>
  <c r="K725" i="6"/>
  <c r="N725" i="6"/>
  <c r="V741" i="6"/>
  <c r="K741" i="6"/>
  <c r="N741" i="6"/>
  <c r="O741" i="6"/>
  <c r="N1044" i="6"/>
  <c r="V1044" i="6"/>
  <c r="K1044" i="6"/>
  <c r="O1044" i="6"/>
  <c r="N393" i="6"/>
  <c r="V393" i="6"/>
  <c r="K393" i="6"/>
  <c r="O393" i="6"/>
  <c r="V1832" i="6"/>
  <c r="K1832" i="6"/>
  <c r="O1832" i="6"/>
  <c r="N1832" i="6"/>
  <c r="V1840" i="6"/>
  <c r="O1840" i="6"/>
  <c r="N1840" i="6"/>
  <c r="K1840" i="6"/>
  <c r="V966" i="6"/>
  <c r="N966" i="6"/>
  <c r="K966" i="6"/>
  <c r="O966" i="6"/>
  <c r="V1203" i="6"/>
  <c r="K1203" i="6"/>
  <c r="N1203" i="6"/>
  <c r="O1203" i="6"/>
  <c r="N1976" i="6"/>
  <c r="V1976" i="6"/>
  <c r="K1976" i="6"/>
  <c r="O1976" i="6"/>
  <c r="V502" i="6"/>
  <c r="O502" i="6"/>
  <c r="K502" i="6"/>
  <c r="N502" i="6"/>
  <c r="V1444" i="6"/>
  <c r="K1444" i="6"/>
  <c r="N1444" i="6"/>
  <c r="O1444" i="6"/>
  <c r="V679" i="6"/>
  <c r="K679" i="6"/>
  <c r="O679" i="6"/>
  <c r="N679" i="6"/>
  <c r="V236" i="6"/>
  <c r="O236" i="6"/>
  <c r="N236" i="6"/>
  <c r="K236" i="6"/>
  <c r="V765" i="6"/>
  <c r="N765" i="6"/>
  <c r="K765" i="6"/>
  <c r="O765" i="6"/>
  <c r="V847" i="6"/>
  <c r="N847" i="6"/>
  <c r="K847" i="6"/>
  <c r="O847" i="6"/>
  <c r="N372" i="6"/>
  <c r="V372" i="6"/>
  <c r="K372" i="6"/>
  <c r="O372" i="6"/>
  <c r="N972" i="6"/>
  <c r="V972" i="6"/>
  <c r="O972" i="6"/>
  <c r="K972" i="6"/>
  <c r="V294" i="6"/>
  <c r="K294" i="6"/>
  <c r="O294" i="6"/>
  <c r="N294" i="6"/>
  <c r="N133" i="6"/>
  <c r="V133" i="6"/>
  <c r="O133" i="6"/>
  <c r="K133" i="6"/>
  <c r="V1827" i="6"/>
  <c r="K1827" i="6"/>
  <c r="O1827" i="6"/>
  <c r="N1827" i="6"/>
  <c r="V1118" i="6"/>
  <c r="K1118" i="6"/>
  <c r="O1118" i="6"/>
  <c r="N1118" i="6"/>
  <c r="V162" i="6"/>
  <c r="N162" i="6"/>
  <c r="O162" i="6"/>
  <c r="K162" i="6"/>
  <c r="N1684" i="6"/>
  <c r="V1684" i="6"/>
  <c r="K1684" i="6"/>
  <c r="O1684" i="6"/>
  <c r="V1111" i="6"/>
  <c r="O1111" i="6"/>
  <c r="K1111" i="6"/>
  <c r="N1111" i="6"/>
  <c r="V905" i="6"/>
  <c r="N905" i="6"/>
  <c r="K905" i="6"/>
  <c r="O905" i="6"/>
  <c r="V204" i="6"/>
  <c r="N204" i="6"/>
  <c r="K204" i="6"/>
  <c r="O204" i="6"/>
  <c r="V1880" i="6"/>
  <c r="K1880" i="6"/>
  <c r="O1880" i="6"/>
  <c r="N1880" i="6"/>
  <c r="V352" i="6"/>
  <c r="O352" i="6"/>
  <c r="K352" i="6"/>
  <c r="N352" i="6"/>
  <c r="V1565" i="6"/>
  <c r="N1565" i="6"/>
  <c r="K1565" i="6"/>
  <c r="O1565" i="6"/>
  <c r="V510" i="6"/>
  <c r="K510" i="6"/>
  <c r="N510" i="6"/>
  <c r="O510" i="6"/>
  <c r="N1810" i="6"/>
  <c r="V1810" i="6"/>
  <c r="K1810" i="6"/>
  <c r="O1810" i="6"/>
  <c r="V1464" i="6"/>
  <c r="K1464" i="6"/>
  <c r="N1464" i="6"/>
  <c r="O1464" i="6"/>
  <c r="V286" i="6"/>
  <c r="N286" i="6"/>
  <c r="O286" i="6"/>
  <c r="K286" i="6"/>
  <c r="V1891" i="6"/>
  <c r="N1891" i="6"/>
  <c r="K1891" i="6"/>
  <c r="O1891" i="6"/>
  <c r="V1607" i="6"/>
  <c r="N1607" i="6"/>
  <c r="K1607" i="6"/>
  <c r="O1607" i="6"/>
  <c r="V1748" i="6"/>
  <c r="O1748" i="6"/>
  <c r="K1748" i="6"/>
  <c r="N1748" i="6"/>
  <c r="V501" i="6"/>
  <c r="O501" i="6"/>
  <c r="K501" i="6"/>
  <c r="N501" i="6"/>
  <c r="V491" i="6"/>
  <c r="N491" i="6"/>
  <c r="K491" i="6"/>
  <c r="O491" i="6"/>
  <c r="V1456" i="6"/>
  <c r="N1456" i="6"/>
  <c r="O1456" i="6"/>
  <c r="K1456" i="6"/>
  <c r="V369" i="6"/>
  <c r="N369" i="6"/>
  <c r="K369" i="6"/>
  <c r="O369" i="6"/>
  <c r="V1091" i="6"/>
  <c r="K1091" i="6"/>
  <c r="N1091" i="6"/>
  <c r="O1091" i="6"/>
  <c r="V240" i="6"/>
  <c r="K240" i="6"/>
  <c r="N240" i="6"/>
  <c r="O240" i="6"/>
  <c r="V931" i="6"/>
  <c r="O931" i="6"/>
  <c r="K931" i="6"/>
  <c r="N931" i="6"/>
  <c r="N1718" i="6"/>
  <c r="V1718" i="6"/>
  <c r="O1718" i="6"/>
  <c r="K1718" i="6"/>
  <c r="V174" i="6"/>
  <c r="N174" i="6"/>
  <c r="K174" i="6"/>
  <c r="O174" i="6"/>
  <c r="V1904" i="6"/>
  <c r="K1904" i="6"/>
  <c r="N1904" i="6"/>
  <c r="O1904" i="6"/>
  <c r="V1892" i="6"/>
  <c r="O1892" i="6"/>
  <c r="K1892" i="6"/>
  <c r="N1892" i="6"/>
  <c r="V190" i="6"/>
  <c r="K190" i="6"/>
  <c r="N190" i="6"/>
  <c r="O190" i="6"/>
  <c r="V308" i="6"/>
  <c r="K308" i="6"/>
  <c r="N308" i="6"/>
  <c r="O308" i="6"/>
  <c r="V876" i="6"/>
  <c r="K876" i="6"/>
  <c r="O876" i="6"/>
  <c r="N876" i="6"/>
  <c r="V1691" i="6"/>
  <c r="O1691" i="6"/>
  <c r="N1691" i="6"/>
  <c r="K1691" i="6"/>
  <c r="V530" i="6"/>
  <c r="N530" i="6"/>
  <c r="K530" i="6"/>
  <c r="O530" i="6"/>
  <c r="V1958" i="6"/>
  <c r="O1958" i="6"/>
  <c r="N1958" i="6"/>
  <c r="K1958" i="6"/>
  <c r="V390" i="6"/>
  <c r="N390" i="6"/>
  <c r="K390" i="6"/>
  <c r="O390" i="6"/>
  <c r="V359" i="6"/>
  <c r="O359" i="6"/>
  <c r="K359" i="6"/>
  <c r="N359" i="6"/>
  <c r="V981" i="6"/>
  <c r="O981" i="6"/>
  <c r="N981" i="6"/>
  <c r="K981" i="6"/>
  <c r="V402" i="6"/>
  <c r="O402" i="6"/>
  <c r="N402" i="6"/>
  <c r="K402" i="6"/>
  <c r="N413" i="6"/>
  <c r="V413" i="6"/>
  <c r="O413" i="6"/>
  <c r="K413" i="6"/>
  <c r="V1967" i="6"/>
  <c r="K1967" i="6"/>
  <c r="N1967" i="6"/>
  <c r="O1967" i="6"/>
  <c r="V1148" i="6"/>
  <c r="O1148" i="6"/>
  <c r="K1148" i="6"/>
  <c r="N1148" i="6"/>
  <c r="V1654" i="6"/>
  <c r="K1654" i="6"/>
  <c r="O1654" i="6"/>
  <c r="N1654" i="6"/>
  <c r="V1763" i="6"/>
  <c r="O1763" i="6"/>
  <c r="K1763" i="6"/>
  <c r="N1763" i="6"/>
  <c r="N1641" i="6"/>
  <c r="V1641" i="6"/>
  <c r="K1641" i="6"/>
  <c r="O1641" i="6"/>
  <c r="N170" i="6"/>
  <c r="V170" i="6"/>
  <c r="O170" i="6"/>
  <c r="K170" i="6"/>
  <c r="V1609" i="6"/>
  <c r="N1609" i="6"/>
  <c r="O1609" i="6"/>
  <c r="K1609" i="6"/>
  <c r="V199" i="6"/>
  <c r="N199" i="6"/>
  <c r="O199" i="6"/>
  <c r="K199" i="6"/>
  <c r="N1077" i="6"/>
  <c r="V1077" i="6"/>
  <c r="O1077" i="6"/>
  <c r="K1077" i="6"/>
  <c r="V1283" i="6"/>
  <c r="O1283" i="6"/>
  <c r="N1283" i="6"/>
  <c r="K1283" i="6"/>
  <c r="V76" i="6"/>
  <c r="N76" i="6"/>
  <c r="K76" i="6"/>
  <c r="O76" i="6"/>
  <c r="V1080" i="6"/>
  <c r="N1080" i="6"/>
  <c r="K1080" i="6"/>
  <c r="O1080" i="6"/>
  <c r="V1709" i="6"/>
  <c r="N1709" i="6"/>
  <c r="O1709" i="6"/>
  <c r="K1709" i="6"/>
  <c r="V263" i="6"/>
  <c r="N263" i="6"/>
  <c r="O263" i="6"/>
  <c r="K263" i="6"/>
  <c r="V711" i="6"/>
  <c r="O711" i="6"/>
  <c r="K711" i="6"/>
  <c r="N711" i="6"/>
  <c r="V1898" i="6"/>
  <c r="O1898" i="6"/>
  <c r="K1898" i="6"/>
  <c r="N1898" i="6"/>
  <c r="V64" i="6"/>
  <c r="O64" i="6"/>
  <c r="K64" i="6"/>
  <c r="N64" i="6"/>
  <c r="V1685" i="6"/>
  <c r="O1685" i="6"/>
  <c r="K1685" i="6"/>
  <c r="N1685" i="6"/>
  <c r="V131" i="6"/>
  <c r="N131" i="6"/>
  <c r="K131" i="6"/>
  <c r="O131" i="6"/>
  <c r="V1395" i="6"/>
  <c r="N1395" i="6"/>
  <c r="K1395" i="6"/>
  <c r="O1395" i="6"/>
  <c r="V1870" i="6"/>
  <c r="N1870" i="6"/>
  <c r="K1870" i="6"/>
  <c r="O1870" i="6"/>
  <c r="N1613" i="6"/>
  <c r="V1613" i="6"/>
  <c r="K1613" i="6"/>
  <c r="O1613" i="6"/>
  <c r="V1331" i="6"/>
  <c r="O1331" i="6"/>
  <c r="N1331" i="6"/>
  <c r="K1331" i="6"/>
  <c r="V663" i="6"/>
  <c r="K663" i="6"/>
  <c r="N663" i="6"/>
  <c r="O663" i="6"/>
  <c r="V1311" i="6"/>
  <c r="N1311" i="6"/>
  <c r="O1311" i="6"/>
  <c r="K1311" i="6"/>
  <c r="V95" i="6"/>
  <c r="O95" i="6"/>
  <c r="K95" i="6"/>
  <c r="N95" i="6"/>
  <c r="V657" i="6"/>
  <c r="K657" i="6"/>
  <c r="O657" i="6"/>
  <c r="N657" i="6"/>
  <c r="V97" i="6"/>
  <c r="K97" i="6"/>
  <c r="N97" i="6"/>
  <c r="O97" i="6"/>
  <c r="V1585" i="6"/>
  <c r="O1585" i="6"/>
  <c r="N1585" i="6"/>
  <c r="K1585" i="6"/>
  <c r="N1130" i="6"/>
  <c r="V1130" i="6"/>
  <c r="O1130" i="6"/>
  <c r="K1130" i="6"/>
  <c r="V1559" i="6"/>
  <c r="K1559" i="6"/>
  <c r="O1559" i="6"/>
  <c r="N1559" i="6"/>
  <c r="V1188" i="6"/>
  <c r="O1188" i="6"/>
  <c r="K1188" i="6"/>
  <c r="N1188" i="6"/>
  <c r="N106" i="6"/>
  <c r="V106" i="6"/>
  <c r="K106" i="6"/>
  <c r="O106" i="6"/>
  <c r="V1306" i="6"/>
  <c r="N1306" i="6"/>
  <c r="O1306" i="6"/>
  <c r="K1306" i="6"/>
  <c r="V1828" i="6"/>
  <c r="K1828" i="6"/>
  <c r="N1828" i="6"/>
  <c r="O1828" i="6"/>
  <c r="V249" i="6"/>
  <c r="O249" i="6"/>
  <c r="N249" i="6"/>
  <c r="K249" i="6"/>
  <c r="V1683" i="6"/>
  <c r="N1683" i="6"/>
  <c r="K1683" i="6"/>
  <c r="O1683" i="6"/>
  <c r="V1289" i="6"/>
  <c r="K1289" i="6"/>
  <c r="O1289" i="6"/>
  <c r="N1289" i="6"/>
  <c r="N1017" i="6"/>
  <c r="V1017" i="6"/>
  <c r="O1017" i="6"/>
  <c r="K1017" i="6"/>
  <c r="V1735" i="6"/>
  <c r="O1735" i="6"/>
  <c r="N1735" i="6"/>
  <c r="K1735" i="6"/>
  <c r="V851" i="6"/>
  <c r="N851" i="6"/>
  <c r="K851" i="6"/>
  <c r="O851" i="6"/>
  <c r="V1371" i="6"/>
  <c r="N1371" i="6"/>
  <c r="K1371" i="6"/>
  <c r="O1371" i="6"/>
  <c r="V301" i="6"/>
  <c r="N301" i="6"/>
  <c r="O301" i="6"/>
  <c r="K301" i="6"/>
  <c r="V1521" i="6"/>
  <c r="K1521" i="6"/>
  <c r="O1521" i="6"/>
  <c r="N1521" i="6"/>
  <c r="V439" i="6"/>
  <c r="K439" i="6"/>
  <c r="O439" i="6"/>
  <c r="N439" i="6"/>
  <c r="V1018" i="6"/>
  <c r="O1018" i="6"/>
  <c r="N1018" i="6"/>
  <c r="K1018" i="6"/>
  <c r="V1496" i="6"/>
  <c r="N1496" i="6"/>
  <c r="O1496" i="6"/>
  <c r="K1496" i="6"/>
  <c r="V2006" i="6"/>
  <c r="N2006" i="6"/>
  <c r="K2006" i="6"/>
  <c r="O2006" i="6"/>
  <c r="V197" i="6"/>
  <c r="O197" i="6"/>
  <c r="K197" i="6"/>
  <c r="N197" i="6"/>
  <c r="V979" i="6"/>
  <c r="N979" i="6"/>
  <c r="K979" i="6"/>
  <c r="O979" i="6"/>
  <c r="V784" i="6"/>
  <c r="O784" i="6"/>
  <c r="N784" i="6"/>
  <c r="K784" i="6"/>
  <c r="V172" i="6"/>
  <c r="K172" i="6"/>
  <c r="N172" i="6"/>
  <c r="O172" i="6"/>
  <c r="V1482" i="6"/>
  <c r="O1482" i="6"/>
  <c r="K1482" i="6"/>
  <c r="N1482" i="6"/>
  <c r="N114" i="6"/>
  <c r="V114" i="6"/>
  <c r="O114" i="6"/>
  <c r="K114" i="6"/>
  <c r="V1200" i="6"/>
  <c r="O1200" i="6"/>
  <c r="K1200" i="6"/>
  <c r="N1200" i="6"/>
  <c r="N1351" i="6"/>
  <c r="V1351" i="6"/>
  <c r="K1351" i="6"/>
  <c r="O1351" i="6"/>
  <c r="V848" i="6"/>
  <c r="K848" i="6"/>
  <c r="O848" i="6"/>
  <c r="N848" i="6"/>
  <c r="N253" i="6"/>
  <c r="V253" i="6"/>
  <c r="K253" i="6"/>
  <c r="O253" i="6"/>
  <c r="V638" i="6"/>
  <c r="O638" i="6"/>
  <c r="K638" i="6"/>
  <c r="N638" i="6"/>
  <c r="N1473" i="6"/>
  <c r="V1473" i="6"/>
  <c r="O1473" i="6"/>
  <c r="K1473" i="6"/>
  <c r="V977" i="6"/>
  <c r="K977" i="6"/>
  <c r="N977" i="6"/>
  <c r="O977" i="6"/>
  <c r="V61" i="6"/>
  <c r="K61" i="6"/>
  <c r="N61" i="6"/>
  <c r="O61" i="6"/>
  <c r="V681" i="6"/>
  <c r="K681" i="6"/>
  <c r="N681" i="6"/>
  <c r="O681" i="6"/>
  <c r="V1964" i="6"/>
  <c r="N1964" i="6"/>
  <c r="K1964" i="6"/>
  <c r="O1964" i="6"/>
  <c r="V911" i="6"/>
  <c r="N911" i="6"/>
  <c r="O911" i="6"/>
  <c r="K911" i="6"/>
  <c r="V1168" i="6"/>
  <c r="O1168" i="6"/>
  <c r="K1168" i="6"/>
  <c r="N1168" i="6"/>
  <c r="N444" i="6"/>
  <c r="V444" i="6"/>
  <c r="K444" i="6"/>
  <c r="O444" i="6"/>
  <c r="N612" i="6"/>
  <c r="V612" i="6"/>
  <c r="K612" i="6"/>
  <c r="O612" i="6"/>
  <c r="V265" i="6"/>
  <c r="K265" i="6"/>
  <c r="O265" i="6"/>
  <c r="N265" i="6"/>
  <c r="V1294" i="6"/>
  <c r="N1294" i="6"/>
  <c r="O1294" i="6"/>
  <c r="K1294" i="6"/>
  <c r="V126" i="6"/>
  <c r="N126" i="6"/>
  <c r="O126" i="6"/>
  <c r="K126" i="6"/>
  <c r="V1257" i="6"/>
  <c r="N1257" i="6"/>
  <c r="K1257" i="6"/>
  <c r="O1257" i="6"/>
  <c r="V591" i="6"/>
  <c r="N591" i="6"/>
  <c r="K591" i="6"/>
  <c r="O591" i="6"/>
  <c r="N2004" i="6"/>
  <c r="V2004" i="6"/>
  <c r="K2004" i="6"/>
  <c r="O2004" i="6"/>
  <c r="V1385" i="6"/>
  <c r="N1385" i="6"/>
  <c r="K1385" i="6"/>
  <c r="O1385" i="6"/>
  <c r="V609" i="6"/>
  <c r="K609" i="6"/>
  <c r="N609" i="6"/>
  <c r="O609" i="6"/>
  <c r="V877" i="6"/>
  <c r="O877" i="6"/>
  <c r="K877" i="6"/>
  <c r="N877" i="6"/>
  <c r="V967" i="6"/>
  <c r="O967" i="6"/>
  <c r="K967" i="6"/>
  <c r="N967" i="6"/>
  <c r="V150" i="6"/>
  <c r="K150" i="6"/>
  <c r="O150" i="6"/>
  <c r="N150" i="6"/>
  <c r="N405" i="6"/>
  <c r="V405" i="6"/>
  <c r="K405" i="6"/>
  <c r="O405" i="6"/>
  <c r="V539" i="6"/>
  <c r="N539" i="6"/>
  <c r="O539" i="6"/>
  <c r="K539" i="6"/>
  <c r="V1833" i="6"/>
  <c r="N1833" i="6"/>
  <c r="O1833" i="6"/>
  <c r="K1833" i="6"/>
  <c r="V1185" i="6"/>
  <c r="O1185" i="6"/>
  <c r="N1185" i="6"/>
  <c r="K1185" i="6"/>
  <c r="V782" i="6"/>
  <c r="O782" i="6"/>
  <c r="N782" i="6"/>
  <c r="K782" i="6"/>
  <c r="N242" i="6"/>
  <c r="V242" i="6"/>
  <c r="K242" i="6"/>
  <c r="O242" i="6"/>
  <c r="V1586" i="6"/>
  <c r="K1586" i="6"/>
  <c r="N1586" i="6"/>
  <c r="O1586" i="6"/>
  <c r="V147" i="6"/>
  <c r="K147" i="6"/>
  <c r="N147" i="6"/>
  <c r="O147" i="6"/>
  <c r="V1428" i="6"/>
  <c r="K1428" i="6"/>
  <c r="O1428" i="6"/>
  <c r="N1428" i="6"/>
  <c r="O531" i="6"/>
  <c r="V531" i="6"/>
  <c r="N531" i="6"/>
  <c r="K531" i="6"/>
  <c r="V305" i="6"/>
  <c r="O305" i="6"/>
  <c r="K305" i="6"/>
  <c r="N305" i="6"/>
  <c r="V1584" i="6"/>
  <c r="N1584" i="6"/>
  <c r="O1584" i="6"/>
  <c r="K1584" i="6"/>
  <c r="V1436" i="6"/>
  <c r="K1436" i="6"/>
  <c r="N1436" i="6"/>
  <c r="O1436" i="6"/>
  <c r="N540" i="6"/>
  <c r="V540" i="6"/>
  <c r="K540" i="6"/>
  <c r="O540" i="6"/>
  <c r="V1269" i="6"/>
  <c r="K1269" i="6"/>
  <c r="N1269" i="6"/>
  <c r="O1269" i="6"/>
  <c r="V1747" i="6"/>
  <c r="N1747" i="6"/>
  <c r="O1747" i="6"/>
  <c r="K1747" i="6"/>
  <c r="V1765" i="6"/>
  <c r="K1765" i="6"/>
  <c r="O1765" i="6"/>
  <c r="N1765" i="6"/>
  <c r="N742" i="6"/>
  <c r="V742" i="6"/>
  <c r="O742" i="6"/>
  <c r="K742" i="6"/>
  <c r="O1007" i="6"/>
  <c r="V1007" i="6"/>
  <c r="N1007" i="6"/>
  <c r="K1007" i="6"/>
  <c r="V454" i="6"/>
  <c r="N454" i="6"/>
  <c r="K454" i="6"/>
  <c r="O454" i="6"/>
  <c r="O1119" i="6"/>
  <c r="V1119" i="6"/>
  <c r="K1119" i="6"/>
  <c r="N1119" i="6"/>
  <c r="V1125" i="6"/>
  <c r="N1125" i="6"/>
  <c r="O1125" i="6"/>
  <c r="K1125" i="6"/>
  <c r="N1706" i="6"/>
  <c r="V1706" i="6"/>
  <c r="O1706" i="6"/>
  <c r="K1706" i="6"/>
  <c r="V1523" i="6"/>
  <c r="N1523" i="6"/>
  <c r="O1523" i="6"/>
  <c r="K1523" i="6"/>
  <c r="N420" i="6"/>
  <c r="V420" i="6"/>
  <c r="K420" i="6"/>
  <c r="O420" i="6"/>
  <c r="V753" i="6"/>
  <c r="O753" i="6"/>
  <c r="K753" i="6"/>
  <c r="N753" i="6"/>
  <c r="O483" i="6"/>
  <c r="V483" i="6"/>
  <c r="N483" i="6"/>
  <c r="K483" i="6"/>
  <c r="V897" i="6"/>
  <c r="K897" i="6"/>
  <c r="O897" i="6"/>
  <c r="N897" i="6"/>
  <c r="V498" i="6"/>
  <c r="K498" i="6"/>
  <c r="O498" i="6"/>
  <c r="N498" i="6"/>
  <c r="V865" i="6"/>
  <c r="K865" i="6"/>
  <c r="N865" i="6"/>
  <c r="O865" i="6"/>
  <c r="N1639" i="6"/>
  <c r="V1639" i="6"/>
  <c r="O1639" i="6"/>
  <c r="K1639" i="6"/>
  <c r="V610" i="6"/>
  <c r="O610" i="6"/>
  <c r="N610" i="6"/>
  <c r="K610" i="6"/>
  <c r="V111" i="6"/>
  <c r="N111" i="6"/>
  <c r="O111" i="6"/>
  <c r="K111" i="6"/>
  <c r="N1682" i="6"/>
  <c r="V1682" i="6"/>
  <c r="O1682" i="6"/>
  <c r="K1682" i="6"/>
  <c r="V694" i="6"/>
  <c r="K694" i="6"/>
  <c r="O694" i="6"/>
  <c r="N694" i="6"/>
  <c r="N1928" i="6"/>
  <c r="V1928" i="6"/>
  <c r="K1928" i="6"/>
  <c r="O1928" i="6"/>
  <c r="V1975" i="6"/>
  <c r="O1975" i="6"/>
  <c r="K1975" i="6"/>
  <c r="N1975" i="6"/>
  <c r="N1417" i="6"/>
  <c r="V1417" i="6"/>
  <c r="K1417" i="6"/>
  <c r="O1417" i="6"/>
  <c r="V598" i="6"/>
  <c r="O598" i="6"/>
  <c r="N598" i="6"/>
  <c r="K598" i="6"/>
  <c r="N1868" i="6"/>
  <c r="V1868" i="6"/>
  <c r="O1868" i="6"/>
  <c r="K1868" i="6"/>
  <c r="V184" i="6"/>
  <c r="O184" i="6"/>
  <c r="N184" i="6"/>
  <c r="K184" i="6"/>
  <c r="V990" i="6"/>
  <c r="O990" i="6"/>
  <c r="K990" i="6"/>
  <c r="N990" i="6"/>
  <c r="V920" i="6"/>
  <c r="K920" i="6"/>
  <c r="O920" i="6"/>
  <c r="N920" i="6"/>
  <c r="N1419" i="6"/>
  <c r="V1419" i="6"/>
  <c r="O1419" i="6"/>
  <c r="K1419" i="6"/>
  <c r="V707" i="6"/>
  <c r="K707" i="6"/>
  <c r="O707" i="6"/>
  <c r="N707" i="6"/>
  <c r="V1595" i="6"/>
  <c r="K1595" i="6"/>
  <c r="N1595" i="6"/>
  <c r="O1595" i="6"/>
  <c r="V412" i="6"/>
  <c r="O412" i="6"/>
  <c r="K412" i="6"/>
  <c r="N412" i="6"/>
  <c r="V1490" i="6"/>
  <c r="K1490" i="6"/>
  <c r="N1490" i="6"/>
  <c r="O1490" i="6"/>
  <c r="V1621" i="6"/>
  <c r="O1621" i="6"/>
  <c r="N1621" i="6"/>
  <c r="K1621" i="6"/>
  <c r="V1860" i="6"/>
  <c r="O1860" i="6"/>
  <c r="K1860" i="6"/>
  <c r="N1860" i="6"/>
  <c r="N1004" i="6"/>
  <c r="V1004" i="6"/>
  <c r="O1004" i="6"/>
  <c r="K1004" i="6"/>
  <c r="N1847" i="6"/>
  <c r="V1847" i="6"/>
  <c r="K1847" i="6"/>
  <c r="O1847" i="6"/>
  <c r="N758" i="6"/>
  <c r="V758" i="6"/>
  <c r="K758" i="6"/>
  <c r="O758" i="6"/>
  <c r="V1320" i="6"/>
  <c r="K1320" i="6"/>
  <c r="O1320" i="6"/>
  <c r="N1320" i="6"/>
  <c r="N460" i="6"/>
  <c r="V460" i="6"/>
  <c r="K460" i="6"/>
  <c r="O460" i="6"/>
  <c r="V1637" i="6"/>
  <c r="O1637" i="6"/>
  <c r="K1637" i="6"/>
  <c r="N1637" i="6"/>
  <c r="V1985" i="6"/>
  <c r="N1985" i="6"/>
  <c r="O1985" i="6"/>
  <c r="K1985" i="6"/>
  <c r="V943" i="6"/>
  <c r="N943" i="6"/>
  <c r="O943" i="6"/>
  <c r="K943" i="6"/>
  <c r="V1342" i="6"/>
  <c r="K1342" i="6"/>
  <c r="O1342" i="6"/>
  <c r="N1342" i="6"/>
  <c r="V1270" i="6"/>
  <c r="N1270" i="6"/>
  <c r="K1270" i="6"/>
  <c r="O1270" i="6"/>
  <c r="V1413" i="6"/>
  <c r="O1413" i="6"/>
  <c r="K1413" i="6"/>
  <c r="N1413" i="6"/>
  <c r="V1347" i="6"/>
  <c r="N1347" i="6"/>
  <c r="O1347" i="6"/>
  <c r="K1347" i="6"/>
  <c r="V472" i="6"/>
  <c r="K472" i="6"/>
  <c r="N472" i="6"/>
  <c r="O472" i="6"/>
  <c r="V961" i="6"/>
  <c r="K961" i="6"/>
  <c r="O961" i="6"/>
  <c r="N961" i="6"/>
  <c r="V1569" i="6"/>
  <c r="K1569" i="6"/>
  <c r="N1569" i="6"/>
  <c r="O1569" i="6"/>
  <c r="V1467" i="6"/>
  <c r="N1467" i="6"/>
  <c r="K1467" i="6"/>
  <c r="O1467" i="6"/>
  <c r="V1103" i="6"/>
  <c r="K1103" i="6"/>
  <c r="O1103" i="6"/>
  <c r="N1103" i="6"/>
  <c r="V1729" i="6"/>
  <c r="O1729" i="6"/>
  <c r="K1729" i="6"/>
  <c r="N1729" i="6"/>
  <c r="V300" i="6"/>
  <c r="O300" i="6"/>
  <c r="N300" i="6"/>
  <c r="K300" i="6"/>
  <c r="V137" i="6"/>
  <c r="N137" i="6"/>
  <c r="O137" i="6"/>
  <c r="K137" i="6"/>
  <c r="V158" i="6"/>
  <c r="K158" i="6"/>
  <c r="O158" i="6"/>
  <c r="N158" i="6"/>
  <c r="V1126" i="6"/>
  <c r="K1126" i="6"/>
  <c r="N1126" i="6"/>
  <c r="O1126" i="6"/>
  <c r="K856" i="6"/>
  <c r="V856" i="6"/>
  <c r="O856" i="6"/>
  <c r="N856" i="6"/>
  <c r="V1011" i="6"/>
  <c r="O1011" i="6"/>
  <c r="N1011" i="6"/>
  <c r="K1011" i="6"/>
  <c r="V1600" i="6"/>
  <c r="O1600" i="6"/>
  <c r="K1600" i="6"/>
  <c r="N1600" i="6"/>
  <c r="V1884" i="6"/>
  <c r="N1884" i="6"/>
  <c r="O1884" i="6"/>
  <c r="K1884" i="6"/>
  <c r="V922" i="6"/>
  <c r="K922" i="6"/>
  <c r="O922" i="6"/>
  <c r="N922" i="6"/>
  <c r="V363" i="6"/>
  <c r="N363" i="6"/>
  <c r="K363" i="6"/>
  <c r="O363" i="6"/>
  <c r="V642" i="6"/>
  <c r="O642" i="6"/>
  <c r="N642" i="6"/>
  <c r="K642" i="6"/>
  <c r="V1364" i="6"/>
  <c r="N1364" i="6"/>
  <c r="O1364" i="6"/>
  <c r="K1364" i="6"/>
  <c r="V1208" i="6"/>
  <c r="K1208" i="6"/>
  <c r="N1208" i="6"/>
  <c r="O1208" i="6"/>
  <c r="V1088" i="6"/>
  <c r="O1088" i="6"/>
  <c r="N1088" i="6"/>
  <c r="K1088" i="6"/>
  <c r="V1453" i="6"/>
  <c r="K1453" i="6"/>
  <c r="O1453" i="6"/>
  <c r="N1453" i="6"/>
  <c r="V130" i="6"/>
  <c r="N130" i="6"/>
  <c r="K130" i="6"/>
  <c r="O130" i="6"/>
  <c r="V164" i="6"/>
  <c r="O164" i="6"/>
  <c r="N164" i="6"/>
  <c r="K164" i="6"/>
  <c r="V761" i="6"/>
  <c r="N761" i="6"/>
  <c r="O761" i="6"/>
  <c r="K761" i="6"/>
  <c r="N365" i="6"/>
  <c r="V365" i="6"/>
  <c r="K365" i="6"/>
  <c r="O365" i="6"/>
  <c r="V566" i="6"/>
  <c r="K566" i="6"/>
  <c r="N566" i="6"/>
  <c r="O566" i="6"/>
  <c r="V1221" i="6"/>
  <c r="N1221" i="6"/>
  <c r="K1221" i="6"/>
  <c r="O1221" i="6"/>
  <c r="V481" i="6"/>
  <c r="O481" i="6"/>
  <c r="K481" i="6"/>
  <c r="N481" i="6"/>
  <c r="V1785" i="6"/>
  <c r="K1785" i="6"/>
  <c r="O1785" i="6"/>
  <c r="N1785" i="6"/>
  <c r="V1415" i="6"/>
  <c r="O1415" i="6"/>
  <c r="K1415" i="6"/>
  <c r="N1415" i="6"/>
  <c r="V998" i="6"/>
  <c r="N998" i="6"/>
  <c r="K998" i="6"/>
  <c r="O998" i="6"/>
  <c r="V1355" i="6"/>
  <c r="N1355" i="6"/>
  <c r="O1355" i="6"/>
  <c r="K1355" i="6"/>
  <c r="V1367" i="6"/>
  <c r="K1367" i="6"/>
  <c r="N1367" i="6"/>
  <c r="O1367" i="6"/>
  <c r="V1179" i="6"/>
  <c r="K1179" i="6"/>
  <c r="N1179" i="6"/>
  <c r="O1179" i="6"/>
  <c r="V544" i="6"/>
  <c r="N544" i="6"/>
  <c r="O544" i="6"/>
  <c r="K544" i="6"/>
  <c r="V1543" i="6"/>
  <c r="O1543" i="6"/>
  <c r="N1543" i="6"/>
  <c r="K1543" i="6"/>
  <c r="V244" i="6"/>
  <c r="N244" i="6"/>
  <c r="K244" i="6"/>
  <c r="O244" i="6"/>
  <c r="V1505" i="6"/>
  <c r="K1505" i="6"/>
  <c r="O1505" i="6"/>
  <c r="N1505" i="6"/>
  <c r="V1074" i="6"/>
  <c r="O1074" i="6"/>
  <c r="N1074" i="6"/>
  <c r="K1074" i="6"/>
  <c r="O1015" i="6"/>
  <c r="V1015" i="6"/>
  <c r="N1015" i="6"/>
  <c r="K1015" i="6"/>
  <c r="V1416" i="6"/>
  <c r="N1416" i="6"/>
  <c r="K1416" i="6"/>
  <c r="O1416" i="6"/>
  <c r="V1394" i="6"/>
  <c r="N1394" i="6"/>
  <c r="O1394" i="6"/>
  <c r="K1394" i="6"/>
  <c r="V661" i="6"/>
  <c r="K661" i="6"/>
  <c r="O661" i="6"/>
  <c r="N661" i="6"/>
  <c r="V139" i="6"/>
  <c r="K139" i="6"/>
  <c r="N139" i="6"/>
  <c r="O139" i="6"/>
  <c r="V1859" i="6"/>
  <c r="K1859" i="6"/>
  <c r="N1859" i="6"/>
  <c r="O1859" i="6"/>
  <c r="V1045" i="6"/>
  <c r="K1045" i="6"/>
  <c r="O1045" i="6"/>
  <c r="N1045" i="6"/>
  <c r="V175" i="6"/>
  <c r="K175" i="6"/>
  <c r="O175" i="6"/>
  <c r="N175" i="6"/>
  <c r="V1990" i="6"/>
  <c r="N1990" i="6"/>
  <c r="K1990" i="6"/>
  <c r="O1990" i="6"/>
  <c r="V1809" i="6"/>
  <c r="N1809" i="6"/>
  <c r="O1809" i="6"/>
  <c r="K1809" i="6"/>
  <c r="V1568" i="6"/>
  <c r="O1568" i="6"/>
  <c r="K1568" i="6"/>
  <c r="N1568" i="6"/>
  <c r="V1102" i="6"/>
  <c r="N1102" i="6"/>
  <c r="O1102" i="6"/>
  <c r="K1102" i="6"/>
  <c r="N1476" i="6"/>
  <c r="V1476" i="6"/>
  <c r="O1476" i="6"/>
  <c r="K1476" i="6"/>
  <c r="V59" i="6"/>
  <c r="N59" i="6"/>
  <c r="O59" i="6"/>
  <c r="K59" i="6"/>
  <c r="N1714" i="6"/>
  <c r="V1714" i="6"/>
  <c r="O1714" i="6"/>
  <c r="K1714" i="6"/>
  <c r="N1936" i="6"/>
  <c r="V1936" i="6"/>
  <c r="O1936" i="6"/>
  <c r="K1936" i="6"/>
  <c r="N1492" i="6"/>
  <c r="V1492" i="6"/>
  <c r="K1492" i="6"/>
  <c r="O1492" i="6"/>
  <c r="V72" i="6"/>
  <c r="K72" i="6"/>
  <c r="O72" i="6"/>
  <c r="N72" i="6"/>
  <c r="V1092" i="6"/>
  <c r="N1092" i="6"/>
  <c r="O1092" i="6"/>
  <c r="K1092" i="6"/>
  <c r="V247" i="6"/>
  <c r="O247" i="6"/>
  <c r="K247" i="6"/>
  <c r="N247" i="6"/>
  <c r="V654" i="6"/>
  <c r="N654" i="6"/>
  <c r="O654" i="6"/>
  <c r="K654" i="6"/>
  <c r="V991" i="6"/>
  <c r="K991" i="6"/>
  <c r="O991" i="6"/>
  <c r="N991" i="6"/>
  <c r="V1788" i="6"/>
  <c r="N1788" i="6"/>
  <c r="K1788" i="6"/>
  <c r="O1788" i="6"/>
  <c r="V219" i="6"/>
  <c r="N219" i="6"/>
  <c r="O219" i="6"/>
  <c r="K219" i="6"/>
  <c r="V1767" i="6"/>
  <c r="N1767" i="6"/>
  <c r="K1767" i="6"/>
  <c r="O1767" i="6"/>
  <c r="V1655" i="6"/>
  <c r="N1655" i="6"/>
  <c r="K1655" i="6"/>
  <c r="O1655" i="6"/>
  <c r="V110" i="6"/>
  <c r="K110" i="6"/>
  <c r="N110" i="6"/>
  <c r="O110" i="6"/>
  <c r="V1636" i="6"/>
  <c r="N1636" i="6"/>
  <c r="K1636" i="6"/>
  <c r="O1636" i="6"/>
  <c r="V1911" i="6"/>
  <c r="N1911" i="6"/>
  <c r="K1911" i="6"/>
  <c r="O1911" i="6"/>
  <c r="O579" i="6"/>
  <c r="V579" i="6"/>
  <c r="N579" i="6"/>
  <c r="K579" i="6"/>
  <c r="O959" i="6"/>
  <c r="V959" i="6"/>
  <c r="N959" i="6"/>
  <c r="K959" i="6"/>
  <c r="V399" i="6"/>
  <c r="K399" i="6"/>
  <c r="N399" i="6"/>
  <c r="O399" i="6"/>
  <c r="V1526" i="6"/>
  <c r="K1526" i="6"/>
  <c r="O1526" i="6"/>
  <c r="N1526" i="6"/>
  <c r="V1374" i="6"/>
  <c r="O1374" i="6"/>
  <c r="N1374" i="6"/>
  <c r="K1374" i="6"/>
  <c r="V1378" i="6"/>
  <c r="K1378" i="6"/>
  <c r="N1378" i="6"/>
  <c r="O1378" i="6"/>
  <c r="V523" i="6"/>
  <c r="O523" i="6"/>
  <c r="N523" i="6"/>
  <c r="K523" i="6"/>
  <c r="V268" i="6"/>
  <c r="K268" i="6"/>
  <c r="O268" i="6"/>
  <c r="N268" i="6"/>
  <c r="N1660" i="6"/>
  <c r="V1660" i="6"/>
  <c r="K1660" i="6"/>
  <c r="O1660" i="6"/>
  <c r="V938" i="6"/>
  <c r="K938" i="6"/>
  <c r="N938" i="6"/>
  <c r="O938" i="6"/>
  <c r="V177" i="6"/>
  <c r="K177" i="6"/>
  <c r="O177" i="6"/>
  <c r="N177" i="6"/>
  <c r="N189" i="6"/>
  <c r="V189" i="6"/>
  <c r="O189" i="6"/>
  <c r="K189" i="6"/>
  <c r="V1128" i="6"/>
  <c r="K1128" i="6"/>
  <c r="O1128" i="6"/>
  <c r="N1128" i="6"/>
  <c r="V878" i="6"/>
  <c r="N878" i="6"/>
  <c r="O878" i="6"/>
  <c r="K878" i="6"/>
  <c r="V1201" i="6"/>
  <c r="O1201" i="6"/>
  <c r="N1201" i="6"/>
  <c r="K1201" i="6"/>
  <c r="V1196" i="6"/>
  <c r="O1196" i="6"/>
  <c r="K1196" i="6"/>
  <c r="N1196" i="6"/>
  <c r="V1922" i="6"/>
  <c r="N1922" i="6"/>
  <c r="O1922" i="6"/>
  <c r="K1922" i="6"/>
  <c r="N1972" i="6"/>
  <c r="V1972" i="6"/>
  <c r="K1972" i="6"/>
  <c r="O1972" i="6"/>
  <c r="V1333" i="6"/>
  <c r="K1333" i="6"/>
  <c r="N1333" i="6"/>
  <c r="O1333" i="6"/>
  <c r="V702" i="6"/>
  <c r="K702" i="6"/>
  <c r="O702" i="6"/>
  <c r="N702" i="6"/>
  <c r="V699" i="6"/>
  <c r="N699" i="6"/>
  <c r="K699" i="6"/>
  <c r="O699" i="6"/>
  <c r="V632" i="6"/>
  <c r="N632" i="6"/>
  <c r="K632" i="6"/>
  <c r="O632" i="6"/>
  <c r="V154" i="6"/>
  <c r="O154" i="6"/>
  <c r="N154" i="6"/>
  <c r="K154" i="6"/>
  <c r="V626" i="6"/>
  <c r="K626" i="6"/>
  <c r="O626" i="6"/>
  <c r="N626" i="6"/>
  <c r="V898" i="6"/>
  <c r="O898" i="6"/>
  <c r="K898" i="6"/>
  <c r="N898" i="6"/>
  <c r="V1803" i="6"/>
  <c r="K1803" i="6"/>
  <c r="O1803" i="6"/>
  <c r="N1803" i="6"/>
  <c r="V1422" i="6"/>
  <c r="N1422" i="6"/>
  <c r="K1422" i="6"/>
  <c r="O1422" i="6"/>
  <c r="V241" i="6"/>
  <c r="K241" i="6"/>
  <c r="O241" i="6"/>
  <c r="N241" i="6"/>
  <c r="V1909" i="6"/>
  <c r="K1909" i="6"/>
  <c r="O1909" i="6"/>
  <c r="N1909" i="6"/>
  <c r="V1016" i="6"/>
  <c r="N1016" i="6"/>
  <c r="O1016" i="6"/>
  <c r="K1016" i="6"/>
  <c r="V519" i="6"/>
  <c r="N519" i="6"/>
  <c r="O519" i="6"/>
  <c r="K519" i="6"/>
  <c r="V118" i="6"/>
  <c r="K118" i="6"/>
  <c r="N118" i="6"/>
  <c r="O118" i="6"/>
  <c r="V1296" i="6"/>
  <c r="O1296" i="6"/>
  <c r="K1296" i="6"/>
  <c r="N1296" i="6"/>
  <c r="V1690" i="6"/>
  <c r="O1690" i="6"/>
  <c r="K1690" i="6"/>
  <c r="N1690" i="6"/>
  <c r="N573" i="6"/>
  <c r="V573" i="6"/>
  <c r="O573" i="6"/>
  <c r="K573" i="6"/>
  <c r="V1712" i="6"/>
  <c r="O1712" i="6"/>
  <c r="N1712" i="6"/>
  <c r="K1712" i="6"/>
  <c r="V1389" i="6"/>
  <c r="O1389" i="6"/>
  <c r="K1389" i="6"/>
  <c r="N1389" i="6"/>
  <c r="O387" i="6"/>
  <c r="V387" i="6"/>
  <c r="N387" i="6"/>
  <c r="K387" i="6"/>
  <c r="V919" i="6"/>
  <c r="O919" i="6"/>
  <c r="K919" i="6"/>
  <c r="N919" i="6"/>
  <c r="V1991" i="6"/>
  <c r="O1991" i="6"/>
  <c r="N1991" i="6"/>
  <c r="K1991" i="6"/>
  <c r="V264" i="6"/>
  <c r="N264" i="6"/>
  <c r="K264" i="6"/>
  <c r="O264" i="6"/>
  <c r="V855" i="6"/>
  <c r="O855" i="6"/>
  <c r="K855" i="6"/>
  <c r="N855" i="6"/>
  <c r="V1632" i="6"/>
  <c r="O1632" i="6"/>
  <c r="K1632" i="6"/>
  <c r="N1632" i="6"/>
  <c r="V171" i="6"/>
  <c r="N171" i="6"/>
  <c r="O171" i="6"/>
  <c r="K171" i="6"/>
  <c r="V227" i="6"/>
  <c r="K227" i="6"/>
  <c r="N227" i="6"/>
  <c r="O227" i="6"/>
  <c r="V1440" i="6"/>
  <c r="O1440" i="6"/>
  <c r="K1440" i="6"/>
  <c r="N1440" i="6"/>
  <c r="V945" i="6"/>
  <c r="O945" i="6"/>
  <c r="N945" i="6"/>
  <c r="K945" i="6"/>
  <c r="V740" i="6"/>
  <c r="N740" i="6"/>
  <c r="K740" i="6"/>
  <c r="O740" i="6"/>
  <c r="V1328" i="6"/>
  <c r="N1328" i="6"/>
  <c r="K1328" i="6"/>
  <c r="O1328" i="6"/>
  <c r="V1229" i="6"/>
  <c r="O1229" i="6"/>
  <c r="N1229" i="6"/>
  <c r="K1229" i="6"/>
  <c r="V1931" i="6"/>
  <c r="K1931" i="6"/>
  <c r="N1931" i="6"/>
  <c r="O1931" i="6"/>
  <c r="V567" i="6"/>
  <c r="K567" i="6"/>
  <c r="O567" i="6"/>
  <c r="N567" i="6"/>
  <c r="V195" i="6"/>
  <c r="K195" i="6"/>
  <c r="O195" i="6"/>
  <c r="N195" i="6"/>
  <c r="N330" i="6"/>
  <c r="V330" i="6"/>
  <c r="O330" i="6"/>
  <c r="K330" i="6"/>
  <c r="V360" i="6"/>
  <c r="O360" i="6"/>
  <c r="N360" i="6"/>
  <c r="K360" i="6"/>
  <c r="V641" i="6"/>
  <c r="N641" i="6"/>
  <c r="O641" i="6"/>
  <c r="K641" i="6"/>
  <c r="V281" i="6"/>
  <c r="O281" i="6"/>
  <c r="N281" i="6"/>
  <c r="K281" i="6"/>
  <c r="V1592" i="6"/>
  <c r="O1592" i="6"/>
  <c r="N1592" i="6"/>
  <c r="K1592" i="6"/>
  <c r="V1021" i="6"/>
  <c r="K1021" i="6"/>
  <c r="N1021" i="6"/>
  <c r="O1021" i="6"/>
  <c r="V1438" i="6"/>
  <c r="O1438" i="6"/>
  <c r="K1438" i="6"/>
  <c r="N1438" i="6"/>
  <c r="V1667" i="6"/>
  <c r="N1667" i="6"/>
  <c r="O1667" i="6"/>
  <c r="K1667" i="6"/>
  <c r="V1771" i="6"/>
  <c r="N1771" i="6"/>
  <c r="O1771" i="6"/>
  <c r="K1771" i="6"/>
  <c r="V895" i="6"/>
  <c r="O895" i="6"/>
  <c r="N895" i="6"/>
  <c r="K895" i="6"/>
  <c r="V379" i="6"/>
  <c r="N379" i="6"/>
  <c r="O379" i="6"/>
  <c r="K379" i="6"/>
  <c r="V198" i="6"/>
  <c r="K198" i="6"/>
  <c r="O198" i="6"/>
  <c r="N198" i="6"/>
  <c r="V570" i="6"/>
  <c r="O570" i="6"/>
  <c r="K570" i="6"/>
  <c r="N570" i="6"/>
  <c r="V1027" i="6"/>
  <c r="K1027" i="6"/>
  <c r="O1027" i="6"/>
  <c r="N1027" i="6"/>
  <c r="N1449" i="6"/>
  <c r="V1449" i="6"/>
  <c r="K1449" i="6"/>
  <c r="O1449" i="6"/>
  <c r="V1664" i="6"/>
  <c r="N1664" i="6"/>
  <c r="O1664" i="6"/>
  <c r="K1664" i="6"/>
  <c r="N1573" i="6"/>
  <c r="V1573" i="6"/>
  <c r="O1573" i="6"/>
  <c r="K1573" i="6"/>
  <c r="V1236" i="6"/>
  <c r="N1236" i="6"/>
  <c r="O1236" i="6"/>
  <c r="K1236" i="6"/>
  <c r="V535" i="6"/>
  <c r="K535" i="6"/>
  <c r="N535" i="6"/>
  <c r="O535" i="6"/>
  <c r="V1138" i="6"/>
  <c r="N1138" i="6"/>
  <c r="K1138" i="6"/>
  <c r="O1138" i="6"/>
  <c r="V1110" i="6"/>
  <c r="N1110" i="6"/>
  <c r="K1110" i="6"/>
  <c r="O1110" i="6"/>
  <c r="V1553" i="6"/>
  <c r="N1553" i="6"/>
  <c r="K1553" i="6"/>
  <c r="O1553" i="6"/>
  <c r="N957" i="6"/>
  <c r="V957" i="6"/>
  <c r="K957" i="6"/>
  <c r="O957" i="6"/>
  <c r="V314" i="6"/>
  <c r="N314" i="6"/>
  <c r="K314" i="6"/>
  <c r="O314" i="6"/>
  <c r="V1288" i="6"/>
  <c r="K1288" i="6"/>
  <c r="O1288" i="6"/>
  <c r="N1288" i="6"/>
  <c r="N90" i="6"/>
  <c r="V90" i="6"/>
  <c r="O90" i="6"/>
  <c r="K90" i="6"/>
  <c r="N1725" i="6"/>
  <c r="V1725" i="6"/>
  <c r="K1725" i="6"/>
  <c r="O1725" i="6"/>
  <c r="V1206" i="6"/>
  <c r="N1206" i="6"/>
  <c r="K1206" i="6"/>
  <c r="O1206" i="6"/>
  <c r="V1708" i="6"/>
  <c r="O1708" i="6"/>
  <c r="K1708" i="6"/>
  <c r="N1708" i="6"/>
  <c r="V1147" i="6"/>
  <c r="N1147" i="6"/>
  <c r="O1147" i="6"/>
  <c r="K1147" i="6"/>
  <c r="V1629" i="6"/>
  <c r="O1629" i="6"/>
  <c r="N1629" i="6"/>
  <c r="K1629" i="6"/>
  <c r="V1674" i="6"/>
  <c r="O1674" i="6"/>
  <c r="N1674" i="6"/>
  <c r="K1674" i="6"/>
  <c r="V1293" i="6"/>
  <c r="K1293" i="6"/>
  <c r="O1293" i="6"/>
  <c r="N1293" i="6"/>
  <c r="N409" i="6"/>
  <c r="V409" i="6"/>
  <c r="O409" i="6"/>
  <c r="K409" i="6"/>
  <c r="V285" i="6"/>
  <c r="O285" i="6"/>
  <c r="N285" i="6"/>
  <c r="K285" i="6"/>
  <c r="V600" i="6"/>
  <c r="K600" i="6"/>
  <c r="O600" i="6"/>
  <c r="N600" i="6"/>
  <c r="V1072" i="6"/>
  <c r="N1072" i="6"/>
  <c r="K1072" i="6"/>
  <c r="O1072" i="6"/>
  <c r="N588" i="6"/>
  <c r="V588" i="6"/>
  <c r="O588" i="6"/>
  <c r="K588" i="6"/>
  <c r="V1798" i="6"/>
  <c r="K1798" i="6"/>
  <c r="N1798" i="6"/>
  <c r="O1798" i="6"/>
  <c r="V794" i="6"/>
  <c r="O794" i="6"/>
  <c r="K794" i="6"/>
  <c r="N794" i="6"/>
  <c r="V1968" i="6"/>
  <c r="O1968" i="6"/>
  <c r="N1968" i="6"/>
  <c r="K1968" i="6"/>
  <c r="V1502" i="6"/>
  <c r="N1502" i="6"/>
  <c r="O1502" i="6"/>
  <c r="K1502" i="6"/>
  <c r="V1815" i="6"/>
  <c r="K1815" i="6"/>
  <c r="N1815" i="6"/>
  <c r="O1815" i="6"/>
  <c r="V134" i="6"/>
  <c r="O134" i="6"/>
  <c r="K134" i="6"/>
  <c r="N134" i="6"/>
  <c r="V63" i="6"/>
  <c r="N63" i="6"/>
  <c r="O63" i="6"/>
  <c r="K63" i="6"/>
  <c r="V1720" i="6"/>
  <c r="N1720" i="6"/>
  <c r="K1720" i="6"/>
  <c r="O1720" i="6"/>
  <c r="V941" i="6"/>
  <c r="K941" i="6"/>
  <c r="O941" i="6"/>
  <c r="N941" i="6"/>
  <c r="V1029" i="6"/>
  <c r="O1029" i="6"/>
  <c r="N1029" i="6"/>
  <c r="K1029" i="6"/>
  <c r="V1155" i="6"/>
  <c r="K1155" i="6"/>
  <c r="O1155" i="6"/>
  <c r="N1155" i="6"/>
  <c r="V646" i="6"/>
  <c r="N646" i="6"/>
  <c r="O646" i="6"/>
  <c r="K646" i="6"/>
  <c r="V712" i="6"/>
  <c r="N712" i="6"/>
  <c r="O712" i="6"/>
  <c r="K712" i="6"/>
  <c r="V1647" i="6"/>
  <c r="K1647" i="6"/>
  <c r="N1647" i="6"/>
  <c r="O1647" i="6"/>
  <c r="V841" i="6"/>
  <c r="O841" i="6"/>
  <c r="K841" i="6"/>
  <c r="N841" i="6"/>
  <c r="V521" i="6"/>
  <c r="N521" i="6"/>
  <c r="O521" i="6"/>
  <c r="K521" i="6"/>
  <c r="V1862" i="6"/>
  <c r="K1862" i="6"/>
  <c r="O1862" i="6"/>
  <c r="N1862" i="6"/>
  <c r="N1620" i="6"/>
  <c r="V1620" i="6"/>
  <c r="K1620" i="6"/>
  <c r="O1620" i="6"/>
  <c r="V706" i="6"/>
  <c r="N706" i="6"/>
  <c r="K706" i="6"/>
  <c r="O706" i="6"/>
  <c r="N1052" i="6"/>
  <c r="V1052" i="6"/>
  <c r="K1052" i="6"/>
  <c r="O1052" i="6"/>
  <c r="V207" i="6"/>
  <c r="O207" i="6"/>
  <c r="K207" i="6"/>
  <c r="N207" i="6"/>
  <c r="V1552" i="6"/>
  <c r="O1552" i="6"/>
  <c r="N1552" i="6"/>
  <c r="K1552" i="6"/>
  <c r="N509" i="6"/>
  <c r="V509" i="6"/>
  <c r="K509" i="6"/>
  <c r="O509" i="6"/>
  <c r="N1483" i="6"/>
  <c r="V1483" i="6"/>
  <c r="K1483" i="6"/>
  <c r="O1483" i="6"/>
  <c r="V1724" i="6"/>
  <c r="K1724" i="6"/>
  <c r="O1724" i="6"/>
  <c r="N1724" i="6"/>
  <c r="V617" i="6"/>
  <c r="K617" i="6"/>
  <c r="O617" i="6"/>
  <c r="N617" i="6"/>
  <c r="V1340" i="6"/>
  <c r="O1340" i="6"/>
  <c r="N1340" i="6"/>
  <c r="K1340" i="6"/>
  <c r="V1933" i="6"/>
  <c r="K1933" i="6"/>
  <c r="O1933" i="6"/>
  <c r="N1933" i="6"/>
  <c r="O983" i="6"/>
  <c r="V983" i="6"/>
  <c r="K983" i="6"/>
  <c r="N983" i="6"/>
  <c r="V57" i="6"/>
  <c r="K57" i="6"/>
  <c r="O57" i="6"/>
  <c r="N57" i="6"/>
  <c r="V1435" i="6"/>
  <c r="K1435" i="6"/>
  <c r="O1435" i="6"/>
  <c r="N1435" i="6"/>
  <c r="V1167" i="6"/>
  <c r="N1167" i="6"/>
  <c r="O1167" i="6"/>
  <c r="K1167" i="6"/>
  <c r="V1384" i="6"/>
  <c r="K1384" i="6"/>
  <c r="O1384" i="6"/>
  <c r="N1384" i="6"/>
  <c r="V1536" i="6"/>
  <c r="N1536" i="6"/>
  <c r="K1536" i="6"/>
  <c r="O1536" i="6"/>
  <c r="V1939" i="6"/>
  <c r="O1939" i="6"/>
  <c r="N1939" i="6"/>
  <c r="K1939" i="6"/>
  <c r="V1239" i="6"/>
  <c r="K1239" i="6"/>
  <c r="O1239" i="6"/>
  <c r="N1239" i="6"/>
  <c r="V1486" i="6"/>
  <c r="K1486" i="6"/>
  <c r="O1486" i="6"/>
  <c r="N1486" i="6"/>
  <c r="N653" i="6"/>
  <c r="V653" i="6"/>
  <c r="O653" i="6"/>
  <c r="K653" i="6"/>
  <c r="V367" i="6"/>
  <c r="O367" i="6"/>
  <c r="K367" i="6"/>
  <c r="N367" i="6"/>
  <c r="N1060" i="6"/>
  <c r="V1060" i="6"/>
  <c r="O1060" i="6"/>
  <c r="K1060" i="6"/>
  <c r="V312" i="6"/>
  <c r="K312" i="6"/>
  <c r="N312" i="6"/>
  <c r="O312" i="6"/>
  <c r="V689" i="6"/>
  <c r="K689" i="6"/>
  <c r="N689" i="6"/>
  <c r="O689" i="6"/>
  <c r="V1854" i="6"/>
  <c r="O1854" i="6"/>
  <c r="N1854" i="6"/>
  <c r="K1854" i="6"/>
  <c r="O595" i="6"/>
  <c r="V595" i="6"/>
  <c r="K595" i="6"/>
  <c r="N595" i="6"/>
  <c r="V1596" i="6"/>
  <c r="K1596" i="6"/>
  <c r="O1596" i="6"/>
  <c r="N1596" i="6"/>
  <c r="V225" i="6"/>
  <c r="N225" i="6"/>
  <c r="K225" i="6"/>
  <c r="O225" i="6"/>
  <c r="V1247" i="6"/>
  <c r="O1247" i="6"/>
  <c r="N1247" i="6"/>
  <c r="K1247" i="6"/>
  <c r="V1024" i="6"/>
  <c r="N1024" i="6"/>
  <c r="K1024" i="6"/>
  <c r="O1024" i="6"/>
  <c r="V211" i="6"/>
  <c r="N211" i="6"/>
  <c r="O211" i="6"/>
  <c r="K211" i="6"/>
  <c r="V482" i="6"/>
  <c r="O482" i="6"/>
  <c r="N482" i="6"/>
  <c r="K482" i="6"/>
  <c r="N1182" i="6"/>
  <c r="V1182" i="6"/>
  <c r="O1182" i="6"/>
  <c r="K1182" i="6"/>
  <c r="V1633" i="6"/>
  <c r="K1633" i="6"/>
  <c r="N1633" i="6"/>
  <c r="O1633" i="6"/>
  <c r="V287" i="6"/>
  <c r="K287" i="6"/>
  <c r="O287" i="6"/>
  <c r="N287" i="6"/>
  <c r="V576" i="6"/>
  <c r="K576" i="6"/>
  <c r="N576" i="6"/>
  <c r="O576" i="6"/>
  <c r="V731" i="6"/>
  <c r="O731" i="6"/>
  <c r="N731" i="6"/>
  <c r="K731" i="6"/>
  <c r="V921" i="6"/>
  <c r="N921" i="6"/>
  <c r="O921" i="6"/>
  <c r="K921" i="6"/>
  <c r="V1153" i="6"/>
  <c r="K1153" i="6"/>
  <c r="O1153" i="6"/>
  <c r="N1153" i="6"/>
  <c r="V872" i="6"/>
  <c r="K872" i="6"/>
  <c r="O872" i="6"/>
  <c r="N872" i="6"/>
  <c r="N1198" i="6"/>
  <c r="V1198" i="6"/>
  <c r="K1198" i="6"/>
  <c r="O1198" i="6"/>
  <c r="V1995" i="6"/>
  <c r="O1995" i="6"/>
  <c r="N1995" i="6"/>
  <c r="K1995" i="6"/>
  <c r="V487" i="6"/>
  <c r="O487" i="6"/>
  <c r="K487" i="6"/>
  <c r="N487" i="6"/>
  <c r="V951" i="6"/>
  <c r="O951" i="6"/>
  <c r="K951" i="6"/>
  <c r="N951" i="6"/>
  <c r="V1123" i="6"/>
  <c r="K1123" i="6"/>
  <c r="N1123" i="6"/>
  <c r="O1123" i="6"/>
  <c r="V834" i="6"/>
  <c r="N834" i="6"/>
  <c r="O834" i="6"/>
  <c r="K834" i="6"/>
  <c r="K1793" i="6"/>
  <c r="V1793" i="6"/>
  <c r="O1793" i="6"/>
  <c r="N1793" i="6"/>
  <c r="V546" i="6"/>
  <c r="K546" i="6"/>
  <c r="O546" i="6"/>
  <c r="N546" i="6"/>
  <c r="V1755" i="6"/>
  <c r="O1755" i="6"/>
  <c r="K1755" i="6"/>
  <c r="N1755" i="6"/>
  <c r="V1175" i="6"/>
  <c r="O1175" i="6"/>
  <c r="K1175" i="6"/>
  <c r="N1175" i="6"/>
  <c r="V1574" i="6"/>
  <c r="N1574" i="6"/>
  <c r="K1574" i="6"/>
  <c r="O1574" i="6"/>
  <c r="N1838" i="6"/>
  <c r="V1838" i="6"/>
  <c r="O1838" i="6"/>
  <c r="K1838" i="6"/>
  <c r="V451" i="6"/>
  <c r="K451" i="6"/>
  <c r="N451" i="6"/>
  <c r="O451" i="6"/>
  <c r="V1245" i="6"/>
  <c r="N1245" i="6"/>
  <c r="K1245" i="6"/>
  <c r="O1245" i="6"/>
  <c r="V1209" i="6"/>
  <c r="K1209" i="6"/>
  <c r="O1209" i="6"/>
  <c r="N1209" i="6"/>
  <c r="V80" i="6"/>
  <c r="N80" i="6"/>
  <c r="O80" i="6"/>
  <c r="K80" i="6"/>
  <c r="V272" i="6"/>
  <c r="K272" i="6"/>
  <c r="O272" i="6"/>
  <c r="N272" i="6"/>
  <c r="V1220" i="6"/>
  <c r="K1220" i="6"/>
  <c r="O1220" i="6"/>
  <c r="N1220" i="6"/>
  <c r="V1344" i="6"/>
  <c r="O1344" i="6"/>
  <c r="K1344" i="6"/>
  <c r="N1344" i="6"/>
  <c r="V349" i="6"/>
  <c r="K349" i="6"/>
  <c r="N349" i="6"/>
  <c r="O349" i="6"/>
  <c r="V1025" i="6"/>
  <c r="K1025" i="6"/>
  <c r="N1025" i="6"/>
  <c r="O1025" i="6"/>
  <c r="V695" i="6"/>
  <c r="N695" i="6"/>
  <c r="O695" i="6"/>
  <c r="K695" i="6"/>
  <c r="V1314" i="6"/>
  <c r="O1314" i="6"/>
  <c r="N1314" i="6"/>
  <c r="K1314" i="6"/>
  <c r="V1292" i="6"/>
  <c r="K1292" i="6"/>
  <c r="O1292" i="6"/>
  <c r="N1292" i="6"/>
  <c r="V1830" i="6"/>
  <c r="K1830" i="6"/>
  <c r="O1830" i="6"/>
  <c r="N1830" i="6"/>
  <c r="V906" i="6"/>
  <c r="K906" i="6"/>
  <c r="O906" i="6"/>
  <c r="N906" i="6"/>
  <c r="V651" i="6"/>
  <c r="K651" i="6"/>
  <c r="O651" i="6"/>
  <c r="N651" i="6"/>
  <c r="V479" i="6"/>
  <c r="O479" i="6"/>
  <c r="N479" i="6"/>
  <c r="K479" i="6"/>
  <c r="V1514" i="6"/>
  <c r="O1514" i="6"/>
  <c r="K1514" i="6"/>
  <c r="N1514" i="6"/>
  <c r="V1805" i="6"/>
  <c r="N1805" i="6"/>
  <c r="K1805" i="6"/>
  <c r="O1805" i="6"/>
  <c r="V1852" i="6"/>
  <c r="O1852" i="6"/>
  <c r="K1852" i="6"/>
  <c r="N1852" i="6"/>
  <c r="V1310" i="6"/>
  <c r="K1310" i="6"/>
  <c r="N1310" i="6"/>
  <c r="O1310" i="6"/>
  <c r="V733" i="6"/>
  <c r="K733" i="6"/>
  <c r="O733" i="6"/>
  <c r="N733" i="6"/>
  <c r="V1599" i="6"/>
  <c r="K1599" i="6"/>
  <c r="O1599" i="6"/>
  <c r="N1599" i="6"/>
  <c r="V1005" i="6"/>
  <c r="N1005" i="6"/>
  <c r="K1005" i="6"/>
  <c r="O1005" i="6"/>
  <c r="V1171" i="6"/>
  <c r="N1171" i="6"/>
  <c r="K1171" i="6"/>
  <c r="O1171" i="6"/>
  <c r="N692" i="6"/>
  <c r="V692" i="6"/>
  <c r="O692" i="6"/>
  <c r="K692" i="6"/>
  <c r="V1658" i="6"/>
  <c r="O1658" i="6"/>
  <c r="N1658" i="6"/>
  <c r="K1658" i="6"/>
  <c r="V1139" i="6"/>
  <c r="K1139" i="6"/>
  <c r="O1139" i="6"/>
  <c r="N1139" i="6"/>
  <c r="V334" i="6"/>
  <c r="N334" i="6"/>
  <c r="O334" i="6"/>
  <c r="K334" i="6"/>
  <c r="V928" i="6"/>
  <c r="K928" i="6"/>
  <c r="N928" i="6"/>
  <c r="O928" i="6"/>
  <c r="V1752" i="6"/>
  <c r="O1752" i="6"/>
  <c r="N1752" i="6"/>
  <c r="K1752" i="6"/>
  <c r="N1412" i="6"/>
  <c r="V1412" i="6"/>
  <c r="K1412" i="6"/>
  <c r="O1412" i="6"/>
  <c r="V1943" i="6"/>
  <c r="N1943" i="6"/>
  <c r="K1943" i="6"/>
  <c r="O1943" i="6"/>
  <c r="V800" i="6"/>
  <c r="N800" i="6"/>
  <c r="O800" i="6"/>
  <c r="K800" i="6"/>
  <c r="N1425" i="6"/>
  <c r="V1425" i="6"/>
  <c r="O1425" i="6"/>
  <c r="K1425" i="6"/>
  <c r="V1556" i="6"/>
  <c r="N1556" i="6"/>
  <c r="O1556" i="6"/>
  <c r="K1556" i="6"/>
  <c r="N685" i="6"/>
  <c r="V685" i="6"/>
  <c r="O685" i="6"/>
  <c r="K685" i="6"/>
  <c r="V366" i="6"/>
  <c r="N366" i="6"/>
  <c r="O366" i="6"/>
  <c r="K366" i="6"/>
  <c r="V1835" i="6"/>
  <c r="O1835" i="6"/>
  <c r="K1835" i="6"/>
  <c r="N1835" i="6"/>
  <c r="V1300" i="6"/>
  <c r="O1300" i="6"/>
  <c r="K1300" i="6"/>
  <c r="N1300" i="6"/>
  <c r="V125" i="6"/>
  <c r="K125" i="6"/>
  <c r="N125" i="6"/>
  <c r="O125" i="6"/>
  <c r="V1659" i="6"/>
  <c r="N1659" i="6"/>
  <c r="K1659" i="6"/>
  <c r="O1659" i="6"/>
  <c r="V1877" i="6"/>
  <c r="O1877" i="6"/>
  <c r="K1877" i="6"/>
  <c r="N1877" i="6"/>
  <c r="O1566" i="6"/>
  <c r="V1566" i="6"/>
  <c r="N1566" i="6"/>
  <c r="K1566" i="6"/>
  <c r="V1921" i="6"/>
  <c r="O1921" i="6"/>
  <c r="K1921" i="6"/>
  <c r="N1921" i="6"/>
  <c r="N1643" i="6"/>
  <c r="V1643" i="6"/>
  <c r="K1643" i="6"/>
  <c r="O1643" i="6"/>
  <c r="V1187" i="6"/>
  <c r="K1187" i="6"/>
  <c r="O1187" i="6"/>
  <c r="N1187" i="6"/>
  <c r="V401" i="6"/>
  <c r="N401" i="6"/>
  <c r="K401" i="6"/>
  <c r="O401" i="6"/>
  <c r="V623" i="6"/>
  <c r="N623" i="6"/>
  <c r="K623" i="6"/>
  <c r="O623" i="6"/>
  <c r="V1537" i="6"/>
  <c r="O1537" i="6"/>
  <c r="N1537" i="6"/>
  <c r="K1537" i="6"/>
  <c r="V1381" i="6"/>
  <c r="O1381" i="6"/>
  <c r="N1381" i="6"/>
  <c r="K1381" i="6"/>
  <c r="V655" i="6"/>
  <c r="N655" i="6"/>
  <c r="K655" i="6"/>
  <c r="O655" i="6"/>
  <c r="V947" i="6"/>
  <c r="N947" i="6"/>
  <c r="K947" i="6"/>
  <c r="O947" i="6"/>
  <c r="V224" i="6"/>
  <c r="N224" i="6"/>
  <c r="O224" i="6"/>
  <c r="K224" i="6"/>
  <c r="V340" i="6"/>
  <c r="O340" i="6"/>
  <c r="K340" i="6"/>
  <c r="N340" i="6"/>
  <c r="N1508" i="6"/>
  <c r="V1508" i="6"/>
  <c r="K1508" i="6"/>
  <c r="O1508" i="6"/>
  <c r="N652" i="6"/>
  <c r="V652" i="6"/>
  <c r="K652" i="6"/>
  <c r="O652" i="6"/>
  <c r="V1930" i="6"/>
  <c r="K1930" i="6"/>
  <c r="N1930" i="6"/>
  <c r="O1930" i="6"/>
  <c r="V996" i="6"/>
  <c r="K996" i="6"/>
  <c r="N996" i="6"/>
  <c r="O996" i="6"/>
  <c r="V2005" i="6"/>
  <c r="O2005" i="6"/>
  <c r="K2005" i="6"/>
  <c r="N2005" i="6"/>
  <c r="V925" i="6"/>
  <c r="O925" i="6"/>
  <c r="K925" i="6"/>
  <c r="N925" i="6"/>
  <c r="V719" i="6"/>
  <c r="N719" i="6"/>
  <c r="K719" i="6"/>
  <c r="O719" i="6"/>
  <c r="V1918" i="6"/>
  <c r="K1918" i="6"/>
  <c r="O1918" i="6"/>
  <c r="N1918" i="6"/>
  <c r="V83" i="6"/>
  <c r="O83" i="6"/>
  <c r="K83" i="6"/>
  <c r="N83" i="6"/>
  <c r="N1657" i="6"/>
  <c r="V1657" i="6"/>
  <c r="K1657" i="6"/>
  <c r="O1657" i="6"/>
  <c r="V1587" i="6"/>
  <c r="O1587" i="6"/>
  <c r="K1587" i="6"/>
  <c r="N1587" i="6"/>
  <c r="V1781" i="6"/>
  <c r="N1781" i="6"/>
  <c r="K1781" i="6"/>
  <c r="O1781" i="6"/>
  <c r="V1695" i="6"/>
  <c r="N1695" i="6"/>
  <c r="K1695" i="6"/>
  <c r="O1695" i="6"/>
  <c r="V722" i="6"/>
  <c r="K722" i="6"/>
  <c r="O722" i="6"/>
  <c r="N722" i="6"/>
  <c r="N138" i="6"/>
  <c r="V138" i="6"/>
  <c r="K138" i="6"/>
  <c r="O138" i="6"/>
  <c r="V1954" i="6"/>
  <c r="O1954" i="6"/>
  <c r="N1954" i="6"/>
  <c r="K1954" i="6"/>
  <c r="N1350" i="6"/>
  <c r="V1350" i="6"/>
  <c r="O1350" i="6"/>
  <c r="K1350" i="6"/>
  <c r="N726" i="6"/>
  <c r="V726" i="6"/>
  <c r="K726" i="6"/>
  <c r="O726" i="6"/>
  <c r="O1475" i="6"/>
  <c r="V1475" i="6"/>
  <c r="K1475" i="6"/>
  <c r="N1475" i="6"/>
  <c r="N468" i="6"/>
  <c r="V468" i="6"/>
  <c r="K468" i="6"/>
  <c r="O468" i="6"/>
  <c r="V400" i="6"/>
  <c r="K400" i="6"/>
  <c r="O400" i="6"/>
  <c r="N400" i="6"/>
  <c r="V542" i="6"/>
  <c r="K542" i="6"/>
  <c r="N542" i="6"/>
  <c r="O542" i="6"/>
  <c r="V1612" i="6"/>
  <c r="K1612" i="6"/>
  <c r="O1612" i="6"/>
  <c r="N1612" i="6"/>
  <c r="V754" i="6"/>
  <c r="K754" i="6"/>
  <c r="O754" i="6"/>
  <c r="N754" i="6"/>
  <c r="N173" i="6"/>
  <c r="V173" i="6"/>
  <c r="O173" i="6"/>
  <c r="K173" i="6"/>
  <c r="N854" i="6"/>
  <c r="V854" i="6"/>
  <c r="K854" i="6"/>
  <c r="O854" i="6"/>
  <c r="V480" i="6"/>
  <c r="N480" i="6"/>
  <c r="O480" i="6"/>
  <c r="K480" i="6"/>
  <c r="V1430" i="6"/>
  <c r="O1430" i="6"/>
  <c r="K1430" i="6"/>
  <c r="N1430" i="6"/>
  <c r="V603" i="6"/>
  <c r="O603" i="6"/>
  <c r="K603" i="6"/>
  <c r="N603" i="6"/>
  <c r="V325" i="6"/>
  <c r="N325" i="6"/>
  <c r="O325" i="6"/>
  <c r="K325" i="6"/>
  <c r="N1593" i="6"/>
  <c r="V1593" i="6"/>
  <c r="O1593" i="6"/>
  <c r="K1593" i="6"/>
  <c r="V1392" i="6"/>
  <c r="K1392" i="6"/>
  <c r="O1392" i="6"/>
  <c r="N1392" i="6"/>
  <c r="K1237" i="6"/>
  <c r="V1237" i="6"/>
  <c r="O1237" i="6"/>
  <c r="N1237" i="6"/>
  <c r="V205" i="6"/>
  <c r="K205" i="6"/>
  <c r="O205" i="6"/>
  <c r="N205" i="6"/>
  <c r="V946" i="6"/>
  <c r="O946" i="6"/>
  <c r="K946" i="6"/>
  <c r="N946" i="6"/>
  <c r="V624" i="6"/>
  <c r="O624" i="6"/>
  <c r="K624" i="6"/>
  <c r="N624" i="6"/>
  <c r="V955" i="6"/>
  <c r="K955" i="6"/>
  <c r="N955" i="6"/>
  <c r="O955" i="6"/>
  <c r="V1149" i="6"/>
  <c r="O1149" i="6"/>
  <c r="K1149" i="6"/>
  <c r="N1149" i="6"/>
  <c r="V1611" i="6"/>
  <c r="N1611" i="6"/>
  <c r="O1611" i="6"/>
  <c r="K1611" i="6"/>
  <c r="V1721" i="6"/>
  <c r="N1721" i="6"/>
  <c r="O1721" i="6"/>
  <c r="K1721" i="6"/>
  <c r="V924" i="6"/>
  <c r="O924" i="6"/>
  <c r="K924" i="6"/>
  <c r="N924" i="6"/>
  <c r="V1030" i="6"/>
  <c r="O1030" i="6"/>
  <c r="K1030" i="6"/>
  <c r="N1030" i="6"/>
  <c r="V578" i="6"/>
  <c r="N578" i="6"/>
  <c r="K578" i="6"/>
  <c r="O578" i="6"/>
  <c r="V811" i="6"/>
  <c r="K811" i="6"/>
  <c r="N811" i="6"/>
  <c r="O811" i="6"/>
  <c r="V1042" i="6"/>
  <c r="K1042" i="6"/>
  <c r="N1042" i="6"/>
  <c r="O1042" i="6"/>
  <c r="V645" i="6"/>
  <c r="O645" i="6"/>
  <c r="N645" i="6"/>
  <c r="K645" i="6"/>
  <c r="V912" i="6"/>
  <c r="N912" i="6"/>
  <c r="O912" i="6"/>
  <c r="K912" i="6"/>
  <c r="V1962" i="6"/>
  <c r="K1962" i="6"/>
  <c r="O1962" i="6"/>
  <c r="N1962" i="6"/>
  <c r="V1232" i="6"/>
  <c r="O1232" i="6"/>
  <c r="N1232" i="6"/>
  <c r="K1232" i="6"/>
  <c r="V276" i="6"/>
  <c r="K276" i="6"/>
  <c r="O276" i="6"/>
  <c r="N276" i="6"/>
  <c r="V1576" i="6"/>
  <c r="K1576" i="6"/>
  <c r="O1576" i="6"/>
  <c r="N1576" i="6"/>
  <c r="V1276" i="6"/>
  <c r="O1276" i="6"/>
  <c r="K1276" i="6"/>
  <c r="N1276" i="6"/>
  <c r="V1530" i="6"/>
  <c r="O1530" i="6"/>
  <c r="N1530" i="6"/>
  <c r="K1530" i="6"/>
  <c r="V361" i="6"/>
  <c r="N361" i="6"/>
  <c r="K361" i="6"/>
  <c r="O361" i="6"/>
  <c r="V1411" i="6"/>
  <c r="N1411" i="6"/>
  <c r="K1411" i="6"/>
  <c r="O1411" i="6"/>
  <c r="V1837" i="6"/>
  <c r="K1837" i="6"/>
  <c r="O1837" i="6"/>
  <c r="N1837" i="6"/>
  <c r="V185" i="6"/>
  <c r="K185" i="6"/>
  <c r="O185" i="6"/>
  <c r="N185" i="6"/>
  <c r="N1605" i="6"/>
  <c r="V1605" i="6"/>
  <c r="K1605" i="6"/>
  <c r="O1605" i="6"/>
  <c r="V503" i="6"/>
  <c r="O503" i="6"/>
  <c r="N503" i="6"/>
  <c r="K503" i="6"/>
  <c r="V1131" i="6"/>
  <c r="N1131" i="6"/>
  <c r="K1131" i="6"/>
  <c r="O1131" i="6"/>
  <c r="V504" i="6"/>
  <c r="K504" i="6"/>
  <c r="O504" i="6"/>
  <c r="N504" i="6"/>
  <c r="O403" i="6"/>
  <c r="V403" i="6"/>
  <c r="N403" i="6"/>
  <c r="K403" i="6"/>
  <c r="V251" i="6"/>
  <c r="O251" i="6"/>
  <c r="K251" i="6"/>
  <c r="N251" i="6"/>
  <c r="V1447" i="6"/>
  <c r="K1447" i="6"/>
  <c r="O1447" i="6"/>
  <c r="N1447" i="6"/>
  <c r="V1733" i="6"/>
  <c r="O1733" i="6"/>
  <c r="K1733" i="6"/>
  <c r="N1733" i="6"/>
  <c r="V331" i="6"/>
  <c r="K331" i="6"/>
  <c r="N331" i="6"/>
  <c r="O331" i="6"/>
  <c r="N1778" i="6"/>
  <c r="V1778" i="6"/>
  <c r="O1778" i="6"/>
  <c r="K1778" i="6"/>
  <c r="V948" i="6"/>
  <c r="N948" i="6"/>
  <c r="K948" i="6"/>
  <c r="O948" i="6"/>
  <c r="V1749" i="6"/>
  <c r="K1749" i="6"/>
  <c r="O1749" i="6"/>
  <c r="N1749" i="6"/>
  <c r="V1998" i="6"/>
  <c r="O1998" i="6"/>
  <c r="K1998" i="6"/>
  <c r="N1998" i="6"/>
  <c r="V724" i="6"/>
  <c r="O724" i="6"/>
  <c r="N724" i="6"/>
  <c r="K724" i="6"/>
  <c r="V1109" i="6"/>
  <c r="N1109" i="6"/>
  <c r="K1109" i="6"/>
  <c r="O1109" i="6"/>
  <c r="V1256" i="6"/>
  <c r="O1256" i="6"/>
  <c r="N1256" i="6"/>
  <c r="K1256" i="6"/>
  <c r="V218" i="6"/>
  <c r="O218" i="6"/>
  <c r="K218" i="6"/>
  <c r="N218" i="6"/>
  <c r="V1787" i="6"/>
  <c r="N1787" i="6"/>
  <c r="K1787" i="6"/>
  <c r="O1787" i="6"/>
  <c r="N389" i="6"/>
  <c r="V389" i="6"/>
  <c r="K389" i="6"/>
  <c r="O389" i="6"/>
  <c r="V1178" i="6"/>
  <c r="N1178" i="6"/>
  <c r="O1178" i="6"/>
  <c r="K1178" i="6"/>
  <c r="V1935" i="6"/>
  <c r="O1935" i="6"/>
  <c r="K1935" i="6"/>
  <c r="N1935" i="6"/>
  <c r="N492" i="6"/>
  <c r="V492" i="6"/>
  <c r="O492" i="6"/>
  <c r="K492" i="6"/>
  <c r="V786" i="6"/>
  <c r="N786" i="6"/>
  <c r="K786" i="6"/>
  <c r="O786" i="6"/>
  <c r="V84" i="6"/>
  <c r="N84" i="6"/>
  <c r="K84" i="6"/>
  <c r="O84" i="6"/>
  <c r="V1429" i="6"/>
  <c r="K1429" i="6"/>
  <c r="O1429" i="6"/>
  <c r="N1429" i="6"/>
  <c r="V1397" i="6"/>
  <c r="O1397" i="6"/>
  <c r="N1397" i="6"/>
  <c r="K1397" i="6"/>
  <c r="V1934" i="6"/>
  <c r="O1934" i="6"/>
  <c r="K1934" i="6"/>
  <c r="N1934" i="6"/>
  <c r="V1238" i="6"/>
  <c r="K1238" i="6"/>
  <c r="N1238" i="6"/>
  <c r="O1238" i="6"/>
  <c r="V1806" i="6"/>
  <c r="O1806" i="6"/>
  <c r="K1806" i="6"/>
  <c r="N1806" i="6"/>
  <c r="N234" i="6"/>
  <c r="V234" i="6"/>
  <c r="K234" i="6"/>
  <c r="O234" i="6"/>
  <c r="V1471" i="6"/>
  <c r="O1471" i="6"/>
  <c r="K1471" i="6"/>
  <c r="N1471" i="6"/>
  <c r="V808" i="6"/>
  <c r="O808" i="6"/>
  <c r="K808" i="6"/>
  <c r="N808" i="6"/>
  <c r="V1618" i="6"/>
  <c r="K1618" i="6"/>
  <c r="O1618" i="6"/>
  <c r="N1618" i="6"/>
  <c r="V1349" i="6"/>
  <c r="K1349" i="6"/>
  <c r="O1349" i="6"/>
  <c r="N1349" i="6"/>
  <c r="V1814" i="6"/>
  <c r="O1814" i="6"/>
  <c r="N1814" i="6"/>
  <c r="K1814" i="6"/>
  <c r="N564" i="6"/>
  <c r="V564" i="6"/>
  <c r="O564" i="6"/>
  <c r="K564" i="6"/>
  <c r="V1726" i="6"/>
  <c r="K1726" i="6"/>
  <c r="N1726" i="6"/>
  <c r="O1726" i="6"/>
  <c r="V999" i="6"/>
  <c r="O999" i="6"/>
  <c r="N999" i="6"/>
  <c r="K999" i="6"/>
  <c r="V565" i="6"/>
  <c r="N565" i="6"/>
  <c r="O565" i="6"/>
  <c r="K565" i="6"/>
  <c r="N934" i="6"/>
  <c r="V934" i="6"/>
  <c r="O934" i="6"/>
  <c r="K934" i="6"/>
  <c r="N500" i="6"/>
  <c r="V500" i="6"/>
  <c r="K500" i="6"/>
  <c r="O500" i="6"/>
  <c r="V747" i="6"/>
  <c r="O747" i="6"/>
  <c r="N747" i="6"/>
  <c r="K747" i="6"/>
  <c r="V1801" i="6"/>
  <c r="K1801" i="6"/>
  <c r="N1801" i="6"/>
  <c r="O1801" i="6"/>
  <c r="V470" i="6"/>
  <c r="N470" i="6"/>
  <c r="K470" i="6"/>
  <c r="O470" i="6"/>
  <c r="V1727" i="6"/>
  <c r="K1727" i="6"/>
  <c r="O1727" i="6"/>
  <c r="N1727" i="6"/>
  <c r="V574" i="6"/>
  <c r="O574" i="6"/>
  <c r="K574" i="6"/>
  <c r="N574" i="6"/>
  <c r="V386" i="6"/>
  <c r="K386" i="6"/>
  <c r="O386" i="6"/>
  <c r="N386" i="6"/>
  <c r="V1096" i="6"/>
  <c r="N1096" i="6"/>
  <c r="O1096" i="6"/>
  <c r="K1096" i="6"/>
  <c r="V1472" i="6"/>
  <c r="O1472" i="6"/>
  <c r="K1472" i="6"/>
  <c r="N1472" i="6"/>
  <c r="V464" i="6"/>
  <c r="N464" i="6"/>
  <c r="K464" i="6"/>
  <c r="O464" i="6"/>
  <c r="V534" i="6"/>
  <c r="O534" i="6"/>
  <c r="K534" i="6"/>
  <c r="N534" i="6"/>
  <c r="V289" i="6"/>
  <c r="N289" i="6"/>
  <c r="K289" i="6"/>
  <c r="O289" i="6"/>
  <c r="V1085" i="6"/>
  <c r="N1085" i="6"/>
  <c r="K1085" i="6"/>
  <c r="O1085" i="6"/>
  <c r="V780" i="6"/>
  <c r="O780" i="6"/>
  <c r="N780" i="6"/>
  <c r="K780" i="6"/>
  <c r="V1638" i="6"/>
  <c r="N1638" i="6"/>
  <c r="K1638" i="6"/>
  <c r="O1638" i="6"/>
  <c r="N266" i="6"/>
  <c r="V266" i="6"/>
  <c r="K266" i="6"/>
  <c r="O266" i="6"/>
  <c r="N1824" i="6"/>
  <c r="V1824" i="6"/>
  <c r="K1824" i="6"/>
  <c r="O1824" i="6"/>
  <c r="V1948" i="6"/>
  <c r="N1948" i="6"/>
  <c r="K1948" i="6"/>
  <c r="O1948" i="6"/>
  <c r="V473" i="6"/>
  <c r="K473" i="6"/>
  <c r="O473" i="6"/>
  <c r="N473" i="6"/>
  <c r="V1651" i="6"/>
  <c r="O1651" i="6"/>
  <c r="N1651" i="6"/>
  <c r="K1651" i="6"/>
  <c r="V1190" i="6"/>
  <c r="N1190" i="6"/>
  <c r="K1190" i="6"/>
  <c r="O1190" i="6"/>
  <c r="N364" i="6"/>
  <c r="V364" i="6"/>
  <c r="K364" i="6"/>
  <c r="O364" i="6"/>
  <c r="V471" i="6"/>
  <c r="K471" i="6"/>
  <c r="O471" i="6"/>
  <c r="N471" i="6"/>
  <c r="V1228" i="6"/>
  <c r="K1228" i="6"/>
  <c r="N1228" i="6"/>
  <c r="O1228" i="6"/>
  <c r="V1548" i="6"/>
  <c r="K1548" i="6"/>
  <c r="O1548" i="6"/>
  <c r="N1548" i="6"/>
  <c r="V346" i="6"/>
  <c r="N346" i="6"/>
  <c r="K346" i="6"/>
  <c r="O346" i="6"/>
  <c r="V629" i="6"/>
  <c r="O629" i="6"/>
  <c r="N629" i="6"/>
  <c r="K629" i="6"/>
  <c r="V1947" i="6"/>
  <c r="O1947" i="6"/>
  <c r="K1947" i="6"/>
  <c r="N1947" i="6"/>
  <c r="V1535" i="6"/>
  <c r="O1535" i="6"/>
  <c r="K1535" i="6"/>
  <c r="N1535" i="6"/>
  <c r="N637" i="6"/>
  <c r="V637" i="6"/>
  <c r="K637" i="6"/>
  <c r="O637" i="6"/>
  <c r="V252" i="6"/>
  <c r="K252" i="6"/>
  <c r="O252" i="6"/>
  <c r="N252" i="6"/>
  <c r="V318" i="6"/>
  <c r="O318" i="6"/>
  <c r="K318" i="6"/>
  <c r="N318" i="6"/>
  <c r="V1022" i="6"/>
  <c r="O1022" i="6"/>
  <c r="K1022" i="6"/>
  <c r="N1022" i="6"/>
  <c r="V1791" i="6"/>
  <c r="K1791" i="6"/>
  <c r="N1791" i="6"/>
  <c r="O1791" i="6"/>
  <c r="V818" i="6"/>
  <c r="N818" i="6"/>
  <c r="K818" i="6"/>
  <c r="O818" i="6"/>
  <c r="V743" i="6"/>
  <c r="O743" i="6"/>
  <c r="K743" i="6"/>
  <c r="N743" i="6"/>
  <c r="V1050" i="6"/>
  <c r="K1050" i="6"/>
  <c r="N1050" i="6"/>
  <c r="O1050" i="6"/>
  <c r="V720" i="6"/>
  <c r="N720" i="6"/>
  <c r="O720" i="6"/>
  <c r="K720" i="6"/>
  <c r="V258" i="6"/>
  <c r="O258" i="6"/>
  <c r="N258" i="6"/>
  <c r="K258" i="6"/>
  <c r="V1949" i="6"/>
  <c r="N1949" i="6"/>
  <c r="K1949" i="6"/>
  <c r="O1949" i="6"/>
  <c r="V1900" i="6"/>
  <c r="O1900" i="6"/>
  <c r="K1900" i="6"/>
  <c r="N1900" i="6"/>
  <c r="V665" i="6"/>
  <c r="K665" i="6"/>
  <c r="N665" i="6"/>
  <c r="O665" i="6"/>
  <c r="V221" i="6"/>
  <c r="O221" i="6"/>
  <c r="N221" i="6"/>
  <c r="K221" i="6"/>
  <c r="V512" i="6"/>
  <c r="N512" i="6"/>
  <c r="O512" i="6"/>
  <c r="K512" i="6"/>
  <c r="V1794" i="6"/>
  <c r="N1794" i="6"/>
  <c r="O1794" i="6"/>
  <c r="K1794" i="6"/>
  <c r="V552" i="6"/>
  <c r="K552" i="6"/>
  <c r="O552" i="6"/>
  <c r="N552" i="6"/>
  <c r="V1058" i="6"/>
  <c r="O1058" i="6"/>
  <c r="N1058" i="6"/>
  <c r="K1058" i="6"/>
  <c r="N428" i="6"/>
  <c r="V428" i="6"/>
  <c r="O428" i="6"/>
  <c r="K428" i="6"/>
  <c r="V1925" i="6"/>
  <c r="K1925" i="6"/>
  <c r="N1925" i="6"/>
  <c r="O1925" i="6"/>
  <c r="V1758" i="6"/>
  <c r="O1758" i="6"/>
  <c r="K1758" i="6"/>
  <c r="N1758" i="6"/>
  <c r="V342" i="6"/>
  <c r="N342" i="6"/>
  <c r="K342" i="6"/>
  <c r="O342" i="6"/>
  <c r="V462" i="6"/>
  <c r="O462" i="6"/>
  <c r="N462" i="6"/>
  <c r="K462" i="6"/>
  <c r="V667" i="6"/>
  <c r="O667" i="6"/>
  <c r="K667" i="6"/>
  <c r="N667" i="6"/>
  <c r="V944" i="6"/>
  <c r="N944" i="6"/>
  <c r="O944" i="6"/>
  <c r="K944" i="6"/>
  <c r="V1120" i="6"/>
  <c r="N1120" i="6"/>
  <c r="O1120" i="6"/>
  <c r="K1120" i="6"/>
  <c r="V995" i="6"/>
  <c r="O995" i="6"/>
  <c r="N995" i="6"/>
  <c r="K995" i="6"/>
  <c r="N620" i="6"/>
  <c r="V620" i="6"/>
  <c r="K620" i="6"/>
  <c r="O620" i="6"/>
  <c r="V459" i="6"/>
  <c r="N459" i="6"/>
  <c r="K459" i="6"/>
  <c r="O459" i="6"/>
  <c r="V1197" i="6"/>
  <c r="O1197" i="6"/>
  <c r="N1197" i="6"/>
  <c r="K1197" i="6"/>
  <c r="N1645" i="6"/>
  <c r="V1645" i="6"/>
  <c r="O1645" i="6"/>
  <c r="K1645" i="6"/>
  <c r="V132" i="6"/>
  <c r="O132" i="6"/>
  <c r="N132" i="6"/>
  <c r="K132" i="6"/>
  <c r="V1343" i="6"/>
  <c r="K1343" i="6"/>
  <c r="N1343" i="6"/>
  <c r="O1343" i="6"/>
  <c r="V1942" i="6"/>
  <c r="K1942" i="6"/>
  <c r="O1942" i="6"/>
  <c r="N1942" i="6"/>
  <c r="V299" i="6"/>
  <c r="N299" i="6"/>
  <c r="O299" i="6"/>
  <c r="K299" i="6"/>
  <c r="V375" i="6"/>
  <c r="N375" i="6"/>
  <c r="O375" i="6"/>
  <c r="K375" i="6"/>
  <c r="V1035" i="6"/>
  <c r="N1035" i="6"/>
  <c r="O1035" i="6"/>
  <c r="K1035" i="6"/>
  <c r="V392" i="6"/>
  <c r="K392" i="6"/>
  <c r="O392" i="6"/>
  <c r="N392" i="6"/>
  <c r="V1759" i="6"/>
  <c r="N1759" i="6"/>
  <c r="K1759" i="6"/>
  <c r="O1759" i="6"/>
  <c r="V324" i="6"/>
  <c r="O324" i="6"/>
  <c r="N324" i="6"/>
  <c r="K324" i="6"/>
  <c r="V1594" i="6"/>
  <c r="K1594" i="6"/>
  <c r="N1594" i="6"/>
  <c r="O1594" i="6"/>
  <c r="N1988" i="6"/>
  <c r="V1988" i="6"/>
  <c r="O1988" i="6"/>
  <c r="K1988" i="6"/>
  <c r="V909" i="6"/>
  <c r="K909" i="6"/>
  <c r="O909" i="6"/>
  <c r="N909" i="6"/>
  <c r="V708" i="6"/>
  <c r="O708" i="6"/>
  <c r="N708" i="6"/>
  <c r="K708" i="6"/>
  <c r="V336" i="6"/>
  <c r="N336" i="6"/>
  <c r="O336" i="6"/>
  <c r="K336" i="6"/>
  <c r="V1739" i="6"/>
  <c r="K1739" i="6"/>
  <c r="N1739" i="6"/>
  <c r="O1739" i="6"/>
  <c r="V1368" i="6"/>
  <c r="K1368" i="6"/>
  <c r="N1368" i="6"/>
  <c r="O1368" i="6"/>
  <c r="V229" i="6"/>
  <c r="N229" i="6"/>
  <c r="O229" i="6"/>
  <c r="K229" i="6"/>
  <c r="V1157" i="6"/>
  <c r="K1157" i="6"/>
  <c r="N1157" i="6"/>
  <c r="O1157" i="6"/>
  <c r="V135" i="6"/>
  <c r="N135" i="6"/>
  <c r="O135" i="6"/>
  <c r="K135" i="6"/>
  <c r="O659" i="6"/>
  <c r="V659" i="6"/>
  <c r="K659" i="6"/>
  <c r="N659" i="6"/>
  <c r="N949" i="6"/>
  <c r="V949" i="6"/>
  <c r="K949" i="6"/>
  <c r="O949" i="6"/>
  <c r="V496" i="6"/>
  <c r="K496" i="6"/>
  <c r="O496" i="6"/>
  <c r="N496" i="6"/>
  <c r="V337" i="6"/>
  <c r="O337" i="6"/>
  <c r="K337" i="6"/>
  <c r="N337" i="6"/>
  <c r="V1694" i="6"/>
  <c r="N1694" i="6"/>
  <c r="O1694" i="6"/>
  <c r="K1694" i="6"/>
  <c r="V1195" i="6"/>
  <c r="N1195" i="6"/>
  <c r="K1195" i="6"/>
  <c r="O1195" i="6"/>
  <c r="V1234" i="6"/>
  <c r="K1234" i="6"/>
  <c r="N1234" i="6"/>
  <c r="O1234" i="6"/>
  <c r="N886" i="6"/>
  <c r="V886" i="6"/>
  <c r="K886" i="6"/>
  <c r="O886" i="6"/>
  <c r="V119" i="6"/>
  <c r="N119" i="6"/>
  <c r="K119" i="6"/>
  <c r="O119" i="6"/>
  <c r="V1348" i="6"/>
  <c r="K1348" i="6"/>
  <c r="N1348" i="6"/>
  <c r="O1348" i="6"/>
  <c r="V1382" i="6"/>
  <c r="O1382" i="6"/>
  <c r="K1382" i="6"/>
  <c r="N1382" i="6"/>
  <c r="V1100" i="6"/>
  <c r="N1100" i="6"/>
  <c r="O1100" i="6"/>
  <c r="K1100" i="6"/>
  <c r="V932" i="6"/>
  <c r="N932" i="6"/>
  <c r="K932" i="6"/>
  <c r="O932" i="6"/>
  <c r="V1468" i="6"/>
  <c r="K1468" i="6"/>
  <c r="N1468" i="6"/>
  <c r="O1468" i="6"/>
  <c r="V1813" i="6"/>
  <c r="O1813" i="6"/>
  <c r="N1813" i="6"/>
  <c r="K1813" i="6"/>
  <c r="V1598" i="6"/>
  <c r="K1598" i="6"/>
  <c r="O1598" i="6"/>
  <c r="N1598" i="6"/>
  <c r="V1181" i="6"/>
  <c r="N1181" i="6"/>
  <c r="O1181" i="6"/>
  <c r="K1181" i="6"/>
  <c r="V422" i="6"/>
  <c r="K422" i="6"/>
  <c r="O422" i="6"/>
  <c r="N422" i="6"/>
  <c r="V796" i="6"/>
  <c r="O796" i="6"/>
  <c r="K796" i="6"/>
  <c r="N796" i="6"/>
  <c r="V1927" i="6"/>
  <c r="N1927" i="6"/>
  <c r="O1927" i="6"/>
  <c r="K1927" i="6"/>
  <c r="V1261" i="6"/>
  <c r="N1261" i="6"/>
  <c r="O1261" i="6"/>
  <c r="K1261" i="6"/>
  <c r="V304" i="6"/>
  <c r="O304" i="6"/>
  <c r="N304" i="6"/>
  <c r="K304" i="6"/>
  <c r="V1883" i="6"/>
  <c r="O1883" i="6"/>
  <c r="N1883" i="6"/>
  <c r="K1883" i="6"/>
  <c r="V954" i="6"/>
  <c r="N954" i="6"/>
  <c r="O954" i="6"/>
  <c r="K954" i="6"/>
  <c r="V1540" i="6"/>
  <c r="K1540" i="6"/>
  <c r="O1540" i="6"/>
  <c r="N1540" i="6"/>
  <c r="V123" i="6"/>
  <c r="N123" i="6"/>
  <c r="O123" i="6"/>
  <c r="K123" i="6"/>
  <c r="V1396" i="6"/>
  <c r="N1396" i="6"/>
  <c r="K1396" i="6"/>
  <c r="O1396" i="6"/>
  <c r="V1517" i="6"/>
  <c r="N1517" i="6"/>
  <c r="O1517" i="6"/>
  <c r="K1517" i="6"/>
  <c r="V437" i="6"/>
  <c r="O437" i="6"/>
  <c r="K437" i="6"/>
  <c r="N437" i="6"/>
  <c r="V67" i="6"/>
  <c r="O67" i="6"/>
  <c r="K67" i="6"/>
  <c r="N67" i="6"/>
  <c r="N477" i="6"/>
  <c r="V477" i="6"/>
  <c r="O477" i="6"/>
  <c r="K477" i="6"/>
  <c r="V425" i="6"/>
  <c r="O425" i="6"/>
  <c r="K425" i="6"/>
  <c r="N425" i="6"/>
  <c r="N1688" i="6"/>
  <c r="V1688" i="6"/>
  <c r="O1688" i="6"/>
  <c r="K1688" i="6"/>
  <c r="V1604" i="6"/>
  <c r="O1604" i="6"/>
  <c r="K1604" i="6"/>
  <c r="N1604" i="6"/>
  <c r="V1719" i="6"/>
  <c r="K1719" i="6"/>
  <c r="O1719" i="6"/>
  <c r="N1719" i="6"/>
  <c r="V1857" i="6"/>
  <c r="N1857" i="6"/>
  <c r="O1857" i="6"/>
  <c r="K1857" i="6"/>
  <c r="V326" i="6"/>
  <c r="O326" i="6"/>
  <c r="K326" i="6"/>
  <c r="N326" i="6"/>
  <c r="V1875" i="6"/>
  <c r="O1875" i="6"/>
  <c r="K1875" i="6"/>
  <c r="N1875" i="6"/>
  <c r="V1915" i="6"/>
  <c r="N1915" i="6"/>
  <c r="O1915" i="6"/>
  <c r="K1915" i="6"/>
  <c r="V823" i="6"/>
  <c r="O823" i="6"/>
  <c r="N823" i="6"/>
  <c r="K823" i="6"/>
  <c r="V631" i="6"/>
  <c r="N631" i="6"/>
  <c r="K631" i="6"/>
  <c r="O631" i="6"/>
  <c r="V577" i="6"/>
  <c r="K577" i="6"/>
  <c r="O577" i="6"/>
  <c r="N577" i="6"/>
  <c r="V1608" i="6"/>
  <c r="O1608" i="6"/>
  <c r="K1608" i="6"/>
  <c r="N1608" i="6"/>
  <c r="V417" i="6"/>
  <c r="K417" i="6"/>
  <c r="N417" i="6"/>
  <c r="O417" i="6"/>
  <c r="V1266" i="6"/>
  <c r="O1266" i="6"/>
  <c r="N1266" i="6"/>
  <c r="K1266" i="6"/>
  <c r="N388" i="6"/>
  <c r="V388" i="6"/>
  <c r="O388" i="6"/>
  <c r="K388" i="6"/>
  <c r="V1953" i="6"/>
  <c r="O1953" i="6"/>
  <c r="N1953" i="6"/>
  <c r="K1953" i="6"/>
  <c r="V1780" i="6"/>
  <c r="N1780" i="6"/>
  <c r="O1780" i="6"/>
  <c r="K1780" i="6"/>
  <c r="V1069" i="6"/>
  <c r="N1069" i="6"/>
  <c r="K1069" i="6"/>
  <c r="O1069" i="6"/>
  <c r="V1108" i="6"/>
  <c r="K1108" i="6"/>
  <c r="N1108" i="6"/>
  <c r="O1108" i="6"/>
  <c r="V1545" i="6"/>
  <c r="N1545" i="6"/>
  <c r="K1545" i="6"/>
  <c r="O1545" i="6"/>
  <c r="V1666" i="6"/>
  <c r="N1666" i="6"/>
  <c r="O1666" i="6"/>
  <c r="K1666" i="6"/>
  <c r="V894" i="6"/>
  <c r="O894" i="6"/>
  <c r="N894" i="6"/>
  <c r="K894" i="6"/>
  <c r="V1480" i="6"/>
  <c r="O1480" i="6"/>
  <c r="K1480" i="6"/>
  <c r="N1480" i="6"/>
  <c r="V1662" i="6"/>
  <c r="K1662" i="6"/>
  <c r="O1662" i="6"/>
  <c r="N1662" i="6"/>
  <c r="V757" i="6"/>
  <c r="K757" i="6"/>
  <c r="N757" i="6"/>
  <c r="O757" i="6"/>
  <c r="V1284" i="6"/>
  <c r="K1284" i="6"/>
  <c r="N1284" i="6"/>
  <c r="O1284" i="6"/>
  <c r="V965" i="6"/>
  <c r="O965" i="6"/>
  <c r="K965" i="6"/>
  <c r="N965" i="6"/>
  <c r="V345" i="6"/>
  <c r="O345" i="6"/>
  <c r="N345" i="6"/>
  <c r="K345" i="6"/>
  <c r="V1723" i="6"/>
  <c r="O1723" i="6"/>
  <c r="N1723" i="6"/>
  <c r="K1723" i="6"/>
  <c r="V1855" i="6"/>
  <c r="N1855" i="6"/>
  <c r="O1855" i="6"/>
  <c r="K1855" i="6"/>
  <c r="V432" i="6"/>
  <c r="K432" i="6"/>
  <c r="N432" i="6"/>
  <c r="O432" i="6"/>
  <c r="V587" i="6"/>
  <c r="O587" i="6"/>
  <c r="K587" i="6"/>
  <c r="N587" i="6"/>
  <c r="V183" i="6"/>
  <c r="K183" i="6"/>
  <c r="N183" i="6"/>
  <c r="O183" i="6"/>
  <c r="V1463" i="6"/>
  <c r="N1463" i="6"/>
  <c r="K1463" i="6"/>
  <c r="O1463" i="6"/>
  <c r="V1717" i="6"/>
  <c r="N1717" i="6"/>
  <c r="K1717" i="6"/>
  <c r="O1717" i="6"/>
  <c r="V1219" i="6"/>
  <c r="O1219" i="6"/>
  <c r="N1219" i="6"/>
  <c r="K1219" i="6"/>
  <c r="V1743" i="6"/>
  <c r="K1743" i="6"/>
  <c r="O1743" i="6"/>
  <c r="N1743" i="6"/>
  <c r="V1380" i="6"/>
  <c r="K1380" i="6"/>
  <c r="N1380" i="6"/>
  <c r="O1380" i="6"/>
  <c r="V1525" i="6"/>
  <c r="N1525" i="6"/>
  <c r="O1525" i="6"/>
  <c r="K1525" i="6"/>
  <c r="V1243" i="6"/>
  <c r="N1243" i="6"/>
  <c r="O1243" i="6"/>
  <c r="K1243" i="6"/>
  <c r="V455" i="6"/>
  <c r="N455" i="6"/>
  <c r="O455" i="6"/>
  <c r="K455" i="6"/>
  <c r="V908" i="6"/>
  <c r="O908" i="6"/>
  <c r="K908" i="6"/>
  <c r="N908" i="6"/>
  <c r="N572" i="6"/>
  <c r="V572" i="6"/>
  <c r="O572" i="6"/>
  <c r="K572" i="6"/>
  <c r="N441" i="6"/>
  <c r="V441" i="6"/>
  <c r="O441" i="6"/>
  <c r="K441" i="6"/>
  <c r="V142" i="6"/>
  <c r="O142" i="6"/>
  <c r="K142" i="6"/>
  <c r="N142" i="6"/>
  <c r="V120" i="6"/>
  <c r="N120" i="6"/>
  <c r="K120" i="6"/>
  <c r="O120" i="6"/>
  <c r="V296" i="6"/>
  <c r="N296" i="6"/>
  <c r="K296" i="6"/>
  <c r="O296" i="6"/>
  <c r="V259" i="6"/>
  <c r="N259" i="6"/>
  <c r="K259" i="6"/>
  <c r="O259" i="6"/>
  <c r="V1802" i="6"/>
  <c r="N1802" i="6"/>
  <c r="O1802" i="6"/>
  <c r="K1802" i="6"/>
  <c r="V282" i="6"/>
  <c r="O282" i="6"/>
  <c r="N282" i="6"/>
  <c r="K282" i="6"/>
  <c r="V529" i="6"/>
  <c r="K529" i="6"/>
  <c r="N529" i="6"/>
  <c r="O529" i="6"/>
  <c r="N1441" i="6"/>
  <c r="V1441" i="6"/>
  <c r="K1441" i="6"/>
  <c r="O1441" i="6"/>
  <c r="V194" i="6"/>
  <c r="K194" i="6"/>
  <c r="N194" i="6"/>
  <c r="O194" i="6"/>
  <c r="V1779" i="6"/>
  <c r="O1779" i="6"/>
  <c r="N1779" i="6"/>
  <c r="K1779" i="6"/>
  <c r="V619" i="6"/>
  <c r="O619" i="6"/>
  <c r="N619" i="6"/>
  <c r="K619" i="6"/>
  <c r="V1408" i="6"/>
  <c r="N1408" i="6"/>
  <c r="K1408" i="6"/>
  <c r="O1408" i="6"/>
  <c r="V1550" i="6"/>
  <c r="N1550" i="6"/>
  <c r="K1550" i="6"/>
  <c r="O1550" i="6"/>
  <c r="V1731" i="6"/>
  <c r="K1731" i="6"/>
  <c r="O1731" i="6"/>
  <c r="N1731" i="6"/>
  <c r="V1728" i="6"/>
  <c r="N1728" i="6"/>
  <c r="K1728" i="6"/>
  <c r="O1728" i="6"/>
  <c r="N556" i="6"/>
  <c r="V556" i="6"/>
  <c r="K556" i="6"/>
  <c r="O556" i="6"/>
  <c r="V755" i="6"/>
  <c r="K755" i="6"/>
  <c r="O755" i="6"/>
  <c r="N755" i="6"/>
  <c r="N589" i="6"/>
  <c r="V589" i="6"/>
  <c r="O589" i="6"/>
  <c r="K589" i="6"/>
  <c r="N306" i="6"/>
  <c r="V306" i="6"/>
  <c r="O306" i="6"/>
  <c r="K306" i="6"/>
  <c r="V1973" i="6"/>
  <c r="O1973" i="6"/>
  <c r="N1973" i="6"/>
  <c r="K1973" i="6"/>
  <c r="V1252" i="6"/>
  <c r="K1252" i="6"/>
  <c r="O1252" i="6"/>
  <c r="N1252" i="6"/>
  <c r="N165" i="6"/>
  <c r="V165" i="6"/>
  <c r="K165" i="6"/>
  <c r="O165" i="6"/>
  <c r="V357" i="6"/>
  <c r="K357" i="6"/>
  <c r="O357" i="6"/>
  <c r="N357" i="6"/>
  <c r="V810" i="6"/>
  <c r="O810" i="6"/>
  <c r="N810" i="6"/>
  <c r="K810" i="6"/>
  <c r="V729" i="6"/>
  <c r="O729" i="6"/>
  <c r="K729" i="6"/>
  <c r="N729" i="6"/>
  <c r="V216" i="6"/>
  <c r="N216" i="6"/>
  <c r="K216" i="6"/>
  <c r="O216" i="6"/>
  <c r="V394" i="6"/>
  <c r="O394" i="6"/>
  <c r="K394" i="6"/>
  <c r="N394" i="6"/>
  <c r="V385" i="6"/>
  <c r="N385" i="6"/>
  <c r="O385" i="6"/>
  <c r="K385" i="6"/>
  <c r="V1916" i="6"/>
  <c r="N1916" i="6"/>
  <c r="O1916" i="6"/>
  <c r="K1916" i="6"/>
  <c r="V1267" i="6"/>
  <c r="O1267" i="6"/>
  <c r="K1267" i="6"/>
  <c r="N1267" i="6"/>
  <c r="N309" i="6"/>
  <c r="V309" i="6"/>
  <c r="O309" i="6"/>
  <c r="K309" i="6"/>
  <c r="V1741" i="6"/>
  <c r="N1741" i="6"/>
  <c r="K1741" i="6"/>
  <c r="O1741" i="6"/>
  <c r="V250" i="6"/>
  <c r="O250" i="6"/>
  <c r="K250" i="6"/>
  <c r="N250" i="6"/>
  <c r="V1235" i="6"/>
  <c r="N1235" i="6"/>
  <c r="O1235" i="6"/>
  <c r="K1235" i="6"/>
  <c r="V1158" i="6"/>
  <c r="N1158" i="6"/>
  <c r="K1158" i="6"/>
  <c r="O1158" i="6"/>
  <c r="V1233" i="6"/>
  <c r="O1233" i="6"/>
  <c r="N1233" i="6"/>
  <c r="K1233" i="6"/>
  <c r="V115" i="6"/>
  <c r="K115" i="6"/>
  <c r="N115" i="6"/>
  <c r="O115" i="6"/>
  <c r="N660" i="6"/>
  <c r="V660" i="6"/>
  <c r="K660" i="6"/>
  <c r="O660" i="6"/>
  <c r="V1281" i="6"/>
  <c r="O1281" i="6"/>
  <c r="K1281" i="6"/>
  <c r="N1281" i="6"/>
  <c r="V1012" i="6"/>
  <c r="N1012" i="6"/>
  <c r="O1012" i="6"/>
  <c r="K1012" i="6"/>
  <c r="V1462" i="6"/>
  <c r="N1462" i="6"/>
  <c r="K1462" i="6"/>
  <c r="O1462" i="6"/>
  <c r="V122" i="6"/>
  <c r="N122" i="6"/>
  <c r="O122" i="6"/>
  <c r="K122" i="6"/>
  <c r="V568" i="6"/>
  <c r="K568" i="6"/>
  <c r="O568" i="6"/>
  <c r="N568" i="6"/>
  <c r="V1560" i="6"/>
  <c r="K1560" i="6"/>
  <c r="O1560" i="6"/>
  <c r="N1560" i="6"/>
  <c r="N1134" i="6"/>
  <c r="V1134" i="6"/>
  <c r="K1134" i="6"/>
  <c r="O1134" i="6"/>
  <c r="V1864" i="6"/>
  <c r="N1864" i="6"/>
  <c r="K1864" i="6"/>
  <c r="O1864" i="6"/>
  <c r="V776" i="6"/>
  <c r="O776" i="6"/>
  <c r="N776" i="6"/>
  <c r="K776" i="6"/>
  <c r="V1193" i="6"/>
  <c r="O1193" i="6"/>
  <c r="K1193" i="6"/>
  <c r="N1193" i="6"/>
  <c r="V717" i="6"/>
  <c r="O717" i="6"/>
  <c r="K717" i="6"/>
  <c r="N717" i="6"/>
  <c r="V1701" i="6"/>
  <c r="N1701" i="6"/>
  <c r="O1701" i="6"/>
  <c r="K1701" i="6"/>
  <c r="V1479" i="6"/>
  <c r="K1479" i="6"/>
  <c r="O1479" i="6"/>
  <c r="N1479" i="6"/>
  <c r="V1846" i="6"/>
  <c r="K1846" i="6"/>
  <c r="O1846" i="6"/>
  <c r="N1846" i="6"/>
  <c r="V1263" i="6"/>
  <c r="K1263" i="6"/>
  <c r="N1263" i="6"/>
  <c r="O1263" i="6"/>
  <c r="N532" i="6"/>
  <c r="V532" i="6"/>
  <c r="K532" i="6"/>
  <c r="O532" i="6"/>
  <c r="V239" i="6"/>
  <c r="K239" i="6"/>
  <c r="N239" i="6"/>
  <c r="O239" i="6"/>
  <c r="V1098" i="6"/>
  <c r="O1098" i="6"/>
  <c r="K1098" i="6"/>
  <c r="N1098" i="6"/>
  <c r="V1617" i="6"/>
  <c r="K1617" i="6"/>
  <c r="N1617" i="6"/>
  <c r="O1617" i="6"/>
  <c r="V1823" i="6"/>
  <c r="O1823" i="6"/>
  <c r="N1823" i="6"/>
  <c r="K1823" i="6"/>
  <c r="V206" i="6"/>
  <c r="K206" i="6"/>
  <c r="O206" i="6"/>
  <c r="N206" i="6"/>
  <c r="V1841" i="6"/>
  <c r="K1841" i="6"/>
  <c r="N1841" i="6"/>
  <c r="O1841" i="6"/>
  <c r="V411" i="6"/>
  <c r="N411" i="6"/>
  <c r="O411" i="6"/>
  <c r="K411" i="6"/>
  <c r="V1848" i="6"/>
  <c r="K1848" i="6"/>
  <c r="N1848" i="6"/>
  <c r="O1848" i="6"/>
  <c r="V1101" i="6"/>
  <c r="K1101" i="6"/>
  <c r="O1101" i="6"/>
  <c r="N1101" i="6"/>
  <c r="V100" i="6"/>
  <c r="K100" i="6"/>
  <c r="O100" i="6"/>
  <c r="N100" i="6"/>
  <c r="N969" i="6"/>
  <c r="V969" i="6"/>
  <c r="K969" i="6"/>
  <c r="O969" i="6"/>
  <c r="V1679" i="6"/>
  <c r="N1679" i="6"/>
  <c r="O1679" i="6"/>
  <c r="K1679" i="6"/>
  <c r="V1945" i="6"/>
  <c r="O1945" i="6"/>
  <c r="N1945" i="6"/>
  <c r="K1945" i="6"/>
  <c r="V320" i="6"/>
  <c r="O320" i="6"/>
  <c r="N320" i="6"/>
  <c r="K320" i="6"/>
  <c r="V1051" i="6"/>
  <c r="K1051" i="6"/>
  <c r="N1051" i="6"/>
  <c r="O1051" i="6"/>
  <c r="V448" i="6"/>
  <c r="O448" i="6"/>
  <c r="K448" i="6"/>
  <c r="N448" i="6"/>
  <c r="V602" i="6"/>
  <c r="K602" i="6"/>
  <c r="N602" i="6"/>
  <c r="O602" i="6"/>
  <c r="V849" i="6"/>
  <c r="K849" i="6"/>
  <c r="N849" i="6"/>
  <c r="O849" i="6"/>
  <c r="V1398" i="6"/>
  <c r="K1398" i="6"/>
  <c r="N1398" i="6"/>
  <c r="O1398" i="6"/>
  <c r="V1164" i="6"/>
  <c r="N1164" i="6"/>
  <c r="K1164" i="6"/>
  <c r="O1164" i="6"/>
  <c r="V1137" i="6"/>
  <c r="N1137" i="6"/>
  <c r="K1137" i="6"/>
  <c r="O1137" i="6"/>
  <c r="V1768" i="6"/>
  <c r="O1768" i="6"/>
  <c r="N1768" i="6"/>
  <c r="K1768" i="6"/>
  <c r="V1124" i="6"/>
  <c r="O1124" i="6"/>
  <c r="N1124" i="6"/>
  <c r="K1124" i="6"/>
  <c r="V347" i="6"/>
  <c r="O347" i="6"/>
  <c r="N347" i="6"/>
  <c r="K347" i="6"/>
  <c r="V760" i="6"/>
  <c r="K760" i="6"/>
  <c r="N760" i="6"/>
  <c r="O760" i="6"/>
  <c r="V890" i="6"/>
  <c r="O890" i="6"/>
  <c r="N890" i="6"/>
  <c r="K890" i="6"/>
  <c r="V1423" i="6"/>
  <c r="N1423" i="6"/>
  <c r="K1423" i="6"/>
  <c r="O1423" i="6"/>
  <c r="N541" i="6"/>
  <c r="V541" i="6"/>
  <c r="K541" i="6"/>
  <c r="O541" i="6"/>
  <c r="N1081" i="6"/>
  <c r="V1081" i="6"/>
  <c r="K1081" i="6"/>
  <c r="O1081" i="6"/>
  <c r="N1615" i="6"/>
  <c r="V1615" i="6"/>
  <c r="O1615" i="6"/>
  <c r="K1615" i="6"/>
  <c r="N486" i="6"/>
  <c r="V486" i="6"/>
  <c r="K486" i="6"/>
  <c r="O486" i="6"/>
  <c r="V759" i="6"/>
  <c r="N759" i="6"/>
  <c r="O759" i="6"/>
  <c r="K759" i="6"/>
  <c r="N1255" i="6"/>
  <c r="V1255" i="6"/>
  <c r="K1255" i="6"/>
  <c r="O1255" i="6"/>
  <c r="V1702" i="6"/>
  <c r="N1702" i="6"/>
  <c r="O1702" i="6"/>
  <c r="K1702" i="6"/>
  <c r="V410" i="6"/>
  <c r="O410" i="6"/>
  <c r="N410" i="6"/>
  <c r="K410" i="6"/>
  <c r="V1792" i="6"/>
  <c r="O1792" i="6"/>
  <c r="K1792" i="6"/>
  <c r="N1792" i="6"/>
  <c r="N333" i="6"/>
  <c r="V333" i="6"/>
  <c r="K333" i="6"/>
  <c r="O333" i="6"/>
  <c r="V1298" i="6"/>
  <c r="K1298" i="6"/>
  <c r="N1298" i="6"/>
  <c r="O1298" i="6"/>
  <c r="V303" i="6"/>
  <c r="N303" i="6"/>
  <c r="O303" i="6"/>
  <c r="K303" i="6"/>
  <c r="V627" i="6"/>
  <c r="K627" i="6"/>
  <c r="N627" i="6"/>
  <c r="O627" i="6"/>
  <c r="V269" i="6"/>
  <c r="K269" i="6"/>
  <c r="O269" i="6"/>
  <c r="N269" i="6"/>
  <c r="V1957" i="6"/>
  <c r="O1957" i="6"/>
  <c r="N1957" i="6"/>
  <c r="K1957" i="6"/>
  <c r="V1578" i="6"/>
  <c r="O1578" i="6"/>
  <c r="N1578" i="6"/>
  <c r="K1578" i="6"/>
  <c r="V1401" i="6"/>
  <c r="N1401" i="6"/>
  <c r="O1401" i="6"/>
  <c r="K1401" i="6"/>
  <c r="V763" i="6"/>
  <c r="K763" i="6"/>
  <c r="N763" i="6"/>
  <c r="O763" i="6"/>
  <c r="V1250" i="6"/>
  <c r="K1250" i="6"/>
  <c r="N1250" i="6"/>
  <c r="O1250" i="6"/>
  <c r="V586" i="6"/>
  <c r="K586" i="6"/>
  <c r="N586" i="6"/>
  <c r="O586" i="6"/>
  <c r="N2000" i="6"/>
  <c r="V2000" i="6"/>
  <c r="O2000" i="6"/>
  <c r="K2000" i="6"/>
  <c r="N1561" i="6"/>
  <c r="V1561" i="6"/>
  <c r="K1561" i="6"/>
  <c r="O1561" i="6"/>
  <c r="N1722" i="6"/>
  <c r="V1722" i="6"/>
  <c r="K1722" i="6"/>
  <c r="O1722" i="6"/>
  <c r="V1116" i="6"/>
  <c r="K1116" i="6"/>
  <c r="N1116" i="6"/>
  <c r="O1116" i="6"/>
  <c r="V1903" i="6"/>
  <c r="K1903" i="6"/>
  <c r="O1903" i="6"/>
  <c r="N1903" i="6"/>
  <c r="V978" i="6"/>
  <c r="K978" i="6"/>
  <c r="O978" i="6"/>
  <c r="N978" i="6"/>
  <c r="V1363" i="6"/>
  <c r="K1363" i="6"/>
  <c r="N1363" i="6"/>
  <c r="O1363" i="6"/>
  <c r="V976" i="6"/>
  <c r="O976" i="6"/>
  <c r="K976" i="6"/>
  <c r="N976" i="6"/>
  <c r="V613" i="6"/>
  <c r="N613" i="6"/>
  <c r="O613" i="6"/>
  <c r="K613" i="6"/>
  <c r="V1474" i="6"/>
  <c r="O1474" i="6"/>
  <c r="N1474" i="6"/>
  <c r="K1474" i="6"/>
  <c r="V1000" i="6"/>
  <c r="O1000" i="6"/>
  <c r="K1000" i="6"/>
  <c r="N1000" i="6"/>
  <c r="V1693" i="6"/>
  <c r="N1693" i="6"/>
  <c r="O1693" i="6"/>
  <c r="K1693" i="6"/>
  <c r="V1466" i="6"/>
  <c r="N1466" i="6"/>
  <c r="K1466" i="6"/>
  <c r="O1466" i="6"/>
  <c r="V1509" i="6"/>
  <c r="K1509" i="6"/>
  <c r="N1509" i="6"/>
  <c r="O1509" i="6"/>
  <c r="V819" i="6"/>
  <c r="K819" i="6"/>
  <c r="N819" i="6"/>
  <c r="O819" i="6"/>
  <c r="V319" i="6"/>
  <c r="O319" i="6"/>
  <c r="K319" i="6"/>
  <c r="N319" i="6"/>
  <c r="V1213" i="6"/>
  <c r="K1213" i="6"/>
  <c r="N1213" i="6"/>
  <c r="O1213" i="6"/>
  <c r="V408" i="6"/>
  <c r="N408" i="6"/>
  <c r="O408" i="6"/>
  <c r="K408" i="6"/>
  <c r="V839" i="6"/>
  <c r="K839" i="6"/>
  <c r="O839" i="6"/>
  <c r="N839" i="6"/>
  <c r="V248" i="6"/>
  <c r="N248" i="6"/>
  <c r="O248" i="6"/>
  <c r="K248" i="6"/>
  <c r="V1277" i="6"/>
  <c r="K1277" i="6"/>
  <c r="N1277" i="6"/>
  <c r="O1277" i="6"/>
  <c r="V639" i="6"/>
  <c r="O639" i="6"/>
  <c r="K639" i="6"/>
  <c r="N639" i="6"/>
  <c r="V1707" i="6"/>
  <c r="K1707" i="6"/>
  <c r="N1707" i="6"/>
  <c r="O1707" i="6"/>
  <c r="V1851" i="6"/>
  <c r="O1851" i="6"/>
  <c r="K1851" i="6"/>
  <c r="N1851" i="6"/>
  <c r="N1736" i="6"/>
  <c r="V1736" i="6"/>
  <c r="O1736" i="6"/>
  <c r="K1736" i="6"/>
  <c r="N1437" i="6"/>
  <c r="V1437" i="6"/>
  <c r="K1437" i="6"/>
  <c r="O1437" i="6"/>
  <c r="V1026" i="6"/>
  <c r="K1026" i="6"/>
  <c r="N1026" i="6"/>
  <c r="O1026" i="6"/>
  <c r="V99" i="6"/>
  <c r="O99" i="6"/>
  <c r="K99" i="6"/>
  <c r="N99" i="6"/>
  <c r="V648" i="6"/>
  <c r="O648" i="6"/>
  <c r="K648" i="6"/>
  <c r="N648" i="6"/>
  <c r="V442" i="6"/>
  <c r="N442" i="6"/>
  <c r="O442" i="6"/>
  <c r="K442" i="6"/>
  <c r="V553" i="6"/>
  <c r="N553" i="6"/>
  <c r="K553" i="6"/>
  <c r="O553" i="6"/>
  <c r="N1194" i="6"/>
  <c r="V1194" i="6"/>
  <c r="O1194" i="6"/>
  <c r="K1194" i="6"/>
  <c r="N676" i="6"/>
  <c r="V676" i="6"/>
  <c r="K676" i="6"/>
  <c r="O676" i="6"/>
  <c r="V478" i="6"/>
  <c r="N478" i="6"/>
  <c r="K478" i="6"/>
  <c r="O478" i="6"/>
  <c r="V1820" i="6"/>
  <c r="O1820" i="6"/>
  <c r="K1820" i="6"/>
  <c r="N1820" i="6"/>
  <c r="V867" i="6"/>
  <c r="O867" i="6"/>
  <c r="N867" i="6"/>
  <c r="K867" i="6"/>
  <c r="V1704" i="6"/>
  <c r="K1704" i="6"/>
  <c r="O1704" i="6"/>
  <c r="N1704" i="6"/>
  <c r="V1304" i="6"/>
  <c r="N1304" i="6"/>
  <c r="K1304" i="6"/>
  <c r="O1304" i="6"/>
  <c r="V1941" i="6"/>
  <c r="N1941" i="6"/>
  <c r="K1941" i="6"/>
  <c r="O1941" i="6"/>
  <c r="V616" i="6"/>
  <c r="K616" i="6"/>
  <c r="O616" i="6"/>
  <c r="N616" i="6"/>
  <c r="V1404" i="6"/>
  <c r="N1404" i="6"/>
  <c r="O1404" i="6"/>
  <c r="K1404" i="6"/>
  <c r="V1937" i="6"/>
  <c r="O1937" i="6"/>
  <c r="N1937" i="6"/>
  <c r="K1937" i="6"/>
  <c r="N1222" i="6"/>
  <c r="V1222" i="6"/>
  <c r="O1222" i="6"/>
  <c r="K1222" i="6"/>
  <c r="V466" i="6"/>
  <c r="N466" i="6"/>
  <c r="K466" i="6"/>
  <c r="O466" i="6"/>
  <c r="V1966" i="6"/>
  <c r="N1966" i="6"/>
  <c r="K1966" i="6"/>
  <c r="O1966" i="6"/>
  <c r="V1240" i="6"/>
  <c r="K1240" i="6"/>
  <c r="O1240" i="6"/>
  <c r="N1240" i="6"/>
  <c r="V1443" i="6"/>
  <c r="N1443" i="6"/>
  <c r="O1443" i="6"/>
  <c r="K1443" i="6"/>
  <c r="V562" i="6"/>
  <c r="K562" i="6"/>
  <c r="N562" i="6"/>
  <c r="O562" i="6"/>
  <c r="V1402" i="6"/>
  <c r="O1402" i="6"/>
  <c r="N1402" i="6"/>
  <c r="K1402" i="6"/>
  <c r="V700" i="6"/>
  <c r="N700" i="6"/>
  <c r="K700" i="6"/>
  <c r="O700" i="6"/>
  <c r="V86" i="6"/>
  <c r="O86" i="6"/>
  <c r="K86" i="6"/>
  <c r="N86" i="6"/>
  <c r="V1192" i="6"/>
  <c r="O1192" i="6"/>
  <c r="N1192" i="6"/>
  <c r="K1192" i="6"/>
  <c r="V545" i="6"/>
  <c r="O545" i="6"/>
  <c r="N545" i="6"/>
  <c r="K545" i="6"/>
  <c r="V1819" i="6"/>
  <c r="K1819" i="6"/>
  <c r="O1819" i="6"/>
  <c r="N1819" i="6"/>
  <c r="V506" i="6"/>
  <c r="N506" i="6"/>
  <c r="K506" i="6"/>
  <c r="O506" i="6"/>
  <c r="N557" i="6"/>
  <c r="V557" i="6"/>
  <c r="O557" i="6"/>
  <c r="K557" i="6"/>
  <c r="V1388" i="6"/>
  <c r="O1388" i="6"/>
  <c r="N1388" i="6"/>
  <c r="K1388" i="6"/>
  <c r="V105" i="6"/>
  <c r="N105" i="6"/>
  <c r="K105" i="6"/>
  <c r="O105" i="6"/>
  <c r="V128" i="6"/>
  <c r="O128" i="6"/>
  <c r="K128" i="6"/>
  <c r="N128" i="6"/>
  <c r="N1745" i="6"/>
  <c r="V1745" i="6"/>
  <c r="K1745" i="6"/>
  <c r="O1745" i="6"/>
  <c r="V1156" i="6"/>
  <c r="N1156" i="6"/>
  <c r="K1156" i="6"/>
  <c r="O1156" i="6"/>
  <c r="O1495" i="6"/>
  <c r="V1495" i="6"/>
  <c r="K1495" i="6"/>
  <c r="N1495" i="6"/>
  <c r="V1987" i="6"/>
  <c r="K1987" i="6"/>
  <c r="O1987" i="6"/>
  <c r="N1987" i="6"/>
  <c r="V1906" i="6"/>
  <c r="N1906" i="6"/>
  <c r="O1906" i="6"/>
  <c r="K1906" i="6"/>
  <c r="V69" i="6"/>
  <c r="K69" i="6"/>
  <c r="N69" i="6"/>
  <c r="O69" i="6"/>
  <c r="V899" i="6"/>
  <c r="O899" i="6"/>
  <c r="K899" i="6"/>
  <c r="N899" i="6"/>
  <c r="N901" i="6"/>
  <c r="V901" i="6"/>
  <c r="K901" i="6"/>
  <c r="O901" i="6"/>
  <c r="V594" i="6"/>
  <c r="K594" i="6"/>
  <c r="N594" i="6"/>
  <c r="O594" i="6"/>
  <c r="V368" i="6"/>
  <c r="K368" i="6"/>
  <c r="O368" i="6"/>
  <c r="N368" i="6"/>
  <c r="V988" i="6"/>
  <c r="N988" i="6"/>
  <c r="O988" i="6"/>
  <c r="K988" i="6"/>
  <c r="V1057" i="6"/>
  <c r="N1057" i="6"/>
  <c r="K1057" i="6"/>
  <c r="O1057" i="6"/>
  <c r="V1686" i="6"/>
  <c r="O1686" i="6"/>
  <c r="K1686" i="6"/>
  <c r="N1686" i="6"/>
  <c r="V1053" i="6"/>
  <c r="K1053" i="6"/>
  <c r="N1053" i="6"/>
  <c r="O1053" i="6"/>
  <c r="N1335" i="6"/>
  <c r="V1335" i="6"/>
  <c r="K1335" i="6"/>
  <c r="O1335" i="6"/>
  <c r="V1914" i="6"/>
  <c r="N1914" i="6"/>
  <c r="O1914" i="6"/>
  <c r="K1914" i="6"/>
  <c r="V1231" i="6"/>
  <c r="N1231" i="6"/>
  <c r="O1231" i="6"/>
  <c r="K1231" i="6"/>
  <c r="N1956" i="6"/>
  <c r="V1956" i="6"/>
  <c r="K1956" i="6"/>
  <c r="O1956" i="6"/>
  <c r="V490" i="6"/>
  <c r="K490" i="6"/>
  <c r="O490" i="6"/>
  <c r="N490" i="6"/>
  <c r="V348" i="6"/>
  <c r="K348" i="6"/>
  <c r="O348" i="6"/>
  <c r="N348" i="6"/>
  <c r="N1484" i="6"/>
  <c r="V1484" i="6"/>
  <c r="K1484" i="6"/>
  <c r="O1484" i="6"/>
  <c r="N1515" i="6"/>
  <c r="V1515" i="6"/>
  <c r="O1515" i="6"/>
  <c r="K1515" i="6"/>
  <c r="V209" i="6"/>
  <c r="O209" i="6"/>
  <c r="K209" i="6"/>
  <c r="N209" i="6"/>
  <c r="V1370" i="6"/>
  <c r="N1370" i="6"/>
  <c r="O1370" i="6"/>
  <c r="K1370" i="6"/>
  <c r="V430" i="6"/>
  <c r="N430" i="6"/>
  <c r="O430" i="6"/>
  <c r="K430" i="6"/>
  <c r="N1812" i="6"/>
  <c r="V1812" i="6"/>
  <c r="O1812" i="6"/>
  <c r="K1812" i="6"/>
  <c r="N1433" i="6"/>
  <c r="V1433" i="6"/>
  <c r="O1433" i="6"/>
  <c r="K1433" i="6"/>
  <c r="V593" i="6"/>
  <c r="K593" i="6"/>
  <c r="N593" i="6"/>
  <c r="O593" i="6"/>
  <c r="V446" i="6"/>
  <c r="O446" i="6"/>
  <c r="N446" i="6"/>
  <c r="K446" i="6"/>
  <c r="V511" i="6"/>
  <c r="K511" i="6"/>
  <c r="O511" i="6"/>
  <c r="N511" i="6"/>
  <c r="V1946" i="6"/>
  <c r="O1946" i="6"/>
  <c r="N1946" i="6"/>
  <c r="K1946" i="6"/>
  <c r="V1307" i="6"/>
  <c r="K1307" i="6"/>
  <c r="N1307" i="6"/>
  <c r="O1307" i="6"/>
  <c r="V1764" i="6"/>
  <c r="N1764" i="6"/>
  <c r="K1764" i="6"/>
  <c r="O1764" i="6"/>
  <c r="V1326" i="6"/>
  <c r="K1326" i="6"/>
  <c r="O1326" i="6"/>
  <c r="N1326" i="6"/>
  <c r="V291" i="6"/>
  <c r="O291" i="6"/>
  <c r="N291" i="6"/>
  <c r="K291" i="6"/>
  <c r="V1112" i="6"/>
  <c r="K1112" i="6"/>
  <c r="N1112" i="6"/>
  <c r="O1112" i="6"/>
  <c r="V94" i="6"/>
  <c r="K94" i="6"/>
  <c r="N94" i="6"/>
  <c r="O94" i="6"/>
  <c r="V1318" i="6"/>
  <c r="N1318" i="6"/>
  <c r="O1318" i="6"/>
  <c r="K1318" i="6"/>
  <c r="V293" i="6"/>
  <c r="K293" i="6"/>
  <c r="O293" i="6"/>
  <c r="N293" i="6"/>
  <c r="V933" i="6"/>
  <c r="K933" i="6"/>
  <c r="O933" i="6"/>
  <c r="N933" i="6"/>
  <c r="V666" i="6"/>
  <c r="K666" i="6"/>
  <c r="N666" i="6"/>
  <c r="O666" i="6"/>
  <c r="N621" i="6"/>
  <c r="V621" i="6"/>
  <c r="O621" i="6"/>
  <c r="K621" i="6"/>
  <c r="V1494" i="6"/>
  <c r="N1494" i="6"/>
  <c r="O1494" i="6"/>
  <c r="K1494" i="6"/>
  <c r="N1424" i="6"/>
  <c r="V1424" i="6"/>
  <c r="O1424" i="6"/>
  <c r="K1424" i="6"/>
  <c r="V1211" i="6"/>
  <c r="N1211" i="6"/>
  <c r="O1211" i="6"/>
  <c r="K1211" i="6"/>
  <c r="V658" i="6"/>
  <c r="K658" i="6"/>
  <c r="O658" i="6"/>
  <c r="N658" i="6"/>
  <c r="V1665" i="6"/>
  <c r="O1665" i="6"/>
  <c r="K1665" i="6"/>
  <c r="N1665" i="6"/>
  <c r="V533" i="6"/>
  <c r="O533" i="6"/>
  <c r="K533" i="6"/>
  <c r="N533" i="6"/>
  <c r="V836" i="6"/>
  <c r="N836" i="6"/>
  <c r="K836" i="6"/>
  <c r="O836" i="6"/>
  <c r="V1926" i="6"/>
  <c r="N1926" i="6"/>
  <c r="K1926" i="6"/>
  <c r="O1926" i="6"/>
  <c r="V756" i="6"/>
  <c r="N756" i="6"/>
  <c r="K756" i="6"/>
  <c r="O756" i="6"/>
  <c r="N964" i="6"/>
  <c r="V964" i="6"/>
  <c r="K964" i="6"/>
  <c r="O964" i="6"/>
  <c r="V1161" i="6"/>
  <c r="K1161" i="6"/>
  <c r="O1161" i="6"/>
  <c r="N1161" i="6"/>
  <c r="V141" i="6"/>
  <c r="K141" i="6"/>
  <c r="O141" i="6"/>
  <c r="N141" i="6"/>
  <c r="V970" i="6"/>
  <c r="K970" i="6"/>
  <c r="O970" i="6"/>
  <c r="N970" i="6"/>
  <c r="V1259" i="6"/>
  <c r="K1259" i="6"/>
  <c r="N1259" i="6"/>
  <c r="O1259" i="6"/>
  <c r="V571" i="6"/>
  <c r="O571" i="6"/>
  <c r="K571" i="6"/>
  <c r="N571" i="6"/>
  <c r="V1376" i="6"/>
  <c r="K1376" i="6"/>
  <c r="O1376" i="6"/>
  <c r="N1376" i="6"/>
  <c r="V1001" i="6"/>
  <c r="N1001" i="6"/>
  <c r="O1001" i="6"/>
  <c r="K1001" i="6"/>
  <c r="V143" i="6"/>
  <c r="O143" i="6"/>
  <c r="N143" i="6"/>
  <c r="K143" i="6"/>
  <c r="V1205" i="6"/>
  <c r="K1205" i="6"/>
  <c r="O1205" i="6"/>
  <c r="N1205" i="6"/>
  <c r="V1874" i="6"/>
  <c r="N1874" i="6"/>
  <c r="K1874" i="6"/>
  <c r="O1874" i="6"/>
  <c r="V705" i="6"/>
  <c r="O705" i="6"/>
  <c r="K705" i="6"/>
  <c r="N705" i="6"/>
  <c r="V1670" i="6"/>
  <c r="K1670" i="6"/>
  <c r="O1670" i="6"/>
  <c r="N1670" i="6"/>
  <c r="V1583" i="6"/>
  <c r="N1583" i="6"/>
  <c r="O1583" i="6"/>
  <c r="K1583" i="6"/>
  <c r="V1711" i="6"/>
  <c r="N1711" i="6"/>
  <c r="K1711" i="6"/>
  <c r="O1711" i="6"/>
  <c r="V1387" i="6"/>
  <c r="K1387" i="6"/>
  <c r="N1387" i="6"/>
  <c r="O1387" i="6"/>
  <c r="V1531" i="6"/>
  <c r="O1531" i="6"/>
  <c r="K1531" i="6"/>
  <c r="N1531" i="6"/>
  <c r="V986" i="6"/>
  <c r="K986" i="6"/>
  <c r="N986" i="6"/>
  <c r="O986" i="6"/>
  <c r="N429" i="6"/>
  <c r="V429" i="6"/>
  <c r="K429" i="6"/>
  <c r="O429" i="6"/>
  <c r="V1217" i="6"/>
  <c r="O1217" i="6"/>
  <c r="K1217" i="6"/>
  <c r="N1217" i="6"/>
  <c r="V1888" i="6"/>
  <c r="O1888" i="6"/>
  <c r="N1888" i="6"/>
  <c r="K1888" i="6"/>
  <c r="V187" i="6"/>
  <c r="O187" i="6"/>
  <c r="K187" i="6"/>
  <c r="N187" i="6"/>
  <c r="V1775" i="6"/>
  <c r="O1775" i="6"/>
  <c r="K1775" i="6"/>
  <c r="N1775" i="6"/>
  <c r="V1570" i="6"/>
  <c r="K1570" i="6"/>
  <c r="O1570" i="6"/>
  <c r="N1570" i="6"/>
  <c r="N1944" i="6"/>
  <c r="V1944" i="6"/>
  <c r="K1944" i="6"/>
  <c r="O1944" i="6"/>
  <c r="V880" i="6"/>
  <c r="O880" i="6"/>
  <c r="N880" i="6"/>
  <c r="K880" i="6"/>
  <c r="N436" i="6"/>
  <c r="V436" i="6"/>
  <c r="O436" i="6"/>
  <c r="K436" i="6"/>
  <c r="V1352" i="6"/>
  <c r="O1352" i="6"/>
  <c r="N1352" i="6"/>
  <c r="K1352" i="6"/>
  <c r="N980" i="6"/>
  <c r="V980" i="6"/>
  <c r="O980" i="6"/>
  <c r="K980" i="6"/>
  <c r="V1274" i="6"/>
  <c r="O1274" i="6"/>
  <c r="K1274" i="6"/>
  <c r="N1274" i="6"/>
  <c r="V55" i="6"/>
  <c r="O55" i="6"/>
  <c r="K55" i="6"/>
  <c r="N55" i="6"/>
  <c r="V1143" i="6"/>
  <c r="N1143" i="6"/>
  <c r="O1143" i="6"/>
  <c r="K1143" i="6"/>
  <c r="V1970" i="6"/>
  <c r="N1970" i="6"/>
  <c r="O1970" i="6"/>
  <c r="K1970" i="6"/>
  <c r="N1580" i="6"/>
  <c r="V1580" i="6"/>
  <c r="O1580" i="6"/>
  <c r="K1580" i="6"/>
  <c r="V558" i="6"/>
  <c r="O558" i="6"/>
  <c r="K558" i="6"/>
  <c r="N558" i="6"/>
  <c r="V1291" i="6"/>
  <c r="O1291" i="6"/>
  <c r="K1291" i="6"/>
  <c r="N1291" i="6"/>
  <c r="V801" i="6"/>
  <c r="O801" i="6"/>
  <c r="K801" i="6"/>
  <c r="N801" i="6"/>
  <c r="V1244" i="6"/>
  <c r="K1244" i="6"/>
  <c r="O1244" i="6"/>
  <c r="N1244" i="6"/>
  <c r="V1503" i="6"/>
  <c r="N1503" i="6"/>
  <c r="O1503" i="6"/>
  <c r="K1503" i="6"/>
  <c r="V1279" i="6"/>
  <c r="N1279" i="6"/>
  <c r="O1279" i="6"/>
  <c r="K1279" i="6"/>
  <c r="V370" i="6"/>
  <c r="K370" i="6"/>
  <c r="N370" i="6"/>
  <c r="O370" i="6"/>
  <c r="V543" i="6"/>
  <c r="O543" i="6"/>
  <c r="K543" i="6"/>
  <c r="N543" i="6"/>
  <c r="V1677" i="6"/>
  <c r="N1677" i="6"/>
  <c r="O1677" i="6"/>
  <c r="K1677" i="6"/>
  <c r="V1272" i="6"/>
  <c r="K1272" i="6"/>
  <c r="O1272" i="6"/>
  <c r="N1272" i="6"/>
  <c r="V1461" i="6"/>
  <c r="O1461" i="6"/>
  <c r="K1461" i="6"/>
  <c r="N1461" i="6"/>
  <c r="V953" i="6"/>
  <c r="N953" i="6"/>
  <c r="K953" i="6"/>
  <c r="O953" i="6"/>
  <c r="N628" i="6"/>
  <c r="V628" i="6"/>
  <c r="O628" i="6"/>
  <c r="K628" i="6"/>
  <c r="V1199" i="6"/>
  <c r="O1199" i="6"/>
  <c r="K1199" i="6"/>
  <c r="N1199" i="6"/>
  <c r="V514" i="6"/>
  <c r="K514" i="6"/>
  <c r="O514" i="6"/>
  <c r="N514" i="6"/>
  <c r="V1094" i="6"/>
  <c r="N1094" i="6"/>
  <c r="O1094" i="6"/>
  <c r="K1094" i="6"/>
  <c r="N181" i="6"/>
  <c r="V181" i="6"/>
  <c r="O181" i="6"/>
  <c r="K181" i="6"/>
  <c r="V87" i="6"/>
  <c r="N87" i="6"/>
  <c r="O87" i="6"/>
  <c r="K87" i="6"/>
  <c r="V1582" i="6"/>
  <c r="N1582" i="6"/>
  <c r="O1582" i="6"/>
  <c r="K1582" i="6"/>
  <c r="V1152" i="6"/>
  <c r="O1152" i="6"/>
  <c r="N1152" i="6"/>
  <c r="K1152" i="6"/>
  <c r="V1872" i="6"/>
  <c r="K1872" i="6"/>
  <c r="N1872" i="6"/>
  <c r="O1872" i="6"/>
  <c r="V1628" i="6"/>
  <c r="O1628" i="6"/>
  <c r="N1628" i="6"/>
  <c r="K1628" i="6"/>
  <c r="V1699" i="6"/>
  <c r="O1699" i="6"/>
  <c r="K1699" i="6"/>
  <c r="N1699" i="6"/>
  <c r="V284" i="6"/>
  <c r="O284" i="6"/>
  <c r="N284" i="6"/>
  <c r="K284" i="6"/>
  <c r="V1144" i="6"/>
  <c r="K1144" i="6"/>
  <c r="N1144" i="6"/>
  <c r="O1144" i="6"/>
  <c r="V779" i="6"/>
  <c r="K779" i="6"/>
  <c r="N779" i="6"/>
  <c r="O779" i="6"/>
  <c r="V892" i="6"/>
  <c r="K892" i="6"/>
  <c r="O892" i="6"/>
  <c r="N892" i="6"/>
  <c r="V1313" i="6"/>
  <c r="K1313" i="6"/>
  <c r="O1313" i="6"/>
  <c r="N1313" i="6"/>
  <c r="V438" i="6"/>
  <c r="K438" i="6"/>
  <c r="O438" i="6"/>
  <c r="N438" i="6"/>
  <c r="V1512" i="6"/>
  <c r="O1512" i="6"/>
  <c r="K1512" i="6"/>
  <c r="N1512" i="6"/>
  <c r="V1532" i="6"/>
  <c r="O1532" i="6"/>
  <c r="N1532" i="6"/>
  <c r="K1532" i="6"/>
  <c r="V1066" i="6"/>
  <c r="K1066" i="6"/>
  <c r="N1066" i="6"/>
  <c r="O1066" i="6"/>
  <c r="V832" i="6"/>
  <c r="K832" i="6"/>
  <c r="N832" i="6"/>
  <c r="O832" i="6"/>
  <c r="V426" i="6"/>
  <c r="O426" i="6"/>
  <c r="K426" i="6"/>
  <c r="N426" i="6"/>
  <c r="V1455" i="6"/>
  <c r="K1455" i="6"/>
  <c r="O1455" i="6"/>
  <c r="N1455" i="6"/>
  <c r="V913" i="6"/>
  <c r="O913" i="6"/>
  <c r="K913" i="6"/>
  <c r="N913" i="6"/>
  <c r="V1614" i="6"/>
  <c r="N1614" i="6"/>
  <c r="K1614" i="6"/>
  <c r="O1614" i="6"/>
  <c r="O1055" i="6"/>
  <c r="V1055" i="6"/>
  <c r="K1055" i="6"/>
  <c r="N1055" i="6"/>
  <c r="V555" i="6"/>
  <c r="K555" i="6"/>
  <c r="O555" i="6"/>
  <c r="N555" i="6"/>
  <c r="N237" i="6"/>
  <c r="V237" i="6"/>
  <c r="O237" i="6"/>
  <c r="K237" i="6"/>
  <c r="V1929" i="6"/>
  <c r="O1929" i="6"/>
  <c r="K1929" i="6"/>
  <c r="N1929" i="6"/>
  <c r="V751" i="6"/>
  <c r="K751" i="6"/>
  <c r="O751" i="6"/>
  <c r="N751" i="6"/>
  <c r="V341" i="6"/>
  <c r="N341" i="6"/>
  <c r="K341" i="6"/>
  <c r="O341" i="6"/>
  <c r="V1082" i="6"/>
  <c r="O1082" i="6"/>
  <c r="K1082" i="6"/>
  <c r="N1082" i="6"/>
  <c r="V176" i="6"/>
  <c r="N176" i="6"/>
  <c r="K176" i="6"/>
  <c r="O176" i="6"/>
  <c r="N1822" i="6"/>
  <c r="V1822" i="6"/>
  <c r="K1822" i="6"/>
  <c r="O1822" i="6"/>
  <c r="V1705" i="6"/>
  <c r="N1705" i="6"/>
  <c r="K1705" i="6"/>
  <c r="O1705" i="6"/>
  <c r="V866" i="6"/>
  <c r="K866" i="6"/>
  <c r="N866" i="6"/>
  <c r="O866" i="6"/>
  <c r="V875" i="6"/>
  <c r="N875" i="6"/>
  <c r="K875" i="6"/>
  <c r="O875" i="6"/>
  <c r="V815" i="6"/>
  <c r="K815" i="6"/>
  <c r="N815" i="6"/>
  <c r="O815" i="6"/>
  <c r="V1115" i="6"/>
  <c r="O1115" i="6"/>
  <c r="N1115" i="6"/>
  <c r="K1115" i="6"/>
  <c r="V1850" i="6"/>
  <c r="O1850" i="6"/>
  <c r="N1850" i="6"/>
  <c r="K1850" i="6"/>
  <c r="V1346" i="6"/>
  <c r="O1346" i="6"/>
  <c r="K1346" i="6"/>
  <c r="N1346" i="6"/>
  <c r="V1757" i="6"/>
  <c r="O1757" i="6"/>
  <c r="N1757" i="6"/>
  <c r="K1757" i="6"/>
  <c r="O1210" i="6"/>
  <c r="V1210" i="6"/>
  <c r="K1210" i="6"/>
  <c r="N1210" i="6"/>
  <c r="N1451" i="6"/>
  <c r="V1451" i="6"/>
  <c r="O1451" i="6"/>
  <c r="K1451" i="6"/>
  <c r="V70" i="6"/>
  <c r="K70" i="6"/>
  <c r="O70" i="6"/>
  <c r="N70" i="6"/>
  <c r="N1481" i="6"/>
  <c r="V1481" i="6"/>
  <c r="O1481" i="6"/>
  <c r="K1481" i="6"/>
  <c r="V200" i="6"/>
  <c r="N200" i="6"/>
  <c r="O200" i="6"/>
  <c r="K200" i="6"/>
  <c r="V1093" i="6"/>
  <c r="O1093" i="6"/>
  <c r="N1093" i="6"/>
  <c r="K1093" i="6"/>
  <c r="V884" i="6"/>
  <c r="N884" i="6"/>
  <c r="O884" i="6"/>
  <c r="K884" i="6"/>
  <c r="V1224" i="6"/>
  <c r="N1224" i="6"/>
  <c r="K1224" i="6"/>
  <c r="O1224" i="6"/>
  <c r="V1204" i="6"/>
  <c r="O1204" i="6"/>
  <c r="N1204" i="6"/>
  <c r="K1204" i="6"/>
  <c r="V88" i="6"/>
  <c r="N88" i="6"/>
  <c r="K88" i="6"/>
  <c r="O88" i="6"/>
  <c r="V391" i="6"/>
  <c r="O391" i="6"/>
  <c r="N391" i="6"/>
  <c r="K391" i="6"/>
  <c r="V407" i="6"/>
  <c r="O407" i="6"/>
  <c r="K407" i="6"/>
  <c r="N407" i="6"/>
  <c r="V232" i="6"/>
  <c r="N232" i="6"/>
  <c r="O232" i="6"/>
  <c r="K232" i="6"/>
  <c r="N1513" i="6"/>
  <c r="V1513" i="6"/>
  <c r="K1513" i="6"/>
  <c r="O1513" i="6"/>
  <c r="N1286" i="6"/>
  <c r="V1286" i="6"/>
  <c r="K1286" i="6"/>
  <c r="O1286" i="6"/>
  <c r="N476" i="6"/>
  <c r="V476" i="6"/>
  <c r="K476" i="6"/>
  <c r="O476" i="6"/>
  <c r="V850" i="6"/>
  <c r="K850" i="6"/>
  <c r="N850" i="6"/>
  <c r="O850" i="6"/>
  <c r="V168" i="6"/>
  <c r="K168" i="6"/>
  <c r="N168" i="6"/>
  <c r="O168" i="6"/>
  <c r="V888" i="6"/>
  <c r="O888" i="6"/>
  <c r="K888" i="6"/>
  <c r="N888" i="6"/>
  <c r="V649" i="6"/>
  <c r="O649" i="6"/>
  <c r="K649" i="6"/>
  <c r="N649" i="6"/>
  <c r="V942" i="6"/>
  <c r="K942" i="6"/>
  <c r="O942" i="6"/>
  <c r="N942" i="6"/>
  <c r="V1071" i="6"/>
  <c r="K1071" i="6"/>
  <c r="N1071" i="6"/>
  <c r="O1071" i="6"/>
  <c r="V538" i="6"/>
  <c r="N538" i="6"/>
  <c r="K538" i="6"/>
  <c r="O538" i="6"/>
  <c r="V687" i="6"/>
  <c r="O687" i="6"/>
  <c r="N687" i="6"/>
  <c r="K687" i="6"/>
  <c r="V102" i="6"/>
  <c r="N102" i="6"/>
  <c r="O102" i="6"/>
  <c r="K102" i="6"/>
  <c r="V1533" i="6"/>
  <c r="K1533" i="6"/>
  <c r="N1533" i="6"/>
  <c r="O1533" i="6"/>
  <c r="V1336" i="6"/>
  <c r="O1336" i="6"/>
  <c r="K1336" i="6"/>
  <c r="N1336" i="6"/>
  <c r="V879" i="6"/>
  <c r="K879" i="6"/>
  <c r="N879" i="6"/>
  <c r="O879" i="6"/>
  <c r="N453" i="6"/>
  <c r="V453" i="6"/>
  <c r="K453" i="6"/>
  <c r="O453" i="6"/>
  <c r="V1808" i="6"/>
  <c r="O1808" i="6"/>
  <c r="N1808" i="6"/>
  <c r="K1808" i="6"/>
  <c r="V781" i="6"/>
  <c r="K781" i="6"/>
  <c r="N781" i="6"/>
  <c r="O781" i="6"/>
  <c r="V1894" i="6"/>
  <c r="N1894" i="6"/>
  <c r="K1894" i="6"/>
  <c r="O1894" i="6"/>
  <c r="V1527" i="6"/>
  <c r="N1527" i="6"/>
  <c r="O1527" i="6"/>
  <c r="K1527" i="6"/>
  <c r="V354" i="6"/>
  <c r="K354" i="6"/>
  <c r="N354" i="6"/>
  <c r="O354" i="6"/>
  <c r="N902" i="6"/>
  <c r="V902" i="6"/>
  <c r="O902" i="6"/>
  <c r="K902" i="6"/>
  <c r="V1902" i="6"/>
  <c r="N1902" i="6"/>
  <c r="K1902" i="6"/>
  <c r="O1902" i="6"/>
  <c r="V697" i="6"/>
  <c r="N697" i="6"/>
  <c r="O697" i="6"/>
  <c r="K697" i="6"/>
  <c r="N1572" i="6"/>
  <c r="V1572" i="6"/>
  <c r="K1572" i="6"/>
  <c r="O1572" i="6"/>
  <c r="N1529" i="6"/>
  <c r="V1529" i="6"/>
  <c r="K1529" i="6"/>
  <c r="O1529" i="6"/>
  <c r="V764" i="6"/>
  <c r="N764" i="6"/>
  <c r="K764" i="6"/>
  <c r="O764" i="6"/>
  <c r="V914" i="6"/>
  <c r="N914" i="6"/>
  <c r="O914" i="6"/>
  <c r="K914" i="6"/>
  <c r="V1983" i="6"/>
  <c r="O1983" i="6"/>
  <c r="N1983" i="6"/>
  <c r="K1983" i="6"/>
  <c r="N461" i="6"/>
  <c r="V461" i="6"/>
  <c r="K461" i="6"/>
  <c r="O461" i="6"/>
  <c r="N1166" i="6"/>
  <c r="V1166" i="6"/>
  <c r="O1166" i="6"/>
  <c r="K1166" i="6"/>
  <c r="V698" i="6"/>
  <c r="O698" i="6"/>
  <c r="K698" i="6"/>
  <c r="N698" i="6"/>
  <c r="V1008" i="6"/>
  <c r="O1008" i="6"/>
  <c r="N1008" i="6"/>
  <c r="K1008" i="6"/>
  <c r="V1649" i="6"/>
  <c r="N1649" i="6"/>
  <c r="O1649" i="6"/>
  <c r="K1649" i="6"/>
  <c r="V807" i="6"/>
  <c r="K807" i="6"/>
  <c r="N807" i="6"/>
  <c r="O807" i="6"/>
  <c r="V1086" i="6"/>
  <c r="K1086" i="6"/>
  <c r="O1086" i="6"/>
  <c r="N1086" i="6"/>
  <c r="V1591" i="6"/>
  <c r="O1591" i="6"/>
  <c r="N1591" i="6"/>
  <c r="K1591" i="6"/>
  <c r="V1090" i="6"/>
  <c r="K1090" i="6"/>
  <c r="O1090" i="6"/>
  <c r="N1090" i="6"/>
  <c r="V1795" i="6"/>
  <c r="K1795" i="6"/>
  <c r="N1795" i="6"/>
  <c r="O1795" i="6"/>
  <c r="V316" i="6"/>
  <c r="N316" i="6"/>
  <c r="K316" i="6"/>
  <c r="O316" i="6"/>
  <c r="V186" i="6"/>
  <c r="O186" i="6"/>
  <c r="K186" i="6"/>
  <c r="N186" i="6"/>
  <c r="V1334" i="6"/>
  <c r="K1334" i="6"/>
  <c r="N1334" i="6"/>
  <c r="O1334" i="6"/>
  <c r="V1982" i="6"/>
  <c r="K1982" i="6"/>
  <c r="N1982" i="6"/>
  <c r="O1982" i="6"/>
  <c r="V1260" i="6"/>
  <c r="O1260" i="6"/>
  <c r="K1260" i="6"/>
  <c r="N1260" i="6"/>
  <c r="N406" i="6"/>
  <c r="V406" i="6"/>
  <c r="O406" i="6"/>
  <c r="K406" i="6"/>
  <c r="V1317" i="6"/>
  <c r="O1317" i="6"/>
  <c r="K1317" i="6"/>
  <c r="N1317" i="6"/>
  <c r="V271" i="6"/>
  <c r="N271" i="6"/>
  <c r="O271" i="6"/>
  <c r="K271" i="6"/>
  <c r="N1303" i="6"/>
  <c r="V1303" i="6"/>
  <c r="K1303" i="6"/>
  <c r="O1303" i="6"/>
  <c r="V355" i="6"/>
  <c r="N355" i="6"/>
  <c r="O355" i="6"/>
  <c r="K355" i="6"/>
  <c r="V450" i="6"/>
  <c r="K450" i="6"/>
  <c r="N450" i="6"/>
  <c r="O450" i="6"/>
  <c r="V1644" i="6"/>
  <c r="O1644" i="6"/>
  <c r="N1644" i="6"/>
  <c r="K1644" i="6"/>
  <c r="V322" i="6"/>
  <c r="O322" i="6"/>
  <c r="N322" i="6"/>
  <c r="K322" i="6"/>
  <c r="V852" i="6"/>
  <c r="N852" i="6"/>
  <c r="O852" i="6"/>
  <c r="K852" i="6"/>
  <c r="V152" i="6"/>
  <c r="O152" i="6"/>
  <c r="N152" i="6"/>
  <c r="K152" i="6"/>
  <c r="V1713" i="6"/>
  <c r="K1713" i="6"/>
  <c r="N1713" i="6"/>
  <c r="O1713" i="6"/>
  <c r="V458" i="6"/>
  <c r="O458" i="6"/>
  <c r="K458" i="6"/>
  <c r="N458" i="6"/>
  <c r="V1146" i="6"/>
  <c r="K1146" i="6"/>
  <c r="O1146" i="6"/>
  <c r="N1146" i="6"/>
  <c r="V824" i="6"/>
  <c r="N824" i="6"/>
  <c r="O824" i="6"/>
  <c r="K824" i="6"/>
  <c r="V1216" i="6"/>
  <c r="O1216" i="6"/>
  <c r="N1216" i="6"/>
  <c r="K1216" i="6"/>
  <c r="V690" i="6"/>
  <c r="N690" i="6"/>
  <c r="K690" i="6"/>
  <c r="O690" i="6"/>
  <c r="V840" i="6"/>
  <c r="O840" i="6"/>
  <c r="N840" i="6"/>
  <c r="K840" i="6"/>
  <c r="V1212" i="6"/>
  <c r="N1212" i="6"/>
  <c r="K1212" i="6"/>
  <c r="O1212" i="6"/>
  <c r="N489" i="6"/>
  <c r="V489" i="6"/>
  <c r="O489" i="6"/>
  <c r="K489" i="6"/>
  <c r="V647" i="6"/>
  <c r="K647" i="6"/>
  <c r="O647" i="6"/>
  <c r="N647" i="6"/>
  <c r="N1065" i="6"/>
  <c r="V1065" i="6"/>
  <c r="O1065" i="6"/>
  <c r="K1065" i="6"/>
  <c r="V1789" i="6"/>
  <c r="N1789" i="6"/>
  <c r="O1789" i="6"/>
  <c r="K1789" i="6"/>
  <c r="V1061" i="6"/>
  <c r="O1061" i="6"/>
  <c r="N1061" i="6"/>
  <c r="K1061" i="6"/>
  <c r="V1885" i="6"/>
  <c r="O1885" i="6"/>
  <c r="K1885" i="6"/>
  <c r="N1885" i="6"/>
  <c r="N1652" i="6"/>
  <c r="V1652" i="6"/>
  <c r="O1652" i="6"/>
  <c r="K1652" i="6"/>
  <c r="V728" i="6"/>
  <c r="O728" i="6"/>
  <c r="K728" i="6"/>
  <c r="N728" i="6"/>
  <c r="V1829" i="6"/>
  <c r="O1829" i="6"/>
  <c r="K1829" i="6"/>
  <c r="N1829" i="6"/>
  <c r="V768" i="6"/>
  <c r="K768" i="6"/>
  <c r="O768" i="6"/>
  <c r="N768" i="6"/>
  <c r="V495" i="6"/>
  <c r="N495" i="6"/>
  <c r="O495" i="6"/>
  <c r="K495" i="6"/>
  <c r="V213" i="6"/>
  <c r="O213" i="6"/>
  <c r="K213" i="6"/>
  <c r="N213" i="6"/>
  <c r="V1516" i="6"/>
  <c r="O1516" i="6"/>
  <c r="N1516" i="6"/>
  <c r="K1516" i="6"/>
  <c r="V267" i="6"/>
  <c r="K267" i="6"/>
  <c r="N267" i="6"/>
  <c r="O267" i="6"/>
  <c r="V96" i="6"/>
  <c r="K96" i="6"/>
  <c r="O96" i="6"/>
  <c r="N96" i="6"/>
  <c r="V1014" i="6"/>
  <c r="O1014" i="6"/>
  <c r="K1014" i="6"/>
  <c r="N1014" i="6"/>
  <c r="V447" i="6"/>
  <c r="N447" i="6"/>
  <c r="O447" i="6"/>
  <c r="K447" i="6"/>
  <c r="V1879" i="6"/>
  <c r="N1879" i="6"/>
  <c r="O1879" i="6"/>
  <c r="K1879" i="6"/>
  <c r="V1405" i="6"/>
  <c r="O1405" i="6"/>
  <c r="N1405" i="6"/>
  <c r="K1405" i="6"/>
  <c r="V1020" i="6"/>
  <c r="O1020" i="6"/>
  <c r="N1020" i="6"/>
  <c r="K1020" i="6"/>
  <c r="V561" i="6"/>
  <c r="O561" i="6"/>
  <c r="N561" i="6"/>
  <c r="K561" i="6"/>
  <c r="V1581" i="6"/>
  <c r="O1581" i="6"/>
  <c r="N1581" i="6"/>
  <c r="K1581" i="6"/>
  <c r="V1023" i="6"/>
  <c r="O1023" i="6"/>
  <c r="N1023" i="6"/>
  <c r="K1023" i="6"/>
  <c r="V1172" i="6"/>
  <c r="O1172" i="6"/>
  <c r="N1172" i="6"/>
  <c r="K1172" i="6"/>
  <c r="V513" i="6"/>
  <c r="O513" i="6"/>
  <c r="N513" i="6"/>
  <c r="K513" i="6"/>
  <c r="V1867" i="6"/>
  <c r="N1867" i="6"/>
  <c r="K1867" i="6"/>
  <c r="O1867" i="6"/>
  <c r="V1865" i="6"/>
  <c r="K1865" i="6"/>
  <c r="O1865" i="6"/>
  <c r="N1865" i="6"/>
  <c r="N117" i="6"/>
  <c r="V117" i="6"/>
  <c r="K117" i="6"/>
  <c r="O117" i="6"/>
  <c r="V1087" i="6"/>
  <c r="K1087" i="6"/>
  <c r="N1087" i="6"/>
  <c r="O1087" i="6"/>
  <c r="V191" i="6"/>
  <c r="N191" i="6"/>
  <c r="O191" i="6"/>
  <c r="K191" i="6"/>
  <c r="V243" i="6"/>
  <c r="K243" i="6"/>
  <c r="O243" i="6"/>
  <c r="N243" i="6"/>
  <c r="V749" i="6"/>
  <c r="N749" i="6"/>
  <c r="K749" i="6"/>
  <c r="O749" i="6"/>
  <c r="V1047" i="6"/>
  <c r="O1047" i="6"/>
  <c r="K1047" i="6"/>
  <c r="N1047" i="6"/>
  <c r="N421" i="6"/>
  <c r="V421" i="6"/>
  <c r="O421" i="6"/>
  <c r="K421" i="6"/>
  <c r="V1994" i="6"/>
  <c r="K1994" i="6"/>
  <c r="N1994" i="6"/>
  <c r="O1994" i="6"/>
  <c r="V772" i="6"/>
  <c r="O772" i="6"/>
  <c r="K772" i="6"/>
  <c r="N772" i="6"/>
  <c r="V1590" i="6"/>
  <c r="K1590" i="6"/>
  <c r="O1590" i="6"/>
  <c r="N1590" i="6"/>
  <c r="V1254" i="6"/>
  <c r="O1254" i="6"/>
  <c r="K1254" i="6"/>
  <c r="N1254" i="6"/>
  <c r="V350" i="6"/>
  <c r="N350" i="6"/>
  <c r="K350" i="6"/>
  <c r="O350" i="6"/>
  <c r="V745" i="6"/>
  <c r="N745" i="6"/>
  <c r="O745" i="6"/>
  <c r="K745" i="6"/>
  <c r="N1162" i="6"/>
  <c r="V1162" i="6"/>
  <c r="O1162" i="6"/>
  <c r="K1162" i="6"/>
  <c r="N1391" i="6"/>
  <c r="V1391" i="6"/>
  <c r="K1391" i="6"/>
  <c r="O1391" i="6"/>
  <c r="V1151" i="6"/>
  <c r="N1151" i="6"/>
  <c r="K1151" i="6"/>
  <c r="O1151" i="6"/>
  <c r="V821" i="6"/>
  <c r="O821" i="6"/>
  <c r="K821" i="6"/>
  <c r="N821" i="6"/>
  <c r="V1640" i="6"/>
  <c r="K1640" i="6"/>
  <c r="O1640" i="6"/>
  <c r="N1640" i="6"/>
  <c r="V384" i="6"/>
  <c r="K384" i="6"/>
  <c r="O384" i="6"/>
  <c r="N384" i="6"/>
  <c r="V1207" i="6"/>
  <c r="N1207" i="6"/>
  <c r="O1207" i="6"/>
  <c r="K1207" i="6"/>
  <c r="V1163" i="6"/>
  <c r="O1163" i="6"/>
  <c r="N1163" i="6"/>
  <c r="K1163" i="6"/>
  <c r="V1038" i="6"/>
  <c r="N1038" i="6"/>
  <c r="O1038" i="6"/>
  <c r="K1038" i="6"/>
  <c r="V715" i="6"/>
  <c r="N715" i="6"/>
  <c r="K715" i="6"/>
  <c r="O715" i="6"/>
  <c r="N274" i="6"/>
  <c r="V274" i="6"/>
  <c r="O274" i="6"/>
  <c r="K274" i="6"/>
  <c r="V527" i="6"/>
  <c r="N527" i="6"/>
  <c r="O527" i="6"/>
  <c r="K527" i="6"/>
  <c r="V950" i="6"/>
  <c r="O950" i="6"/>
  <c r="N950" i="6"/>
  <c r="K950" i="6"/>
  <c r="V144" i="6"/>
  <c r="K144" i="6"/>
  <c r="N144" i="6"/>
  <c r="O144" i="6"/>
  <c r="V485" i="6"/>
  <c r="N485" i="6"/>
  <c r="K485" i="6"/>
  <c r="O485" i="6"/>
  <c r="N66" i="6"/>
  <c r="V66" i="6"/>
  <c r="K66" i="6"/>
  <c r="O66" i="6"/>
  <c r="V1836" i="6"/>
  <c r="O1836" i="6"/>
  <c r="N1836" i="6"/>
  <c r="K1836" i="6"/>
  <c r="V896" i="6"/>
  <c r="N896" i="6"/>
  <c r="O896" i="6"/>
  <c r="K896" i="6"/>
  <c r="V1799" i="6"/>
  <c r="O1799" i="6"/>
  <c r="N1799" i="6"/>
  <c r="K1799" i="6"/>
  <c r="V656" i="6"/>
  <c r="N656" i="6"/>
  <c r="O656" i="6"/>
  <c r="K656" i="6"/>
  <c r="V992" i="6"/>
  <c r="O992" i="6"/>
  <c r="K992" i="6"/>
  <c r="N992" i="6"/>
  <c r="V785" i="6"/>
  <c r="N785" i="6"/>
  <c r="O785" i="6"/>
  <c r="K785" i="6"/>
  <c r="V328" i="6"/>
  <c r="N328" i="6"/>
  <c r="O328" i="6"/>
  <c r="K328" i="6"/>
  <c r="V1901" i="6"/>
  <c r="N1901" i="6"/>
  <c r="K1901" i="6"/>
  <c r="O1901" i="6"/>
  <c r="V828" i="6"/>
  <c r="O828" i="6"/>
  <c r="N828" i="6"/>
  <c r="K828" i="6"/>
  <c r="V238" i="6"/>
  <c r="O238" i="6"/>
  <c r="K238" i="6"/>
  <c r="N238" i="6"/>
  <c r="V1656" i="6"/>
  <c r="O1656" i="6"/>
  <c r="N1656" i="6"/>
  <c r="K1656" i="6"/>
  <c r="V881" i="6"/>
  <c r="N881" i="6"/>
  <c r="O881" i="6"/>
  <c r="K881" i="6"/>
  <c r="V1031" i="6"/>
  <c r="O1031" i="6"/>
  <c r="N1031" i="6"/>
  <c r="K1031" i="6"/>
  <c r="V882" i="6"/>
  <c r="O882" i="6"/>
  <c r="K882" i="6"/>
  <c r="N882" i="6"/>
  <c r="V423" i="6"/>
  <c r="N423" i="6"/>
  <c r="K423" i="6"/>
  <c r="O423" i="6"/>
  <c r="V98" i="6"/>
  <c r="O98" i="6"/>
  <c r="K98" i="6"/>
  <c r="N98" i="6"/>
  <c r="V1248" i="6"/>
  <c r="N1248" i="6"/>
  <c r="O1248" i="6"/>
  <c r="K1248" i="6"/>
  <c r="V982" i="6"/>
  <c r="N982" i="6"/>
  <c r="O982" i="6"/>
  <c r="K982" i="6"/>
  <c r="V257" i="6"/>
  <c r="N257" i="6"/>
  <c r="K257" i="6"/>
  <c r="O257" i="6"/>
  <c r="V1498" i="6"/>
  <c r="K1498" i="6"/>
  <c r="O1498" i="6"/>
  <c r="N1498" i="6"/>
  <c r="N605" i="6"/>
  <c r="V605" i="6"/>
  <c r="K605" i="6"/>
  <c r="O605" i="6"/>
  <c r="V517" i="6"/>
  <c r="K517" i="6"/>
  <c r="O517" i="6"/>
  <c r="N517" i="6"/>
  <c r="N669" i="6"/>
  <c r="V669" i="6"/>
  <c r="K669" i="6"/>
  <c r="O669" i="6"/>
  <c r="V1006" i="6"/>
  <c r="K1006" i="6"/>
  <c r="N1006" i="6"/>
  <c r="O1006" i="6"/>
  <c r="V599" i="6"/>
  <c r="K599" i="6"/>
  <c r="O599" i="6"/>
  <c r="N599" i="6"/>
  <c r="N1716" i="6"/>
  <c r="V1716" i="6"/>
  <c r="O1716" i="6"/>
  <c r="K1716" i="6"/>
  <c r="V1488" i="6"/>
  <c r="K1488" i="6"/>
  <c r="N1488" i="6"/>
  <c r="O1488" i="6"/>
  <c r="V1737" i="6"/>
  <c r="N1737" i="6"/>
  <c r="O1737" i="6"/>
  <c r="K1737" i="6"/>
  <c r="N580" i="6"/>
  <c r="V580" i="6"/>
  <c r="O580" i="6"/>
  <c r="K580" i="6"/>
  <c r="V1338" i="6"/>
  <c r="O1338" i="6"/>
  <c r="K1338" i="6"/>
  <c r="N1338" i="6"/>
  <c r="V329" i="6"/>
  <c r="O329" i="6"/>
  <c r="N329" i="6"/>
  <c r="K329" i="6"/>
  <c r="V121" i="6"/>
  <c r="K121" i="6"/>
  <c r="N121" i="6"/>
  <c r="O121" i="6"/>
  <c r="V601" i="6"/>
  <c r="K601" i="6"/>
  <c r="N601" i="6"/>
  <c r="O601" i="6"/>
  <c r="V670" i="6"/>
  <c r="K670" i="6"/>
  <c r="O670" i="6"/>
  <c r="N670" i="6"/>
  <c r="V590" i="6"/>
  <c r="O590" i="6"/>
  <c r="N590" i="6"/>
  <c r="K590" i="6"/>
  <c r="V910" i="6"/>
  <c r="N910" i="6"/>
  <c r="O910" i="6"/>
  <c r="K910" i="6"/>
  <c r="V1993" i="6"/>
  <c r="K1993" i="6"/>
  <c r="N1993" i="6"/>
  <c r="O1993" i="6"/>
  <c r="N596" i="6"/>
  <c r="V596" i="6"/>
  <c r="O596" i="6"/>
  <c r="K596" i="6"/>
  <c r="N404" i="6"/>
  <c r="V404" i="6"/>
  <c r="K404" i="6"/>
  <c r="O404" i="6"/>
  <c r="V1986" i="6"/>
  <c r="K1986" i="6"/>
  <c r="O1986" i="6"/>
  <c r="N1986" i="6"/>
  <c r="V635" i="6"/>
  <c r="N635" i="6"/>
  <c r="K635" i="6"/>
  <c r="O635" i="6"/>
  <c r="V129" i="6"/>
  <c r="O129" i="6"/>
  <c r="N129" i="6"/>
  <c r="K129" i="6"/>
  <c r="V597" i="6"/>
  <c r="K597" i="6"/>
  <c r="O597" i="6"/>
  <c r="N597" i="6"/>
  <c r="V1539" i="6"/>
  <c r="K1539" i="6"/>
  <c r="N1539" i="6"/>
  <c r="O1539" i="6"/>
  <c r="V339" i="6"/>
  <c r="N339" i="6"/>
  <c r="K339" i="6"/>
  <c r="O339" i="6"/>
  <c r="N1319" i="6"/>
  <c r="V1319" i="6"/>
  <c r="O1319" i="6"/>
  <c r="K1319" i="6"/>
  <c r="V1315" i="6"/>
  <c r="N1315" i="6"/>
  <c r="K1315" i="6"/>
  <c r="O1315" i="6"/>
  <c r="V1782" i="6"/>
  <c r="N1782" i="6"/>
  <c r="K1782" i="6"/>
  <c r="O1782" i="6"/>
  <c r="V1501" i="6"/>
  <c r="N1501" i="6"/>
  <c r="O1501" i="6"/>
  <c r="K1501" i="6"/>
  <c r="V843" i="6"/>
  <c r="O843" i="6"/>
  <c r="K843" i="6"/>
  <c r="N843" i="6"/>
  <c r="V778" i="6"/>
  <c r="O778" i="6"/>
  <c r="K778" i="6"/>
  <c r="N778" i="6"/>
  <c r="V716" i="6"/>
  <c r="O716" i="6"/>
  <c r="N716" i="6"/>
  <c r="K716" i="6"/>
  <c r="V1790" i="6"/>
  <c r="K1790" i="6"/>
  <c r="O1790" i="6"/>
  <c r="N1790" i="6"/>
  <c r="V295" i="6"/>
  <c r="K295" i="6"/>
  <c r="N295" i="6"/>
  <c r="O295" i="6"/>
  <c r="V419" i="6"/>
  <c r="N419" i="6"/>
  <c r="K419" i="6"/>
  <c r="O419" i="6"/>
  <c r="V1183" i="6"/>
  <c r="N1183" i="6"/>
  <c r="O1183" i="6"/>
  <c r="K1183" i="6"/>
  <c r="V1295" i="6"/>
  <c r="N1295" i="6"/>
  <c r="K1295" i="6"/>
  <c r="O1295" i="6"/>
  <c r="V1083" i="6"/>
  <c r="O1083" i="6"/>
  <c r="N1083" i="6"/>
  <c r="K1083" i="6"/>
  <c r="V1095" i="6"/>
  <c r="K1095" i="6"/>
  <c r="N1095" i="6"/>
  <c r="O1095" i="6"/>
  <c r="V846" i="6"/>
  <c r="K846" i="6"/>
  <c r="N846" i="6"/>
  <c r="O846" i="6"/>
  <c r="V1393" i="6"/>
  <c r="O1393" i="6"/>
  <c r="K1393" i="6"/>
  <c r="N1393" i="6"/>
  <c r="V89" i="6"/>
  <c r="O89" i="6"/>
  <c r="K89" i="6"/>
  <c r="N89" i="6"/>
  <c r="V734" i="6"/>
  <c r="N734" i="6"/>
  <c r="K734" i="6"/>
  <c r="O734" i="6"/>
  <c r="V1170" i="6"/>
  <c r="K1170" i="6"/>
  <c r="N1170" i="6"/>
  <c r="O1170" i="6"/>
  <c r="V1010" i="6"/>
  <c r="K1010" i="6"/>
  <c r="N1010" i="6"/>
  <c r="O1010" i="6"/>
  <c r="V1176" i="6"/>
  <c r="O1176" i="6"/>
  <c r="K1176" i="6"/>
  <c r="N1176" i="6"/>
  <c r="V774" i="6"/>
  <c r="K774" i="6"/>
  <c r="O774" i="6"/>
  <c r="N774" i="6"/>
  <c r="V260" i="6"/>
  <c r="K260" i="6"/>
  <c r="O260" i="6"/>
  <c r="N260" i="6"/>
  <c r="V1377" i="6"/>
  <c r="N1377" i="6"/>
  <c r="O1377" i="6"/>
  <c r="K1377" i="6"/>
  <c r="V1114" i="6"/>
  <c r="N1114" i="6"/>
  <c r="O1114" i="6"/>
  <c r="K1114" i="6"/>
  <c r="V77" i="6"/>
  <c r="O77" i="6"/>
  <c r="K77" i="6"/>
  <c r="N77" i="6"/>
  <c r="V874" i="6"/>
  <c r="O874" i="6"/>
  <c r="N874" i="6"/>
  <c r="K874" i="6"/>
  <c r="V270" i="6"/>
  <c r="N270" i="6"/>
  <c r="O270" i="6"/>
  <c r="K270" i="6"/>
  <c r="V936" i="6"/>
  <c r="O936" i="6"/>
  <c r="N936" i="6"/>
  <c r="K936" i="6"/>
  <c r="V443" i="6"/>
  <c r="N443" i="6"/>
  <c r="O443" i="6"/>
  <c r="K443" i="6"/>
  <c r="N1465" i="6"/>
  <c r="V1465" i="6"/>
  <c r="K1465" i="6"/>
  <c r="O1465" i="6"/>
  <c r="V497" i="6"/>
  <c r="O497" i="6"/>
  <c r="K497" i="6"/>
  <c r="N497" i="6"/>
  <c r="V820" i="6"/>
  <c r="K820" i="6"/>
  <c r="N820" i="6"/>
  <c r="O820" i="6"/>
  <c r="V857" i="6"/>
  <c r="O857" i="6"/>
  <c r="N857" i="6"/>
  <c r="K857" i="6"/>
  <c r="V302" i="6"/>
  <c r="K302" i="6"/>
  <c r="N302" i="6"/>
  <c r="O302" i="6"/>
  <c r="V1337" i="6"/>
  <c r="O1337" i="6"/>
  <c r="K1337" i="6"/>
  <c r="N1337" i="6"/>
  <c r="V1977" i="6"/>
  <c r="O1977" i="6"/>
  <c r="N1977" i="6"/>
  <c r="K1977" i="6"/>
  <c r="N1732" i="6"/>
  <c r="V1732" i="6"/>
  <c r="K1732" i="6"/>
  <c r="O1732" i="6"/>
  <c r="V838" i="6"/>
  <c r="O838" i="6"/>
  <c r="N838" i="6"/>
  <c r="K838" i="6"/>
  <c r="V1528" i="6"/>
  <c r="N1528" i="6"/>
  <c r="K1528" i="6"/>
  <c r="O1528" i="6"/>
  <c r="N1191" i="6"/>
  <c r="V1191" i="6"/>
  <c r="O1191" i="6"/>
  <c r="K1191" i="6"/>
  <c r="V752" i="6"/>
  <c r="O752" i="6"/>
  <c r="N752" i="6"/>
  <c r="K752" i="6"/>
  <c r="V1458" i="6"/>
  <c r="K1458" i="6"/>
  <c r="O1458" i="6"/>
  <c r="N1458" i="6"/>
  <c r="V952" i="6"/>
  <c r="N952" i="6"/>
  <c r="O952" i="6"/>
  <c r="K952" i="6"/>
  <c r="V203" i="6"/>
  <c r="K203" i="6"/>
  <c r="O203" i="6"/>
  <c r="N203" i="6"/>
  <c r="V1783" i="6"/>
  <c r="K1783" i="6"/>
  <c r="N1783" i="6"/>
  <c r="O1783" i="6"/>
  <c r="N604" i="6"/>
  <c r="V604" i="6"/>
  <c r="K604" i="6"/>
  <c r="O604" i="6"/>
  <c r="V883" i="6"/>
  <c r="O883" i="6"/>
  <c r="K883" i="6"/>
  <c r="N883" i="6"/>
  <c r="N338" i="6"/>
  <c r="V338" i="6"/>
  <c r="K338" i="6"/>
  <c r="O338" i="6"/>
  <c r="V212" i="6"/>
  <c r="K212" i="6"/>
  <c r="O212" i="6"/>
  <c r="N212" i="6"/>
  <c r="N374" i="6"/>
  <c r="V374" i="6"/>
  <c r="O374" i="6"/>
  <c r="K374" i="6"/>
  <c r="N1407" i="6"/>
  <c r="V1407" i="6"/>
  <c r="O1407" i="6"/>
  <c r="K1407" i="6"/>
  <c r="V433" i="6"/>
  <c r="O433" i="6"/>
  <c r="K433" i="6"/>
  <c r="N433" i="6"/>
  <c r="V1520" i="6"/>
  <c r="K1520" i="6"/>
  <c r="O1520" i="6"/>
  <c r="N1520" i="6"/>
  <c r="V1876" i="6"/>
  <c r="O1876" i="6"/>
  <c r="N1876" i="6"/>
  <c r="K1876" i="6"/>
  <c r="V1459" i="6"/>
  <c r="O1459" i="6"/>
  <c r="K1459" i="6"/>
  <c r="N1459" i="6"/>
  <c r="V1165" i="6"/>
  <c r="N1165" i="6"/>
  <c r="K1165" i="6"/>
  <c r="O1165" i="6"/>
  <c r="V1357" i="6"/>
  <c r="K1357" i="6"/>
  <c r="O1357" i="6"/>
  <c r="N1357" i="6"/>
  <c r="V554" i="6"/>
  <c r="K554" i="6"/>
  <c r="N554" i="6"/>
  <c r="O554" i="6"/>
  <c r="V837" i="6"/>
  <c r="O837" i="6"/>
  <c r="K837" i="6"/>
  <c r="N837" i="6"/>
  <c r="N516" i="6"/>
  <c r="V516" i="6"/>
  <c r="O516" i="6"/>
  <c r="K516" i="6"/>
  <c r="V650" i="6"/>
  <c r="O650" i="6"/>
  <c r="N650" i="6"/>
  <c r="K650" i="6"/>
  <c r="V280" i="6"/>
  <c r="K280" i="6"/>
  <c r="O280" i="6"/>
  <c r="N280" i="6"/>
  <c r="V917" i="6"/>
  <c r="K917" i="6"/>
  <c r="N917" i="6"/>
  <c r="O917" i="6"/>
  <c r="V2001" i="6"/>
  <c r="K2001" i="6"/>
  <c r="N2001" i="6"/>
  <c r="O2001" i="6"/>
  <c r="N889" i="6"/>
  <c r="V889" i="6"/>
  <c r="O889" i="6"/>
  <c r="K889" i="6"/>
  <c r="V1816" i="6"/>
  <c r="K1816" i="6"/>
  <c r="N1816" i="6"/>
  <c r="O1816" i="6"/>
  <c r="V1132" i="6"/>
  <c r="N1132" i="6"/>
  <c r="K1132" i="6"/>
  <c r="O1132" i="6"/>
  <c r="V188" i="6"/>
  <c r="O188" i="6"/>
  <c r="N188" i="6"/>
  <c r="K188" i="6"/>
  <c r="V1249" i="6"/>
  <c r="O1249" i="6"/>
  <c r="N1249" i="6"/>
  <c r="K1249" i="6"/>
  <c r="N245" i="6"/>
  <c r="V245" i="6"/>
  <c r="O245" i="6"/>
  <c r="K245" i="6"/>
  <c r="V1039" i="6"/>
  <c r="O1039" i="6"/>
  <c r="K1039" i="6"/>
  <c r="N1039" i="6"/>
  <c r="N918" i="6"/>
  <c r="V918" i="6"/>
  <c r="O918" i="6"/>
  <c r="K918" i="6"/>
  <c r="V1963" i="6"/>
  <c r="K1963" i="6"/>
  <c r="N1963" i="6"/>
  <c r="O1963" i="6"/>
  <c r="V109" i="6"/>
  <c r="O109" i="6"/>
  <c r="K109" i="6"/>
  <c r="N109" i="6"/>
  <c r="V750" i="6"/>
  <c r="O750" i="6"/>
  <c r="N750" i="6"/>
  <c r="K750" i="6"/>
  <c r="V1358" i="6"/>
  <c r="O1358" i="6"/>
  <c r="N1358" i="6"/>
  <c r="K1358" i="6"/>
  <c r="V62" i="6"/>
  <c r="O62" i="6"/>
  <c r="K62" i="6"/>
  <c r="N62" i="6"/>
  <c r="V1048" i="6"/>
  <c r="O1048" i="6"/>
  <c r="K1048" i="6"/>
  <c r="N1048" i="6"/>
  <c r="V1308" i="6"/>
  <c r="N1308" i="6"/>
  <c r="O1308" i="6"/>
  <c r="K1308" i="6"/>
  <c r="V634" i="6"/>
  <c r="N634" i="6"/>
  <c r="O634" i="6"/>
  <c r="K634" i="6"/>
  <c r="V812" i="6"/>
  <c r="O812" i="6"/>
  <c r="K812" i="6"/>
  <c r="N812" i="6"/>
  <c r="V1564" i="6"/>
  <c r="K1564" i="6"/>
  <c r="N1564" i="6"/>
  <c r="O1564" i="6"/>
  <c r="V246" i="6"/>
  <c r="K246" i="6"/>
  <c r="N246" i="6"/>
  <c r="O246" i="6"/>
  <c r="V56" i="6"/>
  <c r="K56" i="6"/>
  <c r="O56" i="6"/>
  <c r="N56" i="6"/>
  <c r="V1362" i="6"/>
  <c r="O1362" i="6"/>
  <c r="N1362" i="6"/>
  <c r="K1362" i="6"/>
  <c r="V1427" i="6"/>
  <c r="N1427" i="6"/>
  <c r="K1427" i="6"/>
  <c r="O1427" i="6"/>
  <c r="V1003" i="6"/>
  <c r="O1003" i="6"/>
  <c r="K1003" i="6"/>
  <c r="N1003" i="6"/>
  <c r="V1104" i="6"/>
  <c r="K1104" i="6"/>
  <c r="O1104" i="6"/>
  <c r="N1104" i="6"/>
  <c r="V228" i="6"/>
  <c r="O228" i="6"/>
  <c r="K228" i="6"/>
  <c r="N228" i="6"/>
  <c r="V1322" i="6"/>
  <c r="N1322" i="6"/>
  <c r="K1322" i="6"/>
  <c r="O1322" i="6"/>
  <c r="V1770" i="6"/>
  <c r="O1770" i="6"/>
  <c r="N1770" i="6"/>
  <c r="K1770" i="6"/>
  <c r="V220" i="6"/>
  <c r="N220" i="6"/>
  <c r="K220" i="6"/>
  <c r="O220" i="6"/>
  <c r="V416" i="6"/>
  <c r="N416" i="6"/>
  <c r="K416" i="6"/>
  <c r="O416" i="6"/>
  <c r="V1105" i="6"/>
  <c r="K1105" i="6"/>
  <c r="O1105" i="6"/>
  <c r="N1105" i="6"/>
  <c r="V1650" i="6"/>
  <c r="O1650" i="6"/>
  <c r="N1650" i="6"/>
  <c r="K1650" i="6"/>
  <c r="V1460" i="6"/>
  <c r="O1460" i="6"/>
  <c r="K1460" i="6"/>
  <c r="N1460" i="6"/>
  <c r="V1974" i="6"/>
  <c r="N1974" i="6"/>
  <c r="O1974" i="6"/>
  <c r="K1974" i="6"/>
  <c r="N1746" i="6"/>
  <c r="V1746" i="6"/>
  <c r="O1746" i="6"/>
  <c r="K1746" i="6"/>
  <c r="V1981" i="6"/>
  <c r="O1981" i="6"/>
  <c r="K1981" i="6"/>
  <c r="N1981" i="6"/>
  <c r="V1226" i="6"/>
  <c r="N1226" i="6"/>
  <c r="K1226" i="6"/>
  <c r="O1226" i="6"/>
  <c r="V1142" i="6"/>
  <c r="K1142" i="6"/>
  <c r="N1142" i="6"/>
  <c r="O1142" i="6"/>
  <c r="V1341" i="6"/>
  <c r="K1341" i="6"/>
  <c r="O1341" i="6"/>
  <c r="N1341" i="6"/>
  <c r="V1445" i="6"/>
  <c r="N1445" i="6"/>
  <c r="K1445" i="6"/>
  <c r="O1445" i="6"/>
  <c r="V748" i="6"/>
  <c r="O748" i="6"/>
  <c r="N748" i="6"/>
  <c r="K748" i="6"/>
  <c r="V767" i="6"/>
  <c r="K767" i="6"/>
  <c r="N767" i="6"/>
  <c r="O767" i="6"/>
  <c r="V1297" i="6"/>
  <c r="K1297" i="6"/>
  <c r="O1297" i="6"/>
  <c r="N1297" i="6"/>
  <c r="V311" i="6"/>
  <c r="N311" i="6"/>
  <c r="O311" i="6"/>
  <c r="K311" i="6"/>
  <c r="V1980" i="6"/>
  <c r="N1980" i="6"/>
  <c r="O1980" i="6"/>
  <c r="K1980" i="6"/>
  <c r="V1321" i="6"/>
  <c r="K1321" i="6"/>
  <c r="O1321" i="6"/>
  <c r="N1321" i="6"/>
  <c r="V1678" i="6"/>
  <c r="N1678" i="6"/>
  <c r="K1678" i="6"/>
  <c r="O1678" i="6"/>
  <c r="V1863" i="6"/>
  <c r="K1863" i="6"/>
  <c r="N1863" i="6"/>
  <c r="O1863" i="6"/>
  <c r="V958" i="6"/>
  <c r="K958" i="6"/>
  <c r="N958" i="6"/>
  <c r="O958" i="6"/>
  <c r="N82" i="6"/>
  <c r="V82" i="6"/>
  <c r="O82" i="6"/>
  <c r="K82" i="6"/>
  <c r="V1634" i="6"/>
  <c r="K1634" i="6"/>
  <c r="N1634" i="6"/>
  <c r="O1634" i="6"/>
  <c r="V215" i="6"/>
  <c r="N215" i="6"/>
  <c r="O215" i="6"/>
  <c r="K215" i="6"/>
  <c r="V900" i="6"/>
  <c r="K900" i="6"/>
  <c r="N900" i="6"/>
  <c r="O900" i="6"/>
  <c r="V606" i="6"/>
  <c r="N606" i="6"/>
  <c r="O606" i="6"/>
  <c r="K606" i="6"/>
  <c r="V971" i="6"/>
  <c r="K971" i="6"/>
  <c r="N971" i="6"/>
  <c r="O971" i="6"/>
  <c r="V618" i="6"/>
  <c r="O618" i="6"/>
  <c r="N618" i="6"/>
  <c r="K618" i="6"/>
  <c r="V169" i="6"/>
  <c r="N169" i="6"/>
  <c r="K169" i="6"/>
  <c r="O169" i="6"/>
  <c r="V104" i="6"/>
  <c r="K104" i="6"/>
  <c r="N104" i="6"/>
  <c r="O104" i="6"/>
  <c r="V78" i="6"/>
  <c r="K78" i="6"/>
  <c r="N78" i="6"/>
  <c r="O78" i="6"/>
  <c r="V418" i="6"/>
  <c r="O418" i="6"/>
  <c r="N418" i="6"/>
  <c r="K418" i="6"/>
  <c r="N1625" i="6"/>
  <c r="V1625" i="6"/>
  <c r="O1625" i="6"/>
  <c r="K1625" i="6"/>
  <c r="V1756" i="6"/>
  <c r="O1756" i="6"/>
  <c r="K1756" i="6"/>
  <c r="N1756" i="6"/>
  <c r="V683" i="6"/>
  <c r="K683" i="6"/>
  <c r="N683" i="6"/>
  <c r="O683" i="6"/>
  <c r="V744" i="6"/>
  <c r="O744" i="6"/>
  <c r="K744" i="6"/>
  <c r="N744" i="6"/>
  <c r="N644" i="6"/>
  <c r="V644" i="6"/>
  <c r="O644" i="6"/>
  <c r="K644" i="6"/>
  <c r="V1078" i="6"/>
  <c r="N1078" i="6"/>
  <c r="O1078" i="6"/>
  <c r="K1078" i="6"/>
  <c r="V813" i="6"/>
  <c r="N813" i="6"/>
  <c r="K813" i="6"/>
  <c r="O813" i="6"/>
  <c r="N1287" i="6"/>
  <c r="V1287" i="6"/>
  <c r="O1287" i="6"/>
  <c r="K1287" i="6"/>
  <c r="V1703" i="6"/>
  <c r="N1703" i="6"/>
  <c r="K1703" i="6"/>
  <c r="O1703" i="6"/>
  <c r="V68" i="6"/>
  <c r="O68" i="6"/>
  <c r="N68" i="6"/>
  <c r="K68" i="6"/>
  <c r="V376" i="6"/>
  <c r="N376" i="6"/>
  <c r="K376" i="6"/>
  <c r="O376" i="6"/>
  <c r="N210" i="6"/>
  <c r="V210" i="6"/>
  <c r="O210" i="6"/>
  <c r="K210" i="6"/>
  <c r="V799" i="6"/>
  <c r="O799" i="6"/>
  <c r="N799" i="6"/>
  <c r="K799" i="6"/>
  <c r="N484" i="6"/>
  <c r="V484" i="6"/>
  <c r="O484" i="6"/>
  <c r="K484" i="6"/>
  <c r="V1431" i="6"/>
  <c r="O1431" i="6"/>
  <c r="K1431" i="6"/>
  <c r="N1431" i="6"/>
  <c r="V817" i="6"/>
  <c r="O817" i="6"/>
  <c r="N817" i="6"/>
  <c r="K817" i="6"/>
  <c r="N1913" i="6"/>
  <c r="V1913" i="6"/>
  <c r="K1913" i="6"/>
  <c r="O1913" i="6"/>
  <c r="V145" i="6"/>
  <c r="K145" i="6"/>
  <c r="N145" i="6"/>
  <c r="O145" i="6"/>
  <c r="V279" i="6"/>
  <c r="N279" i="6"/>
  <c r="O279" i="6"/>
  <c r="K279" i="6"/>
  <c r="V1073" i="6"/>
  <c r="O1073" i="6"/>
  <c r="N1073" i="6"/>
  <c r="K1073" i="6"/>
  <c r="V395" i="6"/>
  <c r="O395" i="6"/>
  <c r="K395" i="6"/>
  <c r="N395" i="6"/>
  <c r="V1750" i="6"/>
  <c r="K1750" i="6"/>
  <c r="O1750" i="6"/>
  <c r="N1750" i="6"/>
  <c r="V1493" i="6"/>
  <c r="O1493" i="6"/>
  <c r="K1493" i="6"/>
  <c r="N1493" i="6"/>
  <c r="V65" i="6"/>
  <c r="N65" i="6"/>
  <c r="K65" i="6"/>
  <c r="O65" i="6"/>
  <c r="V1426" i="6"/>
  <c r="N1426" i="6"/>
  <c r="K1426" i="6"/>
  <c r="O1426" i="6"/>
  <c r="V693" i="6"/>
  <c r="K693" i="6"/>
  <c r="O693" i="6"/>
  <c r="N693" i="6"/>
  <c r="V775" i="6"/>
  <c r="O775" i="6"/>
  <c r="K775" i="6"/>
  <c r="N775" i="6"/>
  <c r="V788" i="6"/>
  <c r="K788" i="6"/>
  <c r="N788" i="6"/>
  <c r="O788" i="6"/>
  <c r="V671" i="6"/>
  <c r="N671" i="6"/>
  <c r="K671" i="6"/>
  <c r="O671" i="6"/>
  <c r="N668" i="6"/>
  <c r="V668" i="6"/>
  <c r="O668" i="6"/>
  <c r="K668" i="6"/>
  <c r="V777" i="6"/>
  <c r="K777" i="6"/>
  <c r="O777" i="6"/>
  <c r="N777" i="6"/>
  <c r="V1680" i="6"/>
  <c r="O1680" i="6"/>
  <c r="N1680" i="6"/>
  <c r="K1680" i="6"/>
  <c r="V1299" i="6"/>
  <c r="O1299" i="6"/>
  <c r="N1299" i="6"/>
  <c r="K1299" i="6"/>
  <c r="V2007" i="6"/>
  <c r="O2007" i="6"/>
  <c r="N2007" i="6"/>
  <c r="K2007" i="6"/>
  <c r="V1227" i="6"/>
  <c r="O1227" i="6"/>
  <c r="N1227" i="6"/>
  <c r="K1227" i="6"/>
  <c r="V494" i="6"/>
  <c r="N494" i="6"/>
  <c r="K494" i="6"/>
  <c r="O494" i="6"/>
  <c r="N74" i="6"/>
  <c r="V74" i="6"/>
  <c r="O74" i="6"/>
  <c r="K74" i="6"/>
  <c r="O563" i="6"/>
  <c r="V563" i="6"/>
  <c r="K563" i="6"/>
  <c r="N563" i="6"/>
  <c r="K353" i="6"/>
  <c r="V353" i="6"/>
  <c r="N353" i="6"/>
  <c r="O353" i="6"/>
  <c r="V737" i="6"/>
  <c r="K737" i="6"/>
  <c r="O737" i="6"/>
  <c r="N737" i="6"/>
  <c r="N1616" i="6"/>
  <c r="V1616" i="6"/>
  <c r="O1616" i="6"/>
  <c r="K1616" i="6"/>
  <c r="N1698" i="6"/>
  <c r="V1698" i="6"/>
  <c r="K1698" i="6"/>
  <c r="O1698" i="6"/>
  <c r="V814" i="6"/>
  <c r="N814" i="6"/>
  <c r="K814" i="6"/>
  <c r="O814" i="6"/>
  <c r="V1843" i="6"/>
  <c r="K1843" i="6"/>
  <c r="N1843" i="6"/>
  <c r="O1843" i="6"/>
  <c r="V2009" i="6"/>
  <c r="N2009" i="6"/>
  <c r="O2009" i="6"/>
  <c r="K2009" i="6"/>
  <c r="V1410" i="6"/>
  <c r="K1410" i="6"/>
  <c r="O1410" i="6"/>
  <c r="N1410" i="6"/>
  <c r="V662" i="6"/>
  <c r="N662" i="6"/>
  <c r="O662" i="6"/>
  <c r="K662" i="6"/>
  <c r="V166" i="6"/>
  <c r="N166" i="6"/>
  <c r="O166" i="6"/>
  <c r="K166" i="6"/>
  <c r="V1825" i="6"/>
  <c r="O1825" i="6"/>
  <c r="K1825" i="6"/>
  <c r="N1825" i="6"/>
  <c r="V1360" i="6"/>
  <c r="O1360" i="6"/>
  <c r="N1360" i="6"/>
  <c r="K1360" i="6"/>
  <c r="V713" i="6"/>
  <c r="O713" i="6"/>
  <c r="N713" i="6"/>
  <c r="K713" i="6"/>
  <c r="V167" i="6"/>
  <c r="K167" i="6"/>
  <c r="O167" i="6"/>
  <c r="N167" i="6"/>
  <c r="V858" i="6"/>
  <c r="N858" i="6"/>
  <c r="O858" i="6"/>
  <c r="K858" i="6"/>
  <c r="V1999" i="6"/>
  <c r="K1999" i="6"/>
  <c r="O1999" i="6"/>
  <c r="N1999" i="6"/>
  <c r="N822" i="6"/>
  <c r="V822" i="6"/>
  <c r="O822" i="6"/>
  <c r="K822" i="6"/>
  <c r="V1603" i="6"/>
  <c r="O1603" i="6"/>
  <c r="K1603" i="6"/>
  <c r="N1603" i="6"/>
  <c r="V787" i="6"/>
  <c r="N787" i="6"/>
  <c r="O787" i="6"/>
  <c r="K787" i="6"/>
  <c r="V283" i="6"/>
  <c r="O283" i="6"/>
  <c r="N283" i="6"/>
  <c r="K283" i="6"/>
  <c r="N508" i="6"/>
  <c r="V508" i="6"/>
  <c r="K508" i="6"/>
  <c r="O508" i="6"/>
  <c r="V1323" i="6"/>
  <c r="N1323" i="6"/>
  <c r="K1323" i="6"/>
  <c r="O1323" i="6"/>
  <c r="V1627" i="6"/>
  <c r="N1627" i="6"/>
  <c r="K1627" i="6"/>
  <c r="O1627" i="6"/>
  <c r="N1409" i="6"/>
  <c r="V1409" i="6"/>
  <c r="O1409" i="6"/>
  <c r="K1409" i="6"/>
  <c r="V321" i="6"/>
  <c r="N321" i="6"/>
  <c r="K321" i="6"/>
  <c r="O321" i="6"/>
  <c r="V1420" i="6"/>
  <c r="N1420" i="6"/>
  <c r="K1420" i="6"/>
  <c r="O1420" i="6"/>
  <c r="V1280" i="6"/>
  <c r="O1280" i="6"/>
  <c r="N1280" i="6"/>
  <c r="K1280" i="6"/>
  <c r="V1218" i="6"/>
  <c r="O1218" i="6"/>
  <c r="N1218" i="6"/>
  <c r="K1218" i="6"/>
  <c r="V1054" i="6"/>
  <c r="N1054" i="6"/>
  <c r="O1054" i="6"/>
  <c r="K1054" i="6"/>
  <c r="V1225" i="6"/>
  <c r="K1225" i="6"/>
  <c r="N1225" i="6"/>
  <c r="O1225" i="6"/>
  <c r="V1469" i="6"/>
  <c r="K1469" i="6"/>
  <c r="N1469" i="6"/>
  <c r="O1469" i="6"/>
  <c r="V1019" i="6"/>
  <c r="O1019" i="6"/>
  <c r="K1019" i="6"/>
  <c r="N1019" i="6"/>
  <c r="N1842" i="6"/>
  <c r="V1842" i="6"/>
  <c r="K1842" i="6"/>
  <c r="O1842" i="6"/>
  <c r="V378" i="6"/>
  <c r="N378" i="6"/>
  <c r="O378" i="6"/>
  <c r="K378" i="6"/>
  <c r="V1861" i="6"/>
  <c r="O1861" i="6"/>
  <c r="K1861" i="6"/>
  <c r="N1861" i="6"/>
  <c r="V736" i="6"/>
  <c r="K736" i="6"/>
  <c r="N736" i="6"/>
  <c r="O736" i="6"/>
  <c r="V148" i="6"/>
  <c r="N148" i="6"/>
  <c r="O148" i="6"/>
  <c r="K148" i="6"/>
  <c r="V217" i="6"/>
  <c r="N217" i="6"/>
  <c r="O217" i="6"/>
  <c r="K217" i="6"/>
  <c r="V861" i="6"/>
  <c r="K861" i="6"/>
  <c r="O861" i="6"/>
  <c r="N861" i="6"/>
  <c r="V584" i="6"/>
  <c r="N584" i="6"/>
  <c r="K584" i="6"/>
  <c r="O584" i="6"/>
  <c r="V1507" i="6"/>
  <c r="N1507" i="6"/>
  <c r="O1507" i="6"/>
  <c r="K1507" i="6"/>
  <c r="V522" i="6"/>
  <c r="K522" i="6"/>
  <c r="N522" i="6"/>
  <c r="O522" i="6"/>
  <c r="V1154" i="6"/>
  <c r="N1154" i="6"/>
  <c r="O1154" i="6"/>
  <c r="K1154" i="6"/>
  <c r="V1356" i="6"/>
  <c r="O1356" i="6"/>
  <c r="K1356" i="6"/>
  <c r="N1356" i="6"/>
  <c r="V1432" i="6"/>
  <c r="K1432" i="6"/>
  <c r="O1432" i="6"/>
  <c r="N1432" i="6"/>
  <c r="V550" i="6"/>
  <c r="O550" i="6"/>
  <c r="K550" i="6"/>
  <c r="N550" i="6"/>
  <c r="V727" i="6"/>
  <c r="K727" i="6"/>
  <c r="O727" i="6"/>
  <c r="N727" i="6"/>
  <c r="V783" i="6"/>
  <c r="O783" i="6"/>
  <c r="N783" i="6"/>
  <c r="K783" i="6"/>
  <c r="N585" i="6"/>
  <c r="V585" i="6"/>
  <c r="K585" i="6"/>
  <c r="O585" i="6"/>
  <c r="V773" i="6"/>
  <c r="K773" i="6"/>
  <c r="O773" i="6"/>
  <c r="N773" i="6"/>
  <c r="V1601" i="6"/>
  <c r="O1601" i="6"/>
  <c r="N1601" i="6"/>
  <c r="K1601" i="6"/>
  <c r="N1113" i="6"/>
  <c r="V1113" i="6"/>
  <c r="O1113" i="6"/>
  <c r="K1113" i="6"/>
  <c r="N1730" i="6"/>
  <c r="V1730" i="6"/>
  <c r="K1730" i="6"/>
  <c r="O1730" i="6"/>
  <c r="V939" i="6"/>
  <c r="K939" i="6"/>
  <c r="N939" i="6"/>
  <c r="O939" i="6"/>
  <c r="V1642" i="6"/>
  <c r="O1642" i="6"/>
  <c r="K1642" i="6"/>
  <c r="N1642" i="6"/>
  <c r="V505" i="6"/>
  <c r="K505" i="6"/>
  <c r="O505" i="6"/>
  <c r="N505" i="6"/>
  <c r="V1002" i="6"/>
  <c r="N1002" i="6"/>
  <c r="O1002" i="6"/>
  <c r="K1002" i="6"/>
  <c r="V398" i="6"/>
  <c r="N398" i="6"/>
  <c r="O398" i="6"/>
  <c r="K398" i="6"/>
  <c r="V927" i="6"/>
  <c r="K927" i="6"/>
  <c r="N927" i="6"/>
  <c r="O927" i="6"/>
  <c r="V1414" i="6"/>
  <c r="K1414" i="6"/>
  <c r="O1414" i="6"/>
  <c r="N1414" i="6"/>
  <c r="V789" i="6"/>
  <c r="N789" i="6"/>
  <c r="K789" i="6"/>
  <c r="O789" i="6"/>
  <c r="N178" i="6"/>
  <c r="V178" i="6"/>
  <c r="K178" i="6"/>
  <c r="O178" i="6"/>
  <c r="V1571" i="6"/>
  <c r="N1571" i="6"/>
  <c r="K1571" i="6"/>
  <c r="O1571" i="6"/>
  <c r="V226" i="6"/>
  <c r="N226" i="6"/>
  <c r="O226" i="6"/>
  <c r="K226" i="6"/>
  <c r="V159" i="6"/>
  <c r="N159" i="6"/>
  <c r="O159" i="6"/>
  <c r="K159" i="6"/>
  <c r="V1579" i="6"/>
  <c r="N1579" i="6"/>
  <c r="K1579" i="6"/>
  <c r="O1579" i="6"/>
  <c r="V179" i="6"/>
  <c r="O179" i="6"/>
  <c r="K179" i="6"/>
  <c r="N179" i="6"/>
  <c r="V1786" i="6"/>
  <c r="O1786" i="6"/>
  <c r="N1786" i="6"/>
  <c r="K1786" i="6"/>
  <c r="V273" i="6"/>
  <c r="K273" i="6"/>
  <c r="O273" i="6"/>
  <c r="N273" i="6"/>
  <c r="V873" i="6"/>
  <c r="O873" i="6"/>
  <c r="K873" i="6"/>
  <c r="N873" i="6"/>
  <c r="V1500" i="6"/>
  <c r="N1500" i="6"/>
  <c r="K1500" i="6"/>
  <c r="O1500" i="6"/>
  <c r="V1485" i="6"/>
  <c r="K1485" i="6"/>
  <c r="N1485" i="6"/>
  <c r="O1485" i="6"/>
  <c r="V907" i="6"/>
  <c r="O907" i="6"/>
  <c r="K907" i="6"/>
  <c r="N907" i="6"/>
  <c r="N317" i="6"/>
  <c r="V317" i="6"/>
  <c r="O317" i="6"/>
  <c r="K317" i="6"/>
  <c r="V1715" i="6"/>
  <c r="N1715" i="6"/>
  <c r="O1715" i="6"/>
  <c r="K1715" i="6"/>
  <c r="V802" i="6"/>
  <c r="N802" i="6"/>
  <c r="K802" i="6"/>
  <c r="O802" i="6"/>
  <c r="V1589" i="6"/>
  <c r="K1589" i="6"/>
  <c r="N1589" i="6"/>
  <c r="O1589" i="6"/>
  <c r="V923" i="6"/>
  <c r="N923" i="6"/>
  <c r="O923" i="6"/>
  <c r="K923" i="6"/>
  <c r="K1418" i="6"/>
  <c r="V1418" i="6"/>
  <c r="N1418" i="6"/>
  <c r="O1418" i="6"/>
  <c r="V2002" i="6"/>
  <c r="N2002" i="6"/>
  <c r="O2002" i="6"/>
  <c r="K2002" i="6"/>
  <c r="V989" i="6"/>
  <c r="N989" i="6"/>
  <c r="K989" i="6"/>
  <c r="O989" i="6"/>
  <c r="V1406" i="6"/>
  <c r="K1406" i="6"/>
  <c r="N1406" i="6"/>
  <c r="O1406" i="6"/>
  <c r="V1562" i="6"/>
  <c r="O1562" i="6"/>
  <c r="N1562" i="6"/>
  <c r="K1562" i="6"/>
  <c r="V1952" i="6"/>
  <c r="K1952" i="6"/>
  <c r="N1952" i="6"/>
  <c r="O1952" i="6"/>
  <c r="V615" i="6"/>
  <c r="K615" i="6"/>
  <c r="O615" i="6"/>
  <c r="N615" i="6"/>
  <c r="V73" i="6"/>
  <c r="K73" i="6"/>
  <c r="O73" i="6"/>
  <c r="N73" i="6"/>
  <c r="V1905" i="6"/>
  <c r="K1905" i="6"/>
  <c r="N1905" i="6"/>
  <c r="O1905" i="6"/>
  <c r="V297" i="6"/>
  <c r="N297" i="6"/>
  <c r="K297" i="6"/>
  <c r="O297" i="6"/>
  <c r="V1681" i="6"/>
  <c r="N1681" i="6"/>
  <c r="K1681" i="6"/>
  <c r="O1681" i="6"/>
  <c r="V1893" i="6"/>
  <c r="N1893" i="6"/>
  <c r="O1893" i="6"/>
  <c r="K1893" i="6"/>
  <c r="V805" i="6"/>
  <c r="N805" i="6"/>
  <c r="K805" i="6"/>
  <c r="O805" i="6"/>
  <c r="V1817" i="6"/>
  <c r="O1817" i="6"/>
  <c r="K1817" i="6"/>
  <c r="N1817" i="6"/>
  <c r="V465" i="6"/>
  <c r="K465" i="6"/>
  <c r="N465" i="6"/>
  <c r="O465" i="6"/>
  <c r="V863" i="6"/>
  <c r="O863" i="6"/>
  <c r="K863" i="6"/>
  <c r="N863" i="6"/>
  <c r="V91" i="6"/>
  <c r="O91" i="6"/>
  <c r="K91" i="6"/>
  <c r="N91" i="6"/>
  <c r="V1390" i="6"/>
  <c r="N1390" i="6"/>
  <c r="O1390" i="6"/>
  <c r="K1390" i="6"/>
  <c r="N524" i="6"/>
  <c r="V524" i="6"/>
  <c r="O524" i="6"/>
  <c r="K524" i="6"/>
  <c r="V1265" i="6"/>
  <c r="K1265" i="6"/>
  <c r="O1265" i="6"/>
  <c r="N1265" i="6"/>
  <c r="V116" i="6"/>
  <c r="K116" i="6"/>
  <c r="O116" i="6"/>
  <c r="N116" i="6"/>
  <c r="V518" i="6"/>
  <c r="K518" i="6"/>
  <c r="O518" i="6"/>
  <c r="N518" i="6"/>
  <c r="V180" i="6"/>
  <c r="O180" i="6"/>
  <c r="K180" i="6"/>
  <c r="N180" i="6"/>
  <c r="V1036" i="6"/>
  <c r="N1036" i="6"/>
  <c r="K1036" i="6"/>
  <c r="O1036" i="6"/>
  <c r="V1839" i="6"/>
  <c r="O1839" i="6"/>
  <c r="K1839" i="6"/>
  <c r="N1839" i="6"/>
  <c r="V2008" i="6"/>
  <c r="O2008" i="6"/>
  <c r="N2008" i="6"/>
  <c r="K2008" i="6"/>
  <c r="V1141" i="6"/>
  <c r="N1141" i="6"/>
  <c r="K1141" i="6"/>
  <c r="O1141" i="6"/>
  <c r="V1869" i="6"/>
  <c r="K1869" i="6"/>
  <c r="N1869" i="6"/>
  <c r="O1869" i="6"/>
  <c r="N202" i="6"/>
  <c r="V202" i="6"/>
  <c r="O202" i="6"/>
  <c r="K202" i="6"/>
  <c r="V862" i="6"/>
  <c r="N862" i="6"/>
  <c r="K862" i="6"/>
  <c r="O862" i="6"/>
  <c r="N684" i="6"/>
  <c r="V684" i="6"/>
  <c r="K684" i="6"/>
  <c r="O684" i="6"/>
  <c r="V415" i="6"/>
  <c r="N415" i="6"/>
  <c r="K415" i="6"/>
  <c r="O415" i="6"/>
  <c r="V362" i="6"/>
  <c r="O362" i="6"/>
  <c r="N362" i="6"/>
  <c r="K362" i="6"/>
  <c r="V201" i="6"/>
  <c r="N201" i="6"/>
  <c r="O201" i="6"/>
  <c r="K201" i="6"/>
  <c r="V860" i="6"/>
  <c r="O860" i="6"/>
  <c r="N860" i="6"/>
  <c r="K860" i="6"/>
  <c r="V1332" i="6"/>
  <c r="O1332" i="6"/>
  <c r="K1332" i="6"/>
  <c r="N1332" i="6"/>
  <c r="V984" i="6"/>
  <c r="K984" i="6"/>
  <c r="O984" i="6"/>
  <c r="N984" i="6"/>
  <c r="V414" i="6"/>
  <c r="O414" i="6"/>
  <c r="K414" i="6"/>
  <c r="N414" i="6"/>
  <c r="V223" i="6"/>
  <c r="N223" i="6"/>
  <c r="K223" i="6"/>
  <c r="O223" i="6"/>
  <c r="V1365" i="6"/>
  <c r="O1365" i="6"/>
  <c r="N1365" i="6"/>
  <c r="K1365" i="6"/>
  <c r="V140" i="6"/>
  <c r="O140" i="6"/>
  <c r="N140" i="6"/>
  <c r="K140" i="6"/>
  <c r="N870" i="6"/>
  <c r="V870" i="6"/>
  <c r="O870" i="6"/>
  <c r="K870" i="6"/>
  <c r="V1122" i="6"/>
  <c r="N1122" i="6"/>
  <c r="O1122" i="6"/>
  <c r="K1122" i="6"/>
  <c r="V75" i="6"/>
  <c r="O75" i="6"/>
  <c r="N75" i="6"/>
  <c r="K75" i="6"/>
  <c r="V112" i="6"/>
  <c r="O112" i="6"/>
  <c r="K112" i="6"/>
  <c r="N112" i="6"/>
  <c r="V1961" i="6"/>
  <c r="K1961" i="6"/>
  <c r="O1961" i="6"/>
  <c r="N1961" i="6"/>
  <c r="V196" i="6"/>
  <c r="K196" i="6"/>
  <c r="O196" i="6"/>
  <c r="N196" i="6"/>
  <c r="V723" i="6"/>
  <c r="K723" i="6"/>
  <c r="O723" i="6"/>
  <c r="N723" i="6"/>
  <c r="V864" i="6"/>
  <c r="K864" i="6"/>
  <c r="O864" i="6"/>
  <c r="N864" i="6"/>
  <c r="V1285" i="6"/>
  <c r="N1285" i="6"/>
  <c r="O1285" i="6"/>
  <c r="K1285" i="6"/>
  <c r="V1907" i="6"/>
  <c r="N1907" i="6"/>
  <c r="K1907" i="6"/>
  <c r="O1907" i="6"/>
  <c r="V891" i="6"/>
  <c r="O891" i="6"/>
  <c r="K891" i="6"/>
  <c r="N891" i="6"/>
  <c r="V1538" i="6"/>
  <c r="N1538" i="6"/>
  <c r="K1538" i="6"/>
  <c r="O1538" i="6"/>
  <c r="V997" i="6"/>
  <c r="O997" i="6"/>
  <c r="N997" i="6"/>
  <c r="K997" i="6"/>
  <c r="V1623" i="6"/>
  <c r="O1623" i="6"/>
  <c r="K1623" i="6"/>
  <c r="N1623" i="6"/>
  <c r="V467" i="6"/>
  <c r="N467" i="6"/>
  <c r="O467" i="6"/>
  <c r="K467" i="6"/>
  <c r="N1575" i="6"/>
  <c r="V1575" i="6"/>
  <c r="O1575" i="6"/>
  <c r="K1575" i="6"/>
  <c r="V1740" i="6"/>
  <c r="K1740" i="6"/>
  <c r="N1740" i="6"/>
  <c r="O1740" i="6"/>
  <c r="V575" i="6"/>
  <c r="N575" i="6"/>
  <c r="K575" i="6"/>
  <c r="O575" i="6"/>
  <c r="V2003" i="6"/>
  <c r="K2003" i="6"/>
  <c r="N2003" i="6"/>
  <c r="O2003" i="6"/>
  <c r="V582" i="6"/>
  <c r="N582" i="6"/>
  <c r="K582" i="6"/>
  <c r="O582" i="6"/>
  <c r="V60" i="6"/>
  <c r="O60" i="6"/>
  <c r="K60" i="6"/>
  <c r="N60" i="6"/>
  <c r="O1242" i="6"/>
  <c r="V1242" i="6"/>
  <c r="N1242" i="6"/>
  <c r="K1242" i="6"/>
  <c r="V1544" i="6"/>
  <c r="K1544" i="6"/>
  <c r="O1544" i="6"/>
  <c r="N1544" i="6"/>
  <c r="V310" i="6"/>
  <c r="O310" i="6"/>
  <c r="N310" i="6"/>
  <c r="K310" i="6"/>
  <c r="V1689" i="6"/>
  <c r="N1689" i="6"/>
  <c r="K1689" i="6"/>
  <c r="O1689" i="6"/>
  <c r="V1160" i="6"/>
  <c r="O1160" i="6"/>
  <c r="N1160" i="6"/>
  <c r="K1160" i="6"/>
  <c r="V1878" i="6"/>
  <c r="K1878" i="6"/>
  <c r="N1878" i="6"/>
  <c r="O1878" i="6"/>
  <c r="V1511" i="6"/>
  <c r="N1511" i="6"/>
  <c r="K1511" i="6"/>
  <c r="O1511" i="6"/>
  <c r="V1040" i="6"/>
  <c r="N1040" i="6"/>
  <c r="O1040" i="6"/>
  <c r="K1040" i="6"/>
  <c r="V1871" i="6"/>
  <c r="N1871" i="6"/>
  <c r="O1871" i="6"/>
  <c r="K1871" i="6"/>
  <c r="V380" i="6"/>
  <c r="K380" i="6"/>
  <c r="O380" i="6"/>
  <c r="N380" i="6"/>
  <c r="N537" i="6"/>
  <c r="V537" i="6"/>
  <c r="O537" i="6"/>
  <c r="K537" i="6"/>
  <c r="V1290" i="6"/>
  <c r="K1290" i="6"/>
  <c r="N1290" i="6"/>
  <c r="O1290" i="6"/>
  <c r="V1588" i="6"/>
  <c r="K1588" i="6"/>
  <c r="O1588" i="6"/>
  <c r="N1588" i="6"/>
  <c r="V1996" i="6"/>
  <c r="K1996" i="6"/>
  <c r="O1996" i="6"/>
  <c r="N1996" i="6"/>
  <c r="N1127" i="6"/>
  <c r="V1127" i="6"/>
  <c r="O1127" i="6"/>
  <c r="K1127" i="6"/>
  <c r="V804" i="6"/>
  <c r="O804" i="6"/>
  <c r="K804" i="6"/>
  <c r="N804" i="6"/>
  <c r="V1518" i="6"/>
  <c r="K1518" i="6"/>
  <c r="N1518" i="6"/>
  <c r="O1518" i="6"/>
  <c r="N85" i="6"/>
  <c r="V85" i="6"/>
  <c r="K85" i="6"/>
  <c r="O85" i="6"/>
  <c r="V1177" i="6"/>
  <c r="O1177" i="6"/>
  <c r="N1177" i="6"/>
  <c r="K1177" i="6"/>
  <c r="V231" i="6"/>
  <c r="N231" i="6"/>
  <c r="O231" i="6"/>
  <c r="K231" i="6"/>
  <c r="V1696" i="6"/>
  <c r="N1696" i="6"/>
  <c r="K1696" i="6"/>
  <c r="O1696" i="6"/>
  <c r="N636" i="6"/>
  <c r="V636" i="6"/>
  <c r="O636" i="6"/>
  <c r="K636" i="6"/>
  <c r="V1663" i="6"/>
  <c r="O1663" i="6"/>
  <c r="N1663" i="6"/>
  <c r="K1663" i="6"/>
  <c r="V427" i="6"/>
  <c r="K427" i="6"/>
  <c r="O427" i="6"/>
  <c r="N427" i="6"/>
  <c r="O1959" i="6"/>
  <c r="V1959" i="6"/>
  <c r="K1959" i="6"/>
  <c r="N1959" i="6"/>
  <c r="V960" i="6"/>
  <c r="O960" i="6"/>
  <c r="N960" i="6"/>
  <c r="K960" i="6"/>
  <c r="V108" i="6"/>
  <c r="O108" i="6"/>
  <c r="K108" i="6"/>
  <c r="N108" i="6"/>
  <c r="V1669" i="6"/>
  <c r="N1669" i="6"/>
  <c r="K1669" i="6"/>
  <c r="O1669" i="6"/>
  <c r="V798" i="6"/>
  <c r="N798" i="6"/>
  <c r="O798" i="6"/>
  <c r="K798" i="6"/>
  <c r="V292" i="6"/>
  <c r="O292" i="6"/>
  <c r="N292" i="6"/>
  <c r="K292" i="6"/>
  <c r="V1844" i="6"/>
  <c r="N1844" i="6"/>
  <c r="O1844" i="6"/>
  <c r="K1844" i="6"/>
  <c r="V968" i="6"/>
  <c r="O968" i="6"/>
  <c r="K968" i="6"/>
  <c r="N968" i="6"/>
  <c r="V1602" i="6"/>
  <c r="O1602" i="6"/>
  <c r="K1602" i="6"/>
  <c r="N1602" i="6"/>
  <c r="V431" i="6"/>
  <c r="N431" i="6"/>
  <c r="K431" i="6"/>
  <c r="O431" i="6"/>
  <c r="V151" i="6"/>
  <c r="N151" i="6"/>
  <c r="O151" i="6"/>
  <c r="K151" i="6"/>
  <c r="V1895" i="6"/>
  <c r="N1895" i="6"/>
  <c r="K1895" i="6"/>
  <c r="O1895" i="6"/>
  <c r="V1262" i="6"/>
  <c r="K1262" i="6"/>
  <c r="N1262" i="6"/>
  <c r="O1262" i="6"/>
  <c r="V1971" i="6"/>
  <c r="O1971" i="6"/>
  <c r="N1971" i="6"/>
  <c r="K1971" i="6"/>
  <c r="V1450" i="6"/>
  <c r="K1450" i="6"/>
  <c r="N1450" i="6"/>
  <c r="O1450" i="6"/>
  <c r="V962" i="6"/>
  <c r="K962" i="6"/>
  <c r="N962" i="6"/>
  <c r="O962" i="6"/>
  <c r="V633" i="6"/>
  <c r="O633" i="6"/>
  <c r="N633" i="6"/>
  <c r="K633" i="6"/>
  <c r="V929" i="6"/>
  <c r="N929" i="6"/>
  <c r="K929" i="6"/>
  <c r="O929" i="6"/>
  <c r="V1873" i="6"/>
  <c r="N1873" i="6"/>
  <c r="O1873" i="6"/>
  <c r="K1873" i="6"/>
  <c r="V709" i="6"/>
  <c r="K709" i="6"/>
  <c r="N709" i="6"/>
  <c r="O709" i="6"/>
  <c r="V1597" i="6"/>
  <c r="O1597" i="6"/>
  <c r="K1597" i="6"/>
  <c r="N1597" i="6"/>
  <c r="V1079" i="6"/>
  <c r="O1079" i="6"/>
  <c r="K1079" i="6"/>
  <c r="N1079" i="6"/>
  <c r="V156" i="6"/>
  <c r="K156" i="6"/>
  <c r="N156" i="6"/>
  <c r="O156" i="6"/>
  <c r="V182" i="6"/>
  <c r="O182" i="6"/>
  <c r="N182" i="6"/>
  <c r="K182" i="6"/>
  <c r="V1965" i="6"/>
  <c r="K1965" i="6"/>
  <c r="N1965" i="6"/>
  <c r="O1965" i="6"/>
  <c r="V1653" i="6"/>
  <c r="N1653" i="6"/>
  <c r="O1653" i="6"/>
  <c r="K1653" i="6"/>
  <c r="V107" i="6"/>
  <c r="N107" i="6"/>
  <c r="K107" i="6"/>
  <c r="O107" i="6"/>
  <c r="V275" i="6"/>
  <c r="O275" i="6"/>
  <c r="N275" i="6"/>
  <c r="K275" i="6"/>
  <c r="V730" i="6"/>
  <c r="N730" i="6"/>
  <c r="O730" i="6"/>
  <c r="K730" i="6"/>
  <c r="V1619" i="6"/>
  <c r="K1619" i="6"/>
  <c r="N1619" i="6"/>
  <c r="O1619" i="6"/>
  <c r="N1174" i="6"/>
  <c r="V1174" i="6"/>
  <c r="O1174" i="6"/>
  <c r="K1174" i="6"/>
  <c r="V1251" i="6"/>
  <c r="O1251" i="6"/>
  <c r="K1251" i="6"/>
  <c r="N1251" i="6"/>
  <c r="V1369" i="6"/>
  <c r="O1369" i="6"/>
  <c r="K1369" i="6"/>
  <c r="N1369" i="6"/>
  <c r="N1826" i="6"/>
  <c r="V1826" i="6"/>
  <c r="O1826" i="6"/>
  <c r="K1826" i="6"/>
  <c r="V678" i="6"/>
  <c r="O678" i="6"/>
  <c r="K678" i="6"/>
  <c r="N678" i="6"/>
  <c r="V1063" i="6"/>
  <c r="O1063" i="6"/>
  <c r="K1063" i="6"/>
  <c r="N1063" i="6"/>
  <c r="V643" i="6"/>
  <c r="K643" i="6"/>
  <c r="O643" i="6"/>
  <c r="N643" i="6"/>
  <c r="V469" i="6"/>
  <c r="O469" i="6"/>
  <c r="K469" i="6"/>
  <c r="N469" i="6"/>
  <c r="V868" i="6"/>
  <c r="K868" i="6"/>
  <c r="N868" i="6"/>
  <c r="O868" i="6"/>
  <c r="V1969" i="6"/>
  <c r="K1969" i="6"/>
  <c r="O1969" i="6"/>
  <c r="N1969" i="6"/>
  <c r="O675" i="6"/>
  <c r="V675" i="6"/>
  <c r="K675" i="6"/>
  <c r="N675" i="6"/>
  <c r="V1034" i="6"/>
  <c r="N1034" i="6"/>
  <c r="O1034" i="6"/>
  <c r="K1034" i="6"/>
  <c r="N1648" i="6"/>
  <c r="V1648" i="6"/>
  <c r="K1648" i="6"/>
  <c r="O1648" i="6"/>
  <c r="V1761" i="6"/>
  <c r="K1761" i="6"/>
  <c r="O1761" i="6"/>
  <c r="N1761" i="6"/>
  <c r="V1646" i="6"/>
  <c r="N1646" i="6"/>
  <c r="O1646" i="6"/>
  <c r="K1646" i="6"/>
  <c r="V255" i="6"/>
  <c r="N255" i="6"/>
  <c r="O255" i="6"/>
  <c r="K255" i="6"/>
  <c r="V1059" i="6"/>
  <c r="K1059" i="6"/>
  <c r="O1059" i="6"/>
  <c r="N1059" i="6"/>
  <c r="V1554" i="6"/>
  <c r="K1554" i="6"/>
  <c r="O1554" i="6"/>
  <c r="N1554" i="6"/>
  <c r="V853" i="6"/>
  <c r="O853" i="6"/>
  <c r="N853" i="6"/>
  <c r="K853" i="6"/>
  <c r="V704" i="6"/>
  <c r="K704" i="6"/>
  <c r="O704" i="6"/>
  <c r="N704" i="6"/>
  <c r="V592" i="6"/>
  <c r="N592" i="6"/>
  <c r="K592" i="6"/>
  <c r="O592" i="6"/>
  <c r="V1253" i="6"/>
  <c r="O1253" i="6"/>
  <c r="K1253" i="6"/>
  <c r="N1253" i="6"/>
  <c r="V688" i="6"/>
  <c r="O688" i="6"/>
  <c r="N688" i="6"/>
  <c r="K688" i="6"/>
  <c r="V507" i="6"/>
  <c r="N507" i="6"/>
  <c r="O507" i="6"/>
  <c r="K507" i="6"/>
  <c r="V440" i="6"/>
  <c r="N440" i="6"/>
  <c r="O440" i="6"/>
  <c r="K440" i="6"/>
  <c r="V356" i="6"/>
  <c r="K356" i="6"/>
  <c r="N356" i="6"/>
  <c r="O356" i="6"/>
  <c r="V155" i="6"/>
  <c r="O155" i="6"/>
  <c r="N155" i="6"/>
  <c r="K155" i="6"/>
  <c r="V1379" i="6"/>
  <c r="N1379" i="6"/>
  <c r="K1379" i="6"/>
  <c r="O1379" i="6"/>
  <c r="V1361" i="6"/>
  <c r="O1361" i="6"/>
  <c r="N1361" i="6"/>
  <c r="K1361" i="6"/>
  <c r="V233" i="6"/>
  <c r="K233" i="6"/>
  <c r="O233" i="6"/>
  <c r="N233" i="6"/>
  <c r="V262" i="6"/>
  <c r="K262" i="6"/>
  <c r="N262" i="6"/>
  <c r="O262" i="6"/>
  <c r="V79" i="6"/>
  <c r="O79" i="6"/>
  <c r="K79" i="6"/>
  <c r="N79" i="6"/>
  <c r="V1853" i="6"/>
  <c r="K1853" i="6"/>
  <c r="N1853" i="6"/>
  <c r="O1853" i="6"/>
  <c r="V816" i="6"/>
  <c r="O816" i="6"/>
  <c r="N816" i="6"/>
  <c r="K816" i="6"/>
  <c r="V1506" i="6"/>
  <c r="K1506" i="6"/>
  <c r="N1506" i="6"/>
  <c r="O1506" i="6"/>
  <c r="V1551" i="6"/>
  <c r="O1551" i="6"/>
  <c r="N1551" i="6"/>
  <c r="K1551" i="6"/>
  <c r="V1811" i="6"/>
  <c r="K1811" i="6"/>
  <c r="N1811" i="6"/>
  <c r="O1811" i="6"/>
  <c r="V222" i="6"/>
  <c r="O222" i="6"/>
  <c r="K222" i="6"/>
  <c r="N222" i="6"/>
  <c r="N548" i="6"/>
  <c r="V548" i="6"/>
  <c r="K548" i="6"/>
  <c r="O548" i="6"/>
  <c r="V1202" i="6"/>
  <c r="N1202" i="6"/>
  <c r="K1202" i="6"/>
  <c r="O1202" i="6"/>
  <c r="N1215" i="6"/>
  <c r="V1215" i="6"/>
  <c r="K1215" i="6"/>
  <c r="O1215" i="6"/>
  <c r="V1159" i="6"/>
  <c r="K1159" i="6"/>
  <c r="O1159" i="6"/>
  <c r="N1159" i="6"/>
  <c r="N1383" i="6"/>
  <c r="V1383" i="6"/>
  <c r="K1383" i="6"/>
  <c r="O1383" i="6"/>
  <c r="V1399" i="6"/>
  <c r="K1399" i="6"/>
  <c r="O1399" i="6"/>
  <c r="N1399" i="6"/>
  <c r="V701" i="6"/>
  <c r="N701" i="6"/>
  <c r="K701" i="6"/>
  <c r="O701" i="6"/>
  <c r="V937" i="6"/>
  <c r="N937" i="6"/>
  <c r="K937" i="6"/>
  <c r="O937" i="6"/>
  <c r="V1866" i="6"/>
  <c r="O1866" i="6"/>
  <c r="K1866" i="6"/>
  <c r="N1866" i="6"/>
  <c r="V963" i="6"/>
  <c r="O963" i="6"/>
  <c r="K963" i="6"/>
  <c r="N963" i="6"/>
  <c r="V1477" i="6"/>
  <c r="O1477" i="6"/>
  <c r="K1477" i="6"/>
  <c r="N1477" i="6"/>
  <c r="V335" i="6"/>
  <c r="O335" i="6"/>
  <c r="N335" i="6"/>
  <c r="K335" i="6"/>
  <c r="V1184" i="6"/>
  <c r="N1184" i="6"/>
  <c r="K1184" i="6"/>
  <c r="O1184" i="6"/>
  <c r="V1626" i="6"/>
  <c r="N1626" i="6"/>
  <c r="O1626" i="6"/>
  <c r="K1626" i="6"/>
  <c r="V1375" i="6"/>
  <c r="O1375" i="6"/>
  <c r="K1375" i="6"/>
  <c r="N1375" i="6"/>
  <c r="V1889" i="6"/>
  <c r="O1889" i="6"/>
  <c r="N1889" i="6"/>
  <c r="K1889" i="6"/>
  <c r="V332" i="6"/>
  <c r="K332" i="6"/>
  <c r="N332" i="6"/>
  <c r="O332" i="6"/>
  <c r="V1386" i="6"/>
  <c r="K1386" i="6"/>
  <c r="O1386" i="6"/>
  <c r="N1386" i="6"/>
  <c r="V1327" i="6"/>
  <c r="N1327" i="6"/>
  <c r="K1327" i="6"/>
  <c r="O1327" i="6"/>
  <c r="N569" i="6"/>
  <c r="V569" i="6"/>
  <c r="K569" i="6"/>
  <c r="O569" i="6"/>
  <c r="V791" i="6"/>
  <c r="O791" i="6"/>
  <c r="K791" i="6"/>
  <c r="N791" i="6"/>
  <c r="N1497" i="6"/>
  <c r="V1497" i="6"/>
  <c r="O1497" i="6"/>
  <c r="K1497" i="6"/>
  <c r="V1329" i="6"/>
  <c r="O1329" i="6"/>
  <c r="N1329" i="6"/>
  <c r="K1329" i="6"/>
  <c r="V1478" i="6"/>
  <c r="O1478" i="6"/>
  <c r="N1478" i="6"/>
  <c r="K1478" i="6"/>
  <c r="V1697" i="6"/>
  <c r="K1697" i="6"/>
  <c r="N1697" i="6"/>
  <c r="O1697" i="6"/>
  <c r="V1366" i="6"/>
  <c r="O1366" i="6"/>
  <c r="K1366" i="6"/>
  <c r="N1366" i="6"/>
  <c r="V940" i="6"/>
  <c r="N940" i="6"/>
  <c r="K940" i="6"/>
  <c r="O940" i="6"/>
  <c r="V1522" i="6"/>
  <c r="N1522" i="6"/>
  <c r="K1522" i="6"/>
  <c r="O1522" i="6"/>
  <c r="V1056" i="6"/>
  <c r="O1056" i="6"/>
  <c r="K1056" i="6"/>
  <c r="N1056" i="6"/>
  <c r="V830" i="6"/>
  <c r="K830" i="6"/>
  <c r="O830" i="6"/>
  <c r="N830" i="6"/>
  <c r="V1136" i="6"/>
  <c r="O1136" i="6"/>
  <c r="K1136" i="6"/>
  <c r="N1136" i="6"/>
  <c r="V1734" i="6"/>
  <c r="N1734" i="6"/>
  <c r="K1734" i="6"/>
  <c r="O1734" i="6"/>
  <c r="V1882" i="6"/>
  <c r="K1882" i="6"/>
  <c r="O1882" i="6"/>
  <c r="N1882" i="6"/>
  <c r="N1524" i="6"/>
  <c r="V1524" i="6"/>
  <c r="O1524" i="6"/>
  <c r="K1524" i="6"/>
  <c r="V1774" i="6"/>
  <c r="N1774" i="6"/>
  <c r="O1774" i="6"/>
  <c r="K1774" i="6"/>
  <c r="V793" i="6"/>
  <c r="K793" i="6"/>
  <c r="O793" i="6"/>
  <c r="N793" i="6"/>
  <c r="V1089" i="6"/>
  <c r="O1089" i="6"/>
  <c r="N1089" i="6"/>
  <c r="K1089" i="6"/>
  <c r="V769" i="6"/>
  <c r="N769" i="6"/>
  <c r="O769" i="6"/>
  <c r="K769" i="6"/>
  <c r="V1241" i="6"/>
  <c r="K1241" i="6"/>
  <c r="O1241" i="6"/>
  <c r="N1241" i="6"/>
  <c r="V1339" i="6"/>
  <c r="O1339" i="6"/>
  <c r="K1339" i="6"/>
  <c r="N1339" i="6"/>
  <c r="V71" i="6"/>
  <c r="K71" i="6"/>
  <c r="O71" i="6"/>
  <c r="N71" i="6"/>
  <c r="V1744" i="6"/>
  <c r="O1744" i="6"/>
  <c r="N1744" i="6"/>
  <c r="K1744" i="6"/>
  <c r="V1373" i="6"/>
  <c r="N1373" i="6"/>
  <c r="O1373" i="6"/>
  <c r="K1373" i="6"/>
  <c r="V313" i="6"/>
  <c r="N313" i="6"/>
  <c r="O313" i="6"/>
  <c r="K313" i="6"/>
  <c r="V1751" i="6"/>
  <c r="K1751" i="6"/>
  <c r="O1751" i="6"/>
  <c r="N1751" i="6"/>
  <c r="V499" i="6"/>
  <c r="O499" i="6"/>
  <c r="K499" i="6"/>
  <c r="N499" i="6"/>
  <c r="V1769" i="6"/>
  <c r="N1769" i="6"/>
  <c r="O1769" i="6"/>
  <c r="K1769" i="6"/>
  <c r="V536" i="6"/>
  <c r="K536" i="6"/>
  <c r="N536" i="6"/>
  <c r="O536" i="6"/>
  <c r="V1442" i="6"/>
  <c r="K1442" i="6"/>
  <c r="N1442" i="6"/>
  <c r="O1442" i="6"/>
  <c r="V463" i="6"/>
  <c r="K463" i="6"/>
  <c r="N463" i="6"/>
  <c r="O463" i="6"/>
  <c r="V696" i="6"/>
  <c r="O696" i="6"/>
  <c r="K696" i="6"/>
  <c r="N696" i="6"/>
  <c r="V456" i="6"/>
  <c r="O456" i="6"/>
  <c r="N456" i="6"/>
  <c r="K456" i="6"/>
  <c r="V1028" i="6"/>
  <c r="O1028" i="6"/>
  <c r="K1028" i="6"/>
  <c r="N1028" i="6"/>
  <c r="V1189" i="6"/>
  <c r="O1189" i="6"/>
  <c r="K1189" i="6"/>
  <c r="N1189" i="6"/>
  <c r="N1992" i="6"/>
  <c r="V1992" i="6"/>
  <c r="K1992" i="6"/>
  <c r="O1992" i="6"/>
  <c r="V1301" i="6"/>
  <c r="K1301" i="6"/>
  <c r="O1301" i="6"/>
  <c r="N1301" i="6"/>
  <c r="N1960" i="6"/>
  <c r="V1960" i="6"/>
  <c r="K1960" i="6"/>
  <c r="O1960" i="6"/>
  <c r="V1563" i="6"/>
  <c r="O1563" i="6"/>
  <c r="N1563" i="6"/>
  <c r="K1563" i="6"/>
  <c r="N1940" i="6"/>
  <c r="V1940" i="6"/>
  <c r="O1940" i="6"/>
  <c r="K1940" i="6"/>
  <c r="V475" i="6"/>
  <c r="N475" i="6"/>
  <c r="O475" i="6"/>
  <c r="K475" i="6"/>
  <c r="V1009" i="6"/>
  <c r="K1009" i="6"/>
  <c r="O1009" i="6"/>
  <c r="N1009" i="6"/>
  <c r="V686" i="6"/>
  <c r="N686" i="6"/>
  <c r="K686" i="6"/>
  <c r="O686" i="6"/>
  <c r="V1754" i="6"/>
  <c r="N1754" i="6"/>
  <c r="K1754" i="6"/>
  <c r="O1754" i="6"/>
  <c r="N1675" i="6"/>
  <c r="V1675" i="6"/>
  <c r="K1675" i="6"/>
  <c r="O1675" i="6"/>
  <c r="V1762" i="6"/>
  <c r="O1762" i="6"/>
  <c r="K1762" i="6"/>
  <c r="N1762" i="6"/>
  <c r="V230" i="6"/>
  <c r="O230" i="6"/>
  <c r="K230" i="6"/>
  <c r="N230" i="6"/>
  <c r="N1097" i="6"/>
  <c r="V1097" i="6"/>
  <c r="O1097" i="6"/>
  <c r="K1097" i="6"/>
  <c r="V124" i="6"/>
  <c r="O124" i="6"/>
  <c r="N124" i="6"/>
  <c r="K124" i="6"/>
  <c r="V235" i="6"/>
  <c r="N235" i="6"/>
  <c r="O235" i="6"/>
  <c r="K235" i="6"/>
  <c r="V993" i="6"/>
  <c r="O993" i="6"/>
  <c r="K993" i="6"/>
  <c r="N993" i="6"/>
  <c r="N146" i="6"/>
  <c r="V146" i="6"/>
  <c r="K146" i="6"/>
  <c r="O146" i="6"/>
  <c r="V1881" i="6"/>
  <c r="N1881" i="6"/>
  <c r="O1881" i="6"/>
  <c r="K1881" i="6"/>
  <c r="V1305" i="6"/>
  <c r="N1305" i="6"/>
  <c r="K1305" i="6"/>
  <c r="O1305" i="6"/>
  <c r="V738" i="6"/>
  <c r="N738" i="6"/>
  <c r="K738" i="6"/>
  <c r="O738" i="6"/>
  <c r="V1546" i="6"/>
  <c r="O1546" i="6"/>
  <c r="K1546" i="6"/>
  <c r="N1546" i="6"/>
  <c r="V1950" i="6"/>
  <c r="K1950" i="6"/>
  <c r="N1950" i="6"/>
  <c r="O1950" i="6"/>
  <c r="V1821" i="6"/>
  <c r="K1821" i="6"/>
  <c r="N1821" i="6"/>
  <c r="O1821" i="6"/>
  <c r="V1979" i="6"/>
  <c r="O1979" i="6"/>
  <c r="N1979" i="6"/>
  <c r="K1979" i="6"/>
  <c r="V1932" i="6"/>
  <c r="N1932" i="6"/>
  <c r="K1932" i="6"/>
  <c r="O1932" i="6"/>
  <c r="V795" i="6"/>
  <c r="N795" i="6"/>
  <c r="O795" i="6"/>
  <c r="K795" i="6"/>
  <c r="V809" i="6"/>
  <c r="O809" i="6"/>
  <c r="K809" i="6"/>
  <c r="N809" i="6"/>
  <c r="V766" i="6"/>
  <c r="O766" i="6"/>
  <c r="K766" i="6"/>
  <c r="N766" i="6"/>
  <c r="V1180" i="6"/>
  <c r="N1180" i="6"/>
  <c r="K1180" i="6"/>
  <c r="O1180" i="6"/>
  <c r="V315" i="6"/>
  <c r="N315" i="6"/>
  <c r="K315" i="6"/>
  <c r="O315" i="6"/>
  <c r="N1984" i="6"/>
  <c r="V1984" i="6"/>
  <c r="O1984" i="6"/>
  <c r="K1984" i="6"/>
  <c r="V1784" i="6"/>
  <c r="K1784" i="6"/>
  <c r="N1784" i="6"/>
  <c r="O1784" i="6"/>
  <c r="V1470" i="6"/>
  <c r="O1470" i="6"/>
  <c r="K1470" i="6"/>
  <c r="N1470" i="6"/>
  <c r="V1117" i="6"/>
  <c r="K1117" i="6"/>
  <c r="N1117" i="6"/>
  <c r="O1117" i="6"/>
  <c r="V1534" i="6"/>
  <c r="K1534" i="6"/>
  <c r="O1534" i="6"/>
  <c r="N1534" i="6"/>
  <c r="V1230" i="6"/>
  <c r="K1230" i="6"/>
  <c r="O1230" i="6"/>
  <c r="N1230" i="6"/>
  <c r="V1068" i="6"/>
  <c r="O1068" i="6"/>
  <c r="N1068" i="6"/>
  <c r="K1068" i="6"/>
  <c r="V559" i="6"/>
  <c r="N559" i="6"/>
  <c r="O559" i="6"/>
  <c r="K559" i="6"/>
  <c r="V1268" i="6"/>
  <c r="K1268" i="6"/>
  <c r="N1268" i="6"/>
  <c r="O1268" i="6"/>
  <c r="V1919" i="6"/>
  <c r="N1919" i="6"/>
  <c r="O1919" i="6"/>
  <c r="K1919" i="6"/>
  <c r="N493" i="6"/>
  <c r="V493" i="6"/>
  <c r="O493" i="6"/>
  <c r="K493" i="6"/>
  <c r="V994" i="6"/>
  <c r="O994" i="6"/>
  <c r="K994" i="6"/>
  <c r="N994" i="6"/>
  <c r="V1421" i="6"/>
  <c r="K1421" i="6"/>
  <c r="N1421" i="6"/>
  <c r="O1421" i="6"/>
  <c r="V614" i="6"/>
  <c r="K614" i="6"/>
  <c r="N614" i="6"/>
  <c r="O614" i="6"/>
  <c r="V674" i="6"/>
  <c r="O674" i="6"/>
  <c r="N674" i="6"/>
  <c r="K674" i="6"/>
  <c r="V1013" i="6"/>
  <c r="O1013" i="6"/>
  <c r="N1013" i="6"/>
  <c r="K1013" i="6"/>
  <c r="V1246" i="6"/>
  <c r="O1246" i="6"/>
  <c r="N1246" i="6"/>
  <c r="K1246" i="6"/>
  <c r="V434" i="6"/>
  <c r="N434" i="6"/>
  <c r="K434" i="6"/>
  <c r="O434" i="6"/>
  <c r="V1302" i="6"/>
  <c r="O1302" i="6"/>
  <c r="K1302" i="6"/>
  <c r="N1302" i="6"/>
  <c r="V1491" i="6"/>
  <c r="K1491" i="6"/>
  <c r="N1491" i="6"/>
  <c r="O1491" i="6"/>
  <c r="V826" i="6"/>
  <c r="K826" i="6"/>
  <c r="N826" i="6"/>
  <c r="O826" i="6"/>
  <c r="V1140" i="6"/>
  <c r="N1140" i="6"/>
  <c r="O1140" i="6"/>
  <c r="K1140" i="6"/>
  <c r="V1955" i="6"/>
  <c r="O1955" i="6"/>
  <c r="N1955" i="6"/>
  <c r="K1955" i="6"/>
  <c r="V903" i="6"/>
  <c r="O903" i="6"/>
  <c r="N903" i="6"/>
  <c r="K903" i="6"/>
  <c r="V1043" i="6"/>
  <c r="O1043" i="6"/>
  <c r="N1043" i="6"/>
  <c r="K1043" i="6"/>
  <c r="V373" i="6"/>
  <c r="K373" i="6"/>
  <c r="O373" i="6"/>
  <c r="N373" i="6"/>
  <c r="V677" i="6"/>
  <c r="N677" i="6"/>
  <c r="K677" i="6"/>
  <c r="O677" i="6"/>
  <c r="V526" i="6"/>
  <c r="N526" i="6"/>
  <c r="O526" i="6"/>
  <c r="K526" i="6"/>
  <c r="V1273" i="6"/>
  <c r="N1273" i="6"/>
  <c r="K1273" i="6"/>
  <c r="O1273" i="6"/>
  <c r="N377" i="6"/>
  <c r="V377" i="6"/>
  <c r="K377" i="6"/>
  <c r="O377" i="6"/>
  <c r="V825" i="6"/>
  <c r="K825" i="6"/>
  <c r="N825" i="6"/>
  <c r="O825" i="6"/>
  <c r="V833" i="6"/>
  <c r="K833" i="6"/>
  <c r="N833" i="6"/>
  <c r="O833" i="6"/>
  <c r="V1557" i="6"/>
  <c r="K1557" i="6"/>
  <c r="O1557" i="6"/>
  <c r="N1557" i="6"/>
  <c r="V1742" i="6"/>
  <c r="N1742" i="6"/>
  <c r="K1742" i="6"/>
  <c r="O1742" i="6"/>
  <c r="V1106" i="6"/>
  <c r="O1106" i="6"/>
  <c r="K1106" i="6"/>
  <c r="N1106" i="6"/>
  <c r="V680" i="6"/>
  <c r="K680" i="6"/>
  <c r="N680" i="6"/>
  <c r="O680" i="6"/>
  <c r="N1700" i="6"/>
  <c r="V1700" i="6"/>
  <c r="O1700" i="6"/>
  <c r="K1700" i="6"/>
  <c r="V831" i="6"/>
  <c r="O831" i="6"/>
  <c r="K831" i="6"/>
  <c r="N831" i="6"/>
  <c r="V58" i="6"/>
  <c r="O58" i="6"/>
  <c r="K58" i="6"/>
  <c r="N58" i="6"/>
  <c r="N1858" i="6"/>
  <c r="V1858" i="6"/>
  <c r="O1858" i="6"/>
  <c r="K1858" i="6"/>
  <c r="V343" i="6"/>
  <c r="N343" i="6"/>
  <c r="O343" i="6"/>
  <c r="K343" i="6"/>
  <c r="V160" i="6"/>
  <c r="O160" i="6"/>
  <c r="N160" i="6"/>
  <c r="K160" i="6"/>
  <c r="V1766" i="6"/>
  <c r="O1766" i="6"/>
  <c r="K1766" i="6"/>
  <c r="N1766" i="6"/>
  <c r="V1800" i="6"/>
  <c r="K1800" i="6"/>
  <c r="O1800" i="6"/>
  <c r="N1800" i="6"/>
  <c r="V893" i="6"/>
  <c r="N893" i="6"/>
  <c r="K893" i="6"/>
  <c r="O893" i="6"/>
  <c r="N1920" i="6"/>
  <c r="V1920" i="6"/>
  <c r="K1920" i="6"/>
  <c r="O1920" i="6"/>
  <c r="V1845" i="6"/>
  <c r="N1845" i="6"/>
  <c r="K1845" i="6"/>
  <c r="O1845" i="6"/>
  <c r="V1324" i="6"/>
  <c r="O1324" i="6"/>
  <c r="K1324" i="6"/>
  <c r="N1324" i="6"/>
  <c r="V344" i="6"/>
  <c r="N344" i="6"/>
  <c r="K344" i="6"/>
  <c r="O344" i="6"/>
  <c r="V81" i="6"/>
  <c r="O81" i="6"/>
  <c r="N81" i="6"/>
  <c r="K81" i="6"/>
  <c r="V351" i="6"/>
  <c r="O351" i="6"/>
  <c r="K351" i="6"/>
  <c r="N351" i="6"/>
  <c r="V1275" i="6"/>
  <c r="O1275" i="6"/>
  <c r="K1275" i="6"/>
  <c r="N1275" i="6"/>
  <c r="N1076" i="6"/>
  <c r="V1076" i="6"/>
  <c r="O1076" i="6"/>
  <c r="K1076" i="6"/>
  <c r="V1692" i="6"/>
  <c r="O1692" i="6"/>
  <c r="K1692" i="6"/>
  <c r="N1692" i="6"/>
  <c r="V904" i="6"/>
  <c r="K904" i="6"/>
  <c r="N904" i="6"/>
  <c r="O904" i="6"/>
  <c r="N1738" i="6"/>
  <c r="V1738" i="6"/>
  <c r="K1738" i="6"/>
  <c r="O1738" i="6"/>
  <c r="V1577" i="6"/>
  <c r="N1577" i="6"/>
  <c r="O1577" i="6"/>
  <c r="K1577" i="6"/>
  <c r="V630" i="6"/>
  <c r="O630" i="6"/>
  <c r="N630" i="6"/>
  <c r="K630" i="6"/>
  <c r="V157" i="6"/>
  <c r="O157" i="6"/>
  <c r="N157" i="6"/>
  <c r="K157" i="6"/>
  <c r="V327" i="6"/>
  <c r="N327" i="6"/>
  <c r="O327" i="6"/>
  <c r="K327" i="6"/>
  <c r="V721" i="6"/>
  <c r="K721" i="6"/>
  <c r="N721" i="6"/>
  <c r="O721" i="6"/>
  <c r="V1951" i="6"/>
  <c r="K1951" i="6"/>
  <c r="N1951" i="6"/>
  <c r="O1951" i="6"/>
  <c r="V457" i="6"/>
  <c r="N457" i="6"/>
  <c r="O457" i="6"/>
  <c r="K457" i="6"/>
  <c r="V1910" i="6"/>
  <c r="K1910" i="6"/>
  <c r="O1910" i="6"/>
  <c r="N1910" i="6"/>
  <c r="O691" i="6"/>
  <c r="V691" i="6"/>
  <c r="K691" i="6"/>
  <c r="N691" i="6"/>
  <c r="V113" i="6"/>
  <c r="N113" i="6"/>
  <c r="O113" i="6"/>
  <c r="K113" i="6"/>
  <c r="V1107" i="6"/>
  <c r="O1107" i="6"/>
  <c r="K1107" i="6"/>
  <c r="N1107" i="6"/>
  <c r="N1924" i="6"/>
  <c r="V1924" i="6"/>
  <c r="O1924" i="6"/>
  <c r="K1924" i="6"/>
  <c r="V551" i="6"/>
  <c r="K551" i="6"/>
  <c r="O551" i="6"/>
  <c r="N551" i="6"/>
  <c r="V383" i="6"/>
  <c r="O383" i="6"/>
  <c r="N383" i="6"/>
  <c r="K383" i="6"/>
  <c r="V1797" i="6"/>
  <c r="N1797" i="6"/>
  <c r="K1797" i="6"/>
  <c r="O1797" i="6"/>
  <c r="V1446" i="6"/>
  <c r="O1446" i="6"/>
  <c r="K1446" i="6"/>
  <c r="N1446" i="6"/>
  <c r="V278" i="6"/>
  <c r="K278" i="6"/>
  <c r="N278" i="6"/>
  <c r="O278" i="6"/>
  <c r="V1856" i="6"/>
  <c r="K1856" i="6"/>
  <c r="O1856" i="6"/>
  <c r="N1856" i="6"/>
  <c r="V1278" i="6"/>
  <c r="K1278" i="6"/>
  <c r="O1278" i="6"/>
  <c r="N1278" i="6"/>
  <c r="V193" i="6"/>
  <c r="O193" i="6"/>
  <c r="K193" i="6"/>
  <c r="N193" i="6"/>
  <c r="V974" i="6"/>
  <c r="O974" i="6"/>
  <c r="K974" i="6"/>
  <c r="N974" i="6"/>
  <c r="V1661" i="6"/>
  <c r="N1661" i="6"/>
  <c r="K1661" i="6"/>
  <c r="O1661" i="6"/>
  <c r="V1668" i="6"/>
  <c r="N1668" i="6"/>
  <c r="O1668" i="6"/>
  <c r="K1668" i="6"/>
  <c r="V1129" i="6"/>
  <c r="K1129" i="6"/>
  <c r="N1129" i="6"/>
  <c r="O1129" i="6"/>
  <c r="V488" i="6"/>
  <c r="K488" i="6"/>
  <c r="O488" i="6"/>
  <c r="N488" i="6"/>
  <c r="V192" i="6"/>
  <c r="N192" i="6"/>
  <c r="K192" i="6"/>
  <c r="O192" i="6"/>
  <c r="V1169" i="6"/>
  <c r="K1169" i="6"/>
  <c r="O1169" i="6"/>
  <c r="N1169" i="6"/>
  <c r="V1899" i="6"/>
  <c r="O1899" i="6"/>
  <c r="K1899" i="6"/>
  <c r="N1899" i="6"/>
  <c r="V1439" i="6"/>
  <c r="O1439" i="6"/>
  <c r="N1439" i="6"/>
  <c r="K1439" i="6"/>
  <c r="N261" i="6"/>
  <c r="V261" i="6"/>
  <c r="O261" i="6"/>
  <c r="K261" i="6"/>
  <c r="V1309" i="6"/>
  <c r="O1309" i="6"/>
  <c r="N1309" i="6"/>
  <c r="K1309" i="6"/>
  <c r="V1610" i="6"/>
  <c r="N1610" i="6"/>
  <c r="K1610" i="6"/>
  <c r="O1610" i="6"/>
  <c r="V1264" i="6"/>
  <c r="O1264" i="6"/>
  <c r="K1264" i="6"/>
  <c r="N1264" i="6"/>
  <c r="V254" i="6"/>
  <c r="K254" i="6"/>
  <c r="N254" i="6"/>
  <c r="O254" i="6"/>
  <c r="V1807" i="6"/>
  <c r="N1807" i="6"/>
  <c r="K1807" i="6"/>
  <c r="O1807" i="6"/>
  <c r="V608" i="6"/>
  <c r="O608" i="6"/>
  <c r="K608" i="6"/>
  <c r="N608" i="6"/>
  <c r="V1635" i="6"/>
  <c r="N1635" i="6"/>
  <c r="K1635" i="6"/>
  <c r="O1635" i="6"/>
  <c r="V735" i="6"/>
  <c r="O735" i="6"/>
  <c r="N735" i="6"/>
  <c r="K735" i="6"/>
  <c r="V1938" i="6"/>
  <c r="N1938" i="6"/>
  <c r="K1938" i="6"/>
  <c r="O1938" i="6"/>
  <c r="V1519" i="6"/>
  <c r="O1519" i="6"/>
  <c r="K1519" i="6"/>
  <c r="N1519" i="6"/>
  <c r="V887" i="6"/>
  <c r="N887" i="6"/>
  <c r="K887" i="6"/>
  <c r="O887" i="6"/>
  <c r="V1330" i="6"/>
  <c r="N1330" i="6"/>
  <c r="K1330" i="6"/>
  <c r="O1330" i="6"/>
  <c r="V829" i="6"/>
  <c r="K829" i="6"/>
  <c r="O829" i="6"/>
  <c r="N829" i="6"/>
  <c r="V1917" i="6"/>
  <c r="O1917" i="6"/>
  <c r="N1917" i="6"/>
  <c r="K1917" i="6"/>
  <c r="V1173" i="6"/>
  <c r="K1173" i="6"/>
  <c r="N1173" i="6"/>
  <c r="O1173" i="6"/>
  <c r="V1325" i="6"/>
  <c r="N1325" i="6"/>
  <c r="O1325" i="6"/>
  <c r="K1325" i="6"/>
  <c r="V987" i="6"/>
  <c r="K987" i="6"/>
  <c r="N987" i="6"/>
  <c r="O987" i="6"/>
  <c r="V153" i="6"/>
  <c r="O153" i="6"/>
  <c r="K153" i="6"/>
  <c r="N153" i="6"/>
  <c r="V323" i="6"/>
  <c r="K323" i="6"/>
  <c r="O323" i="6"/>
  <c r="N323" i="6"/>
  <c r="V1403" i="6"/>
  <c r="O1403" i="6"/>
  <c r="K1403" i="6"/>
  <c r="N1403" i="6"/>
  <c r="V682" i="6"/>
  <c r="O682" i="6"/>
  <c r="K682" i="6"/>
  <c r="N682" i="6"/>
  <c r="V973" i="6"/>
  <c r="K973" i="6"/>
  <c r="N973" i="6"/>
  <c r="O973" i="6"/>
  <c r="V672" i="6"/>
  <c r="N672" i="6"/>
  <c r="O672" i="6"/>
  <c r="K672" i="6"/>
  <c r="N397" i="6"/>
  <c r="V397" i="6"/>
  <c r="O397" i="6"/>
  <c r="K397" i="6"/>
  <c r="V1359" i="6"/>
  <c r="N1359" i="6"/>
  <c r="K1359" i="6"/>
  <c r="O1359" i="6"/>
  <c r="V474" i="6"/>
  <c r="O474" i="6"/>
  <c r="K474" i="6"/>
  <c r="N474" i="6"/>
  <c r="V161" i="6"/>
  <c r="N161" i="6"/>
  <c r="O161" i="6"/>
  <c r="K161" i="6"/>
  <c r="N290" i="6"/>
  <c r="V290" i="6"/>
  <c r="O290" i="6"/>
  <c r="K290" i="6"/>
  <c r="V1145" i="6"/>
  <c r="K1145" i="6"/>
  <c r="O1145" i="6"/>
  <c r="N1145" i="6"/>
  <c r="V1448" i="6"/>
  <c r="N1448" i="6"/>
  <c r="K1448" i="6"/>
  <c r="O1448" i="6"/>
  <c r="V625" i="6"/>
  <c r="K625" i="6"/>
  <c r="O625" i="6"/>
  <c r="N625" i="6"/>
  <c r="V771" i="6"/>
  <c r="K771" i="6"/>
  <c r="O771" i="6"/>
  <c r="N771" i="6"/>
  <c r="V92" i="6"/>
  <c r="N92" i="6"/>
  <c r="O92" i="6"/>
  <c r="K92" i="6"/>
  <c r="V871" i="6"/>
  <c r="K871" i="6"/>
  <c r="N871" i="6"/>
  <c r="O871" i="6"/>
  <c r="V1510" i="6"/>
  <c r="K1510" i="6"/>
  <c r="N1510" i="6"/>
  <c r="O1510" i="6"/>
  <c r="N1457" i="6"/>
  <c r="V1457" i="6"/>
  <c r="O1457" i="6"/>
  <c r="K1457" i="6"/>
  <c r="V1186" i="6"/>
  <c r="K1186" i="6"/>
  <c r="N1186" i="6"/>
  <c r="O1186" i="6"/>
  <c r="V885" i="6"/>
  <c r="N885" i="6"/>
  <c r="K885" i="6"/>
  <c r="O885" i="6"/>
  <c r="V277" i="6"/>
  <c r="O277" i="6"/>
  <c r="K277" i="6"/>
  <c r="N277" i="6"/>
  <c r="N1271" i="6"/>
  <c r="V1271" i="6"/>
  <c r="O1271" i="6"/>
  <c r="K1271" i="6"/>
  <c r="V1890" i="6"/>
  <c r="N1890" i="6"/>
  <c r="K1890" i="6"/>
  <c r="O1890" i="6"/>
  <c r="V1067" i="6"/>
  <c r="K1067" i="6"/>
  <c r="N1067" i="6"/>
  <c r="O1067" i="6"/>
  <c r="V718" i="6"/>
  <c r="N718" i="6"/>
  <c r="O718" i="6"/>
  <c r="K718" i="6"/>
  <c r="V1606" i="6"/>
  <c r="O1606" i="6"/>
  <c r="N1606" i="6"/>
  <c r="K1606" i="6"/>
  <c r="V915" i="6"/>
  <c r="K915" i="6"/>
  <c r="O915" i="6"/>
  <c r="N915" i="6"/>
  <c r="N1033" i="6"/>
  <c r="V1033" i="6"/>
  <c r="K1033" i="6"/>
  <c r="O1033" i="6"/>
  <c r="V1064" i="6"/>
  <c r="K1064" i="6"/>
  <c r="O1064" i="6"/>
  <c r="N1064" i="6"/>
  <c r="V1886" i="6"/>
  <c r="O1886" i="6"/>
  <c r="K1886" i="6"/>
  <c r="N1886" i="6"/>
  <c r="N1499" i="6"/>
  <c r="V1499" i="6"/>
  <c r="K1499" i="6"/>
  <c r="O1499" i="6"/>
  <c r="V93" i="6"/>
  <c r="N93" i="6"/>
  <c r="O93" i="6"/>
  <c r="K93" i="6"/>
  <c r="V1687" i="6"/>
  <c r="K1687" i="6"/>
  <c r="O1687" i="6"/>
  <c r="N1687" i="6"/>
  <c r="V1434" i="6"/>
  <c r="O1434" i="6"/>
  <c r="N1434" i="6"/>
  <c r="K1434" i="6"/>
  <c r="V1135" i="6"/>
  <c r="N1135" i="6"/>
  <c r="O1135" i="6"/>
  <c r="K1135" i="6"/>
  <c r="V1804" i="6"/>
  <c r="O1804" i="6"/>
  <c r="N1804" i="6"/>
  <c r="K1804" i="6"/>
  <c r="V358" i="6"/>
  <c r="K358" i="6"/>
  <c r="N358" i="6"/>
  <c r="O358" i="6"/>
  <c r="V1887" i="6"/>
  <c r="O1887" i="6"/>
  <c r="K1887" i="6"/>
  <c r="N1887" i="6"/>
  <c r="V1630" i="6"/>
  <c r="N1630" i="6"/>
  <c r="K1630" i="6"/>
  <c r="O1630" i="6"/>
  <c r="V746" i="6"/>
  <c r="O746" i="6"/>
  <c r="K746" i="6"/>
  <c r="N746" i="6"/>
  <c r="V607" i="6"/>
  <c r="O607" i="6"/>
  <c r="K607" i="6"/>
  <c r="N607" i="6"/>
  <c r="V1834" i="6"/>
  <c r="N1834" i="6"/>
  <c r="O1834" i="6"/>
  <c r="K1834" i="6"/>
  <c r="N452" i="6"/>
  <c r="V452" i="6"/>
  <c r="O452" i="6"/>
  <c r="K452" i="6"/>
  <c r="V803" i="6"/>
  <c r="O803" i="6"/>
  <c r="N803" i="6"/>
  <c r="K803" i="6"/>
  <c r="V710" i="6"/>
  <c r="O710" i="6"/>
  <c r="N710" i="6"/>
  <c r="K710" i="6"/>
  <c r="V1622" i="6"/>
  <c r="N1622" i="6"/>
  <c r="O1622" i="6"/>
  <c r="K1622" i="6"/>
  <c r="V975" i="6"/>
  <c r="K975" i="6"/>
  <c r="O975" i="6"/>
  <c r="N975" i="6"/>
  <c r="N1672" i="6"/>
  <c r="V1672" i="6"/>
  <c r="K1672" i="6"/>
  <c r="O1672" i="6"/>
  <c r="V1032" i="6"/>
  <c r="O1032" i="6"/>
  <c r="K1032" i="6"/>
  <c r="N1032" i="6"/>
  <c r="V149" i="6"/>
  <c r="O149" i="6"/>
  <c r="K149" i="6"/>
  <c r="N149" i="6"/>
  <c r="V762" i="6"/>
  <c r="K762" i="6"/>
  <c r="O762" i="6"/>
  <c r="N762" i="6"/>
  <c r="V916" i="6"/>
  <c r="K916" i="6"/>
  <c r="N916" i="6"/>
  <c r="O916" i="6"/>
  <c r="V835" i="6"/>
  <c r="K835" i="6"/>
  <c r="O835" i="6"/>
  <c r="N835" i="6"/>
  <c r="V1831" i="6"/>
  <c r="O1831" i="6"/>
  <c r="K1831" i="6"/>
  <c r="N1831" i="6"/>
  <c r="N525" i="6"/>
  <c r="V525" i="6"/>
  <c r="K525" i="6"/>
  <c r="O525" i="6"/>
  <c r="V549" i="6"/>
  <c r="O549" i="6"/>
  <c r="K549" i="6"/>
  <c r="N549" i="6"/>
  <c r="V1372" i="6"/>
  <c r="N1372" i="6"/>
  <c r="O1372" i="6"/>
  <c r="K1372" i="6"/>
  <c r="V1062" i="6"/>
  <c r="O1062" i="6"/>
  <c r="K1062" i="6"/>
  <c r="N1062" i="6"/>
  <c r="V732" i="6"/>
  <c r="O732" i="6"/>
  <c r="K732" i="6"/>
  <c r="N732" i="6"/>
  <c r="V1547" i="6"/>
  <c r="K1547" i="6"/>
  <c r="O1547" i="6"/>
  <c r="N1547" i="6"/>
  <c r="V622" i="6"/>
  <c r="N622" i="6"/>
  <c r="O622" i="6"/>
  <c r="K622" i="6"/>
  <c r="V1912" i="6"/>
  <c r="O1912" i="6"/>
  <c r="N1912" i="6"/>
  <c r="K1912" i="6"/>
  <c r="V1345" i="6"/>
  <c r="K1345" i="6"/>
  <c r="O1345" i="6"/>
  <c r="N1345" i="6"/>
  <c r="V1037" i="6"/>
  <c r="K1037" i="6"/>
  <c r="O1037" i="6"/>
  <c r="N1037" i="6"/>
  <c r="V127" i="6"/>
  <c r="K127" i="6"/>
  <c r="O127" i="6"/>
  <c r="N127" i="6"/>
  <c r="V1487" i="6"/>
  <c r="N1487" i="6"/>
  <c r="O1487" i="6"/>
  <c r="K1487" i="6"/>
  <c r="N298" i="6"/>
  <c r="V298" i="6"/>
  <c r="K298" i="6"/>
  <c r="O298" i="6"/>
  <c r="V435" i="6"/>
  <c r="O435" i="6"/>
  <c r="N435" i="6"/>
  <c r="K435" i="6"/>
  <c r="V1776" i="6"/>
  <c r="O1776" i="6"/>
  <c r="N1776" i="6"/>
  <c r="K1776" i="6"/>
  <c r="V1555" i="6"/>
  <c r="K1555" i="6"/>
  <c r="O1555" i="6"/>
  <c r="N1555" i="6"/>
  <c r="V827" i="6"/>
  <c r="N827" i="6"/>
  <c r="O827" i="6"/>
  <c r="K827" i="6"/>
  <c r="N1150" i="6"/>
  <c r="V1150" i="6"/>
  <c r="K1150" i="6"/>
  <c r="O1150" i="6"/>
  <c r="V1489" i="6"/>
  <c r="K1489" i="6"/>
  <c r="O1489" i="6"/>
  <c r="N1489" i="6"/>
  <c r="V845" i="6"/>
  <c r="N845" i="6"/>
  <c r="O845" i="6"/>
  <c r="K845" i="6"/>
  <c r="O515" i="6"/>
  <c r="V515" i="6"/>
  <c r="K515" i="6"/>
  <c r="N515" i="6"/>
  <c r="V797" i="6"/>
  <c r="N797" i="6"/>
  <c r="O797" i="6"/>
  <c r="K797" i="6"/>
  <c r="V1777" i="6"/>
  <c r="O1777" i="6"/>
  <c r="K1777" i="6"/>
  <c r="N1777" i="6"/>
  <c r="V583" i="6"/>
  <c r="K583" i="6"/>
  <c r="N583" i="6"/>
  <c r="O583" i="6"/>
  <c r="O1354" i="6"/>
  <c r="V1354" i="6"/>
  <c r="N1354" i="6"/>
  <c r="K1354" i="6"/>
  <c r="V1454" i="6"/>
  <c r="K1454" i="6"/>
  <c r="O1454" i="6"/>
  <c r="N1454" i="6"/>
  <c r="V1989" i="6"/>
  <c r="K1989" i="6"/>
  <c r="O1989" i="6"/>
  <c r="N1989" i="6"/>
  <c r="V101" i="6"/>
  <c r="N101" i="6"/>
  <c r="K101" i="6"/>
  <c r="O101" i="6"/>
  <c r="V1978" i="6"/>
  <c r="N1978" i="6"/>
  <c r="O1978" i="6"/>
  <c r="K1978" i="6"/>
  <c r="V770" i="6"/>
  <c r="O770" i="6"/>
  <c r="K770" i="6"/>
  <c r="N770" i="6"/>
  <c r="V935" i="6"/>
  <c r="K935" i="6"/>
  <c r="O935" i="6"/>
  <c r="N935" i="6"/>
  <c r="V163" i="6"/>
  <c r="K163" i="6"/>
  <c r="O163" i="6"/>
  <c r="N163" i="6"/>
  <c r="V12" i="6"/>
  <c r="K12" i="6"/>
  <c r="O12" i="6"/>
  <c r="N12" i="6"/>
  <c r="V26" i="6"/>
  <c r="N26" i="6"/>
  <c r="K26" i="6"/>
  <c r="O26" i="6"/>
  <c r="N37" i="6"/>
  <c r="V37" i="6"/>
  <c r="O37" i="6"/>
  <c r="K37" i="6"/>
  <c r="N13" i="6"/>
  <c r="V13" i="6"/>
  <c r="O13" i="6"/>
  <c r="K13" i="6"/>
  <c r="V30" i="6"/>
  <c r="O30" i="6"/>
  <c r="K30" i="6"/>
  <c r="N30" i="6"/>
  <c r="V44" i="6"/>
  <c r="N44" i="6"/>
  <c r="K44" i="6"/>
  <c r="O44" i="6"/>
  <c r="V36" i="6"/>
  <c r="K36" i="6"/>
  <c r="O36" i="6"/>
  <c r="N36" i="6"/>
  <c r="V28" i="6"/>
  <c r="K28" i="6"/>
  <c r="N28" i="6"/>
  <c r="O28" i="6"/>
  <c r="V50" i="6"/>
  <c r="N50" i="6"/>
  <c r="K50" i="6"/>
  <c r="O50" i="6"/>
  <c r="N49" i="6"/>
  <c r="V49" i="6"/>
  <c r="K49" i="6"/>
  <c r="O49" i="6"/>
  <c r="N29" i="6"/>
  <c r="V29" i="6"/>
  <c r="O29" i="6"/>
  <c r="K29" i="6"/>
  <c r="K9" i="6"/>
  <c r="V9" i="6"/>
  <c r="N9" i="6"/>
  <c r="O9" i="6"/>
  <c r="N27" i="6"/>
  <c r="V27" i="6"/>
  <c r="K27" i="6"/>
  <c r="O27" i="6"/>
  <c r="N41" i="6"/>
  <c r="V41" i="6"/>
  <c r="O41" i="6"/>
  <c r="K41" i="6"/>
  <c r="V8" i="6"/>
  <c r="O8" i="6"/>
  <c r="K8" i="6"/>
  <c r="N8" i="6"/>
  <c r="V18" i="6"/>
  <c r="K18" i="6"/>
  <c r="O18" i="6"/>
  <c r="N18" i="6"/>
  <c r="N47" i="6"/>
  <c r="V47" i="6"/>
  <c r="O47" i="6"/>
  <c r="K47" i="6"/>
  <c r="V24" i="6"/>
  <c r="K24" i="6"/>
  <c r="N24" i="6"/>
  <c r="O24" i="6"/>
  <c r="N53" i="6"/>
  <c r="V53" i="6"/>
  <c r="K53" i="6"/>
  <c r="O53" i="6"/>
  <c r="N19" i="6"/>
  <c r="V19" i="6"/>
  <c r="O19" i="6"/>
  <c r="K19" i="6"/>
  <c r="V54" i="6"/>
  <c r="K54" i="6"/>
  <c r="O54" i="6"/>
  <c r="N54" i="6"/>
  <c r="V46" i="6"/>
  <c r="K46" i="6"/>
  <c r="O46" i="6"/>
  <c r="N46" i="6"/>
  <c r="V48" i="6"/>
  <c r="N48" i="6"/>
  <c r="K48" i="6"/>
  <c r="O48" i="6"/>
  <c r="V38" i="6"/>
  <c r="K38" i="6"/>
  <c r="N38" i="6"/>
  <c r="O38" i="6"/>
  <c r="O11" i="6"/>
  <c r="V11" i="6"/>
  <c r="K11" i="6"/>
  <c r="N11" i="6"/>
  <c r="N21" i="6"/>
  <c r="V21" i="6"/>
  <c r="K21" i="6"/>
  <c r="O21" i="6"/>
  <c r="V20" i="6"/>
  <c r="N20" i="6"/>
  <c r="O20" i="6"/>
  <c r="K20" i="6"/>
  <c r="N23" i="6"/>
  <c r="V23" i="6"/>
  <c r="O23" i="6"/>
  <c r="K23" i="6"/>
  <c r="N33" i="6"/>
  <c r="V33" i="6"/>
  <c r="K33" i="6"/>
  <c r="O33" i="6"/>
  <c r="N43" i="6"/>
  <c r="V43" i="6"/>
  <c r="K43" i="6"/>
  <c r="O43" i="6"/>
  <c r="N17" i="6"/>
  <c r="V17" i="6"/>
  <c r="K17" i="6"/>
  <c r="O17" i="6"/>
  <c r="V32" i="6"/>
  <c r="N32" i="6"/>
  <c r="K32" i="6"/>
  <c r="O32" i="6"/>
  <c r="V42" i="6"/>
  <c r="O42" i="6"/>
  <c r="K42" i="6"/>
  <c r="N42" i="6"/>
  <c r="V16" i="6"/>
  <c r="N16" i="6"/>
  <c r="O16" i="6"/>
  <c r="K16" i="6"/>
  <c r="N15" i="6"/>
  <c r="V15" i="6"/>
  <c r="O15" i="6"/>
  <c r="K15" i="6"/>
  <c r="N31" i="6"/>
  <c r="V31" i="6"/>
  <c r="O31" i="6"/>
  <c r="K31" i="6"/>
  <c r="N39" i="6"/>
  <c r="V39" i="6"/>
  <c r="O39" i="6"/>
  <c r="K39" i="6"/>
  <c r="N35" i="6"/>
  <c r="V35" i="6"/>
  <c r="O35" i="6"/>
  <c r="K35" i="6"/>
  <c r="N25" i="6"/>
  <c r="V25" i="6"/>
  <c r="O25" i="6"/>
  <c r="K25" i="6"/>
  <c r="N45" i="6"/>
  <c r="V45" i="6"/>
  <c r="O45" i="6"/>
  <c r="K45" i="6"/>
  <c r="V14" i="6"/>
  <c r="K14" i="6"/>
  <c r="O14" i="6"/>
  <c r="N14" i="6"/>
  <c r="N10" i="6"/>
  <c r="V10" i="6"/>
  <c r="K10" i="6"/>
  <c r="O10" i="6"/>
  <c r="N51" i="6"/>
  <c r="V51" i="6"/>
  <c r="O51" i="6"/>
  <c r="K51" i="6"/>
  <c r="V22" i="6"/>
  <c r="N22" i="6"/>
  <c r="O22" i="6"/>
  <c r="K22" i="6"/>
  <c r="V34" i="6"/>
  <c r="O34" i="6"/>
  <c r="N34" i="6"/>
  <c r="K34" i="6"/>
  <c r="V52" i="6"/>
  <c r="K52" i="6"/>
  <c r="N52" i="6"/>
  <c r="O52" i="6"/>
  <c r="V40" i="6"/>
  <c r="N40" i="6"/>
  <c r="O40" i="6"/>
  <c r="K40" i="6"/>
  <c r="V4" i="6"/>
  <c r="K4" i="6"/>
  <c r="O4" i="6"/>
  <c r="N4" i="6"/>
  <c r="V3" i="6"/>
  <c r="O3" i="6"/>
  <c r="K3" i="6"/>
  <c r="N3" i="6"/>
  <c r="V5" i="6"/>
  <c r="K5" i="6"/>
  <c r="N5" i="6"/>
  <c r="O5" i="6"/>
  <c r="V6" i="6"/>
  <c r="N6" i="6"/>
  <c r="O6" i="6"/>
  <c r="K6" i="6"/>
  <c r="V7" i="6"/>
  <c r="O7" i="6"/>
  <c r="K7" i="6"/>
  <c r="N7" i="6"/>
  <c r="M1211" i="6" l="1"/>
  <c r="R1211" i="6" s="1"/>
  <c r="L1211" i="6"/>
  <c r="Q1211" i="6" s="1"/>
  <c r="P1211" i="6"/>
  <c r="P1424" i="6"/>
  <c r="M1424" i="6"/>
  <c r="R1424" i="6" s="1"/>
  <c r="L1424" i="6"/>
  <c r="Q1424" i="6" s="1"/>
  <c r="L1494" i="6"/>
  <c r="Q1494" i="6" s="1"/>
  <c r="P1494" i="6"/>
  <c r="M1494" i="6"/>
  <c r="R1494" i="6" s="1"/>
  <c r="M621" i="6"/>
  <c r="R621" i="6" s="1"/>
  <c r="L621" i="6"/>
  <c r="Q621" i="6" s="1"/>
  <c r="P621" i="6"/>
  <c r="P1318" i="6"/>
  <c r="M1318" i="6"/>
  <c r="R1318" i="6" s="1"/>
  <c r="L1318" i="6"/>
  <c r="Q1318" i="6" s="1"/>
  <c r="M291" i="6"/>
  <c r="R291" i="6" s="1"/>
  <c r="L291" i="6"/>
  <c r="Q291" i="6" s="1"/>
  <c r="P291" i="6"/>
  <c r="M1946" i="6"/>
  <c r="R1946" i="6" s="1"/>
  <c r="L1946" i="6"/>
  <c r="Q1946" i="6" s="1"/>
  <c r="P1946" i="6"/>
  <c r="M446" i="6"/>
  <c r="R446" i="6" s="1"/>
  <c r="P446" i="6"/>
  <c r="L446" i="6"/>
  <c r="Q446" i="6" s="1"/>
  <c r="L1433" i="6"/>
  <c r="Q1433" i="6" s="1"/>
  <c r="P1433" i="6"/>
  <c r="M1433" i="6"/>
  <c r="R1433" i="6" s="1"/>
  <c r="M1812" i="6"/>
  <c r="R1812" i="6" s="1"/>
  <c r="L1812" i="6"/>
  <c r="Q1812" i="6" s="1"/>
  <c r="P1812" i="6"/>
  <c r="L430" i="6"/>
  <c r="Q430" i="6" s="1"/>
  <c r="P430" i="6"/>
  <c r="M430" i="6"/>
  <c r="R430" i="6" s="1"/>
  <c r="M1370" i="6"/>
  <c r="R1370" i="6" s="1"/>
  <c r="L1370" i="6"/>
  <c r="Q1370" i="6" s="1"/>
  <c r="P1370" i="6"/>
  <c r="M1515" i="6"/>
  <c r="R1515" i="6" s="1"/>
  <c r="L1515" i="6"/>
  <c r="Q1515" i="6" s="1"/>
  <c r="P1515" i="6"/>
  <c r="P1231" i="6"/>
  <c r="L1231" i="6"/>
  <c r="Q1231" i="6" s="1"/>
  <c r="M1231" i="6"/>
  <c r="R1231" i="6" s="1"/>
  <c r="P1914" i="6"/>
  <c r="L1914" i="6"/>
  <c r="Q1914" i="6" s="1"/>
  <c r="M1914" i="6"/>
  <c r="R1914" i="6" s="1"/>
  <c r="M988" i="6"/>
  <c r="R988" i="6" s="1"/>
  <c r="P988" i="6"/>
  <c r="L988" i="6"/>
  <c r="Q988" i="6" s="1"/>
  <c r="M1906" i="6"/>
  <c r="R1906" i="6" s="1"/>
  <c r="L1906" i="6"/>
  <c r="Q1906" i="6" s="1"/>
  <c r="P1906" i="6"/>
  <c r="L1388" i="6"/>
  <c r="Q1388" i="6" s="1"/>
  <c r="P1388" i="6"/>
  <c r="M1388" i="6"/>
  <c r="R1388" i="6" s="1"/>
  <c r="L557" i="6"/>
  <c r="Q557" i="6" s="1"/>
  <c r="M557" i="6"/>
  <c r="R557" i="6" s="1"/>
  <c r="P557" i="6"/>
  <c r="M545" i="6"/>
  <c r="R545" i="6" s="1"/>
  <c r="P545" i="6"/>
  <c r="L545" i="6"/>
  <c r="Q545" i="6" s="1"/>
  <c r="P1192" i="6"/>
  <c r="M1192" i="6"/>
  <c r="R1192" i="6" s="1"/>
  <c r="L1192" i="6"/>
  <c r="Q1192" i="6" s="1"/>
  <c r="P1402" i="6"/>
  <c r="M1402" i="6"/>
  <c r="R1402" i="6" s="1"/>
  <c r="L1402" i="6"/>
  <c r="Q1402" i="6" s="1"/>
  <c r="M1443" i="6"/>
  <c r="R1443" i="6" s="1"/>
  <c r="L1443" i="6"/>
  <c r="Q1443" i="6" s="1"/>
  <c r="P1443" i="6"/>
  <c r="M1222" i="6"/>
  <c r="R1222" i="6" s="1"/>
  <c r="L1222" i="6"/>
  <c r="Q1222" i="6" s="1"/>
  <c r="P1222" i="6"/>
  <c r="M1937" i="6"/>
  <c r="R1937" i="6" s="1"/>
  <c r="L1937" i="6"/>
  <c r="Q1937" i="6" s="1"/>
  <c r="P1937" i="6"/>
  <c r="M1404" i="6"/>
  <c r="R1404" i="6" s="1"/>
  <c r="L1404" i="6"/>
  <c r="Q1404" i="6" s="1"/>
  <c r="P1404" i="6"/>
  <c r="P867" i="6"/>
  <c r="L867" i="6"/>
  <c r="Q867" i="6" s="1"/>
  <c r="M867" i="6"/>
  <c r="R867" i="6" s="1"/>
  <c r="P1194" i="6"/>
  <c r="M1194" i="6"/>
  <c r="R1194" i="6" s="1"/>
  <c r="L1194" i="6"/>
  <c r="Q1194" i="6" s="1"/>
  <c r="M442" i="6"/>
  <c r="R442" i="6" s="1"/>
  <c r="L442" i="6"/>
  <c r="Q442" i="6" s="1"/>
  <c r="P442" i="6"/>
  <c r="L1736" i="6"/>
  <c r="Q1736" i="6" s="1"/>
  <c r="P1736" i="6"/>
  <c r="M1736" i="6"/>
  <c r="R1736" i="6" s="1"/>
  <c r="P248" i="6"/>
  <c r="L248" i="6"/>
  <c r="Q248" i="6" s="1"/>
  <c r="M248" i="6"/>
  <c r="R248" i="6" s="1"/>
  <c r="M408" i="6"/>
  <c r="R408" i="6" s="1"/>
  <c r="L408" i="6"/>
  <c r="Q408" i="6" s="1"/>
  <c r="P408" i="6"/>
  <c r="M1693" i="6"/>
  <c r="R1693" i="6" s="1"/>
  <c r="L1693" i="6"/>
  <c r="Q1693" i="6" s="1"/>
  <c r="P1693" i="6"/>
  <c r="P1474" i="6"/>
  <c r="L1474" i="6"/>
  <c r="Q1474" i="6" s="1"/>
  <c r="M1474" i="6"/>
  <c r="R1474" i="6" s="1"/>
  <c r="M613" i="6"/>
  <c r="R613" i="6" s="1"/>
  <c r="P613" i="6"/>
  <c r="L613" i="6"/>
  <c r="Q613" i="6" s="1"/>
  <c r="L2000" i="6"/>
  <c r="Q2000" i="6" s="1"/>
  <c r="M2000" i="6"/>
  <c r="R2000" i="6" s="1"/>
  <c r="P2000" i="6"/>
  <c r="P1401" i="6"/>
  <c r="M1401" i="6"/>
  <c r="R1401" i="6" s="1"/>
  <c r="L1401" i="6"/>
  <c r="Q1401" i="6" s="1"/>
  <c r="P1578" i="6"/>
  <c r="M1578" i="6"/>
  <c r="R1578" i="6" s="1"/>
  <c r="L1578" i="6"/>
  <c r="Q1578" i="6" s="1"/>
  <c r="L1957" i="6"/>
  <c r="Q1957" i="6" s="1"/>
  <c r="P1957" i="6"/>
  <c r="M1957" i="6"/>
  <c r="R1957" i="6" s="1"/>
  <c r="M303" i="6"/>
  <c r="R303" i="6" s="1"/>
  <c r="P303" i="6"/>
  <c r="L303" i="6"/>
  <c r="Q303" i="6" s="1"/>
  <c r="L410" i="6"/>
  <c r="Q410" i="6" s="1"/>
  <c r="M410" i="6"/>
  <c r="R410" i="6" s="1"/>
  <c r="P410" i="6"/>
  <c r="M1702" i="6"/>
  <c r="R1702" i="6" s="1"/>
  <c r="P1702" i="6"/>
  <c r="L1702" i="6"/>
  <c r="Q1702" i="6" s="1"/>
  <c r="M759" i="6"/>
  <c r="R759" i="6" s="1"/>
  <c r="L759" i="6"/>
  <c r="Q759" i="6" s="1"/>
  <c r="P759" i="6"/>
  <c r="L1615" i="6"/>
  <c r="M1615" i="6"/>
  <c r="R1615" i="6" s="1"/>
  <c r="P1615" i="6"/>
  <c r="Q1615" i="6"/>
  <c r="L890" i="6"/>
  <c r="Q890" i="6" s="1"/>
  <c r="M890" i="6"/>
  <c r="R890" i="6" s="1"/>
  <c r="P890" i="6"/>
  <c r="M347" i="6"/>
  <c r="R347" i="6" s="1"/>
  <c r="P347" i="6"/>
  <c r="L347" i="6"/>
  <c r="Q347" i="6" s="1"/>
  <c r="M1124" i="6"/>
  <c r="R1124" i="6" s="1"/>
  <c r="P1124" i="6"/>
  <c r="L1124" i="6"/>
  <c r="Q1124" i="6" s="1"/>
  <c r="L1768" i="6"/>
  <c r="Q1768" i="6" s="1"/>
  <c r="P1768" i="6"/>
  <c r="M1768" i="6"/>
  <c r="R1768" i="6" s="1"/>
  <c r="M320" i="6"/>
  <c r="R320" i="6" s="1"/>
  <c r="P320" i="6"/>
  <c r="L320" i="6"/>
  <c r="Q320" i="6" s="1"/>
  <c r="L1945" i="6"/>
  <c r="Q1945" i="6" s="1"/>
  <c r="M1945" i="6"/>
  <c r="R1945" i="6" s="1"/>
  <c r="P1945" i="6"/>
  <c r="P1679" i="6"/>
  <c r="M1679" i="6"/>
  <c r="R1679" i="6" s="1"/>
  <c r="L1679" i="6"/>
  <c r="Q1679" i="6" s="1"/>
  <c r="M411" i="6"/>
  <c r="R411" i="6" s="1"/>
  <c r="L411" i="6"/>
  <c r="Q411" i="6" s="1"/>
  <c r="P411" i="6"/>
  <c r="M1823" i="6"/>
  <c r="R1823" i="6" s="1"/>
  <c r="L1823" i="6"/>
  <c r="Q1823" i="6" s="1"/>
  <c r="P1823" i="6"/>
  <c r="L1701" i="6"/>
  <c r="Q1701" i="6" s="1"/>
  <c r="P1701" i="6"/>
  <c r="M1701" i="6"/>
  <c r="R1701" i="6" s="1"/>
  <c r="M776" i="6"/>
  <c r="R776" i="6" s="1"/>
  <c r="P776" i="6"/>
  <c r="L776" i="6"/>
  <c r="Q776" i="6" s="1"/>
  <c r="M122" i="6"/>
  <c r="R122" i="6" s="1"/>
  <c r="L122" i="6"/>
  <c r="Q122" i="6" s="1"/>
  <c r="P122" i="6"/>
  <c r="M1012" i="6"/>
  <c r="R1012" i="6" s="1"/>
  <c r="P1012" i="6"/>
  <c r="L1012" i="6"/>
  <c r="Q1012" i="6" s="1"/>
  <c r="M1233" i="6"/>
  <c r="R1233" i="6" s="1"/>
  <c r="L1233" i="6"/>
  <c r="Q1233" i="6" s="1"/>
  <c r="P1233" i="6"/>
  <c r="L1235" i="6"/>
  <c r="Q1235" i="6" s="1"/>
  <c r="M1235" i="6"/>
  <c r="R1235" i="6" s="1"/>
  <c r="P1235" i="6"/>
  <c r="P309" i="6"/>
  <c r="M309" i="6"/>
  <c r="R309" i="6" s="1"/>
  <c r="L309" i="6"/>
  <c r="Q309" i="6" s="1"/>
  <c r="L1916" i="6"/>
  <c r="Q1916" i="6" s="1"/>
  <c r="M1916" i="6"/>
  <c r="R1916" i="6" s="1"/>
  <c r="P1916" i="6"/>
  <c r="M385" i="6"/>
  <c r="R385" i="6" s="1"/>
  <c r="P385" i="6"/>
  <c r="L385" i="6"/>
  <c r="Q385" i="6" s="1"/>
  <c r="L810" i="6"/>
  <c r="Q810" i="6" s="1"/>
  <c r="M810" i="6"/>
  <c r="R810" i="6" s="1"/>
  <c r="P810" i="6"/>
  <c r="L1973" i="6"/>
  <c r="Q1973" i="6" s="1"/>
  <c r="P1973" i="6"/>
  <c r="M1973" i="6"/>
  <c r="R1973" i="6" s="1"/>
  <c r="L306" i="6"/>
  <c r="Q306" i="6" s="1"/>
  <c r="M306" i="6"/>
  <c r="R306" i="6" s="1"/>
  <c r="P306" i="6"/>
  <c r="P589" i="6"/>
  <c r="M589" i="6"/>
  <c r="R589" i="6" s="1"/>
  <c r="L589" i="6"/>
  <c r="Q589" i="6" s="1"/>
  <c r="P619" i="6"/>
  <c r="M619" i="6"/>
  <c r="R619" i="6" s="1"/>
  <c r="L619" i="6"/>
  <c r="Q619" i="6" s="1"/>
  <c r="M1779" i="6"/>
  <c r="R1779" i="6" s="1"/>
  <c r="L1779" i="6"/>
  <c r="Q1779" i="6" s="1"/>
  <c r="P1779" i="6"/>
  <c r="P282" i="6"/>
  <c r="L282" i="6"/>
  <c r="Q282" i="6" s="1"/>
  <c r="M282" i="6"/>
  <c r="R282" i="6" s="1"/>
  <c r="L1802" i="6"/>
  <c r="Q1802" i="6" s="1"/>
  <c r="M1802" i="6"/>
  <c r="R1802" i="6" s="1"/>
  <c r="P1802" i="6"/>
  <c r="P441" i="6"/>
  <c r="L441" i="6"/>
  <c r="Q441" i="6" s="1"/>
  <c r="M441" i="6"/>
  <c r="R441" i="6" s="1"/>
  <c r="L572" i="6"/>
  <c r="Q572" i="6" s="1"/>
  <c r="P572" i="6"/>
  <c r="M572" i="6"/>
  <c r="R572" i="6" s="1"/>
  <c r="L455" i="6"/>
  <c r="Q455" i="6" s="1"/>
  <c r="M455" i="6"/>
  <c r="R455" i="6" s="1"/>
  <c r="P455" i="6"/>
  <c r="P1243" i="6"/>
  <c r="L1243" i="6"/>
  <c r="Q1243" i="6" s="1"/>
  <c r="M1243" i="6"/>
  <c r="R1243" i="6" s="1"/>
  <c r="L1525" i="6"/>
  <c r="Q1525" i="6" s="1"/>
  <c r="P1525" i="6"/>
  <c r="M1525" i="6"/>
  <c r="R1525" i="6" s="1"/>
  <c r="P1219" i="6"/>
  <c r="L1219" i="6"/>
  <c r="Q1219" i="6" s="1"/>
  <c r="M1219" i="6"/>
  <c r="R1219" i="6" s="1"/>
  <c r="L1855" i="6"/>
  <c r="Q1855" i="6" s="1"/>
  <c r="P1855" i="6"/>
  <c r="M1855" i="6"/>
  <c r="R1855" i="6" s="1"/>
  <c r="L1723" i="6"/>
  <c r="Q1723" i="6" s="1"/>
  <c r="P1723" i="6"/>
  <c r="M1723" i="6"/>
  <c r="R1723" i="6" s="1"/>
  <c r="L345" i="6"/>
  <c r="Q345" i="6" s="1"/>
  <c r="M345" i="6"/>
  <c r="R345" i="6" s="1"/>
  <c r="P345" i="6"/>
  <c r="M894" i="6"/>
  <c r="R894" i="6" s="1"/>
  <c r="L894" i="6"/>
  <c r="Q894" i="6" s="1"/>
  <c r="P894" i="6"/>
  <c r="P1666" i="6"/>
  <c r="M1666" i="6"/>
  <c r="R1666" i="6" s="1"/>
  <c r="L1666" i="6"/>
  <c r="Q1666" i="6" s="1"/>
  <c r="P1780" i="6"/>
  <c r="M1780" i="6"/>
  <c r="R1780" i="6" s="1"/>
  <c r="L1780" i="6"/>
  <c r="Q1780" i="6" s="1"/>
  <c r="L1953" i="6"/>
  <c r="Q1953" i="6" s="1"/>
  <c r="M1953" i="6"/>
  <c r="R1953" i="6" s="1"/>
  <c r="P1953" i="6"/>
  <c r="M388" i="6"/>
  <c r="R388" i="6" s="1"/>
  <c r="P388" i="6"/>
  <c r="L388" i="6"/>
  <c r="Q388" i="6" s="1"/>
  <c r="M1266" i="6"/>
  <c r="R1266" i="6" s="1"/>
  <c r="L1266" i="6"/>
  <c r="Q1266" i="6" s="1"/>
  <c r="P1266" i="6"/>
  <c r="M823" i="6"/>
  <c r="R823" i="6" s="1"/>
  <c r="L823" i="6"/>
  <c r="Q823" i="6" s="1"/>
  <c r="P823" i="6"/>
  <c r="P1915" i="6"/>
  <c r="L1915" i="6"/>
  <c r="Q1915" i="6" s="1"/>
  <c r="M1915" i="6"/>
  <c r="R1915" i="6" s="1"/>
  <c r="M1857" i="6"/>
  <c r="R1857" i="6" s="1"/>
  <c r="P1857" i="6"/>
  <c r="L1857" i="6"/>
  <c r="Q1857" i="6" s="1"/>
  <c r="L1688" i="6"/>
  <c r="Q1688" i="6" s="1"/>
  <c r="P1688" i="6"/>
  <c r="M1688" i="6"/>
  <c r="R1688" i="6" s="1"/>
  <c r="L477" i="6"/>
  <c r="Q477" i="6" s="1"/>
  <c r="M477" i="6"/>
  <c r="R477" i="6" s="1"/>
  <c r="P477" i="6"/>
  <c r="P1517" i="6"/>
  <c r="L1517" i="6"/>
  <c r="Q1517" i="6" s="1"/>
  <c r="M1517" i="6"/>
  <c r="R1517" i="6" s="1"/>
  <c r="P123" i="6"/>
  <c r="M123" i="6"/>
  <c r="R123" i="6" s="1"/>
  <c r="L123" i="6"/>
  <c r="Q123" i="6" s="1"/>
  <c r="P954" i="6"/>
  <c r="M954" i="6"/>
  <c r="R954" i="6" s="1"/>
  <c r="L954" i="6"/>
  <c r="Q954" i="6" s="1"/>
  <c r="M1883" i="6"/>
  <c r="R1883" i="6" s="1"/>
  <c r="P1883" i="6"/>
  <c r="L1883" i="6"/>
  <c r="Q1883" i="6" s="1"/>
  <c r="P304" i="6"/>
  <c r="L304" i="6"/>
  <c r="Q304" i="6" s="1"/>
  <c r="M304" i="6"/>
  <c r="R304" i="6" s="1"/>
  <c r="P1261" i="6"/>
  <c r="L1261" i="6"/>
  <c r="Q1261" i="6" s="1"/>
  <c r="M1261" i="6"/>
  <c r="R1261" i="6" s="1"/>
  <c r="P1927" i="6"/>
  <c r="L1927" i="6"/>
  <c r="Q1927" i="6" s="1"/>
  <c r="M1927" i="6"/>
  <c r="R1927" i="6" s="1"/>
  <c r="M1181" i="6"/>
  <c r="R1181" i="6" s="1"/>
  <c r="P1181" i="6"/>
  <c r="L1181" i="6"/>
  <c r="Q1181" i="6" s="1"/>
  <c r="P1813" i="6"/>
  <c r="L1813" i="6"/>
  <c r="Q1813" i="6" s="1"/>
  <c r="M1813" i="6"/>
  <c r="R1813" i="6" s="1"/>
  <c r="L1100" i="6"/>
  <c r="Q1100" i="6" s="1"/>
  <c r="M1100" i="6"/>
  <c r="R1100" i="6" s="1"/>
  <c r="P1100" i="6"/>
  <c r="L1694" i="6"/>
  <c r="Q1694" i="6" s="1"/>
  <c r="M1694" i="6"/>
  <c r="R1694" i="6" s="1"/>
  <c r="P1694" i="6"/>
  <c r="M135" i="6"/>
  <c r="R135" i="6" s="1"/>
  <c r="P135" i="6"/>
  <c r="L135" i="6"/>
  <c r="Q135" i="6" s="1"/>
  <c r="P229" i="6"/>
  <c r="M229" i="6"/>
  <c r="R229" i="6" s="1"/>
  <c r="L229" i="6"/>
  <c r="Q229" i="6" s="1"/>
  <c r="M336" i="6"/>
  <c r="R336" i="6" s="1"/>
  <c r="L336" i="6"/>
  <c r="Q336" i="6" s="1"/>
  <c r="P336" i="6"/>
  <c r="P708" i="6"/>
  <c r="M708" i="6"/>
  <c r="R708" i="6" s="1"/>
  <c r="L708" i="6"/>
  <c r="Q708" i="6" s="1"/>
  <c r="M1988" i="6"/>
  <c r="R1988" i="6" s="1"/>
  <c r="L1988" i="6"/>
  <c r="Q1988" i="6" s="1"/>
  <c r="P1988" i="6"/>
  <c r="P324" i="6"/>
  <c r="L324" i="6"/>
  <c r="Q324" i="6" s="1"/>
  <c r="M324" i="6"/>
  <c r="R324" i="6" s="1"/>
  <c r="L1035" i="6"/>
  <c r="Q1035" i="6" s="1"/>
  <c r="P1035" i="6"/>
  <c r="M1035" i="6"/>
  <c r="R1035" i="6" s="1"/>
  <c r="P375" i="6"/>
  <c r="M375" i="6"/>
  <c r="R375" i="6" s="1"/>
  <c r="L375" i="6"/>
  <c r="Q375" i="6" s="1"/>
  <c r="M299" i="6"/>
  <c r="R299" i="6" s="1"/>
  <c r="L299" i="6"/>
  <c r="Q299" i="6" s="1"/>
  <c r="P299" i="6"/>
  <c r="L132" i="6"/>
  <c r="Q132" i="6" s="1"/>
  <c r="M132" i="6"/>
  <c r="R132" i="6" s="1"/>
  <c r="P132" i="6"/>
  <c r="L1645" i="6"/>
  <c r="Q1645" i="6" s="1"/>
  <c r="P1645" i="6"/>
  <c r="M1645" i="6"/>
  <c r="R1645" i="6" s="1"/>
  <c r="L1197" i="6"/>
  <c r="Q1197" i="6" s="1"/>
  <c r="P1197" i="6"/>
  <c r="M1197" i="6"/>
  <c r="R1197" i="6" s="1"/>
  <c r="L995" i="6"/>
  <c r="Q995" i="6" s="1"/>
  <c r="M995" i="6"/>
  <c r="R995" i="6" s="1"/>
  <c r="P995" i="6"/>
  <c r="M1120" i="6"/>
  <c r="R1120" i="6" s="1"/>
  <c r="L1120" i="6"/>
  <c r="Q1120" i="6" s="1"/>
  <c r="P1120" i="6"/>
  <c r="M944" i="6"/>
  <c r="R944" i="6" s="1"/>
  <c r="P944" i="6"/>
  <c r="L944" i="6"/>
  <c r="Q944" i="6" s="1"/>
  <c r="M462" i="6"/>
  <c r="R462" i="6" s="1"/>
  <c r="P462" i="6"/>
  <c r="L462" i="6"/>
  <c r="Q462" i="6" s="1"/>
  <c r="M428" i="6"/>
  <c r="R428" i="6" s="1"/>
  <c r="L428" i="6"/>
  <c r="Q428" i="6" s="1"/>
  <c r="P428" i="6"/>
  <c r="M1058" i="6"/>
  <c r="R1058" i="6" s="1"/>
  <c r="L1058" i="6"/>
  <c r="Q1058" i="6" s="1"/>
  <c r="P1058" i="6"/>
  <c r="P1794" i="6"/>
  <c r="L1794" i="6"/>
  <c r="Q1794" i="6" s="1"/>
  <c r="M1794" i="6"/>
  <c r="R1794" i="6" s="1"/>
  <c r="P512" i="6"/>
  <c r="L512" i="6"/>
  <c r="Q512" i="6" s="1"/>
  <c r="M512" i="6"/>
  <c r="R512" i="6" s="1"/>
  <c r="L221" i="6"/>
  <c r="Q221" i="6" s="1"/>
  <c r="M221" i="6"/>
  <c r="R221" i="6" s="1"/>
  <c r="P221" i="6"/>
  <c r="P258" i="6"/>
  <c r="L258" i="6"/>
  <c r="Q258" i="6" s="1"/>
  <c r="M258" i="6"/>
  <c r="R258" i="6" s="1"/>
  <c r="M720" i="6"/>
  <c r="R720" i="6" s="1"/>
  <c r="L720" i="6"/>
  <c r="Q720" i="6" s="1"/>
  <c r="P720" i="6"/>
  <c r="M629" i="6"/>
  <c r="R629" i="6" s="1"/>
  <c r="P629" i="6"/>
  <c r="L629" i="6"/>
  <c r="Q629" i="6" s="1"/>
  <c r="P1651" i="6"/>
  <c r="L1651" i="6"/>
  <c r="Q1651" i="6" s="1"/>
  <c r="M1651" i="6"/>
  <c r="R1651" i="6" s="1"/>
  <c r="M780" i="6"/>
  <c r="R780" i="6" s="1"/>
  <c r="P780" i="6"/>
  <c r="L780" i="6"/>
  <c r="Q780" i="6" s="1"/>
  <c r="P1096" i="6"/>
  <c r="L1096" i="6"/>
  <c r="Q1096" i="6" s="1"/>
  <c r="M1096" i="6"/>
  <c r="R1096" i="6" s="1"/>
  <c r="P747" i="6"/>
  <c r="L747" i="6"/>
  <c r="Q747" i="6" s="1"/>
  <c r="M747" i="6"/>
  <c r="R747" i="6" s="1"/>
  <c r="L934" i="6"/>
  <c r="Q934" i="6" s="1"/>
  <c r="M934" i="6"/>
  <c r="R934" i="6" s="1"/>
  <c r="P934" i="6"/>
  <c r="M565" i="6"/>
  <c r="R565" i="6" s="1"/>
  <c r="L565" i="6"/>
  <c r="Q565" i="6" s="1"/>
  <c r="P565" i="6"/>
  <c r="P999" i="6"/>
  <c r="M999" i="6"/>
  <c r="R999" i="6" s="1"/>
  <c r="L999" i="6"/>
  <c r="Q999" i="6" s="1"/>
  <c r="M564" i="6"/>
  <c r="R564" i="6" s="1"/>
  <c r="P564" i="6"/>
  <c r="L564" i="6"/>
  <c r="Q564" i="6" s="1"/>
  <c r="L1814" i="6"/>
  <c r="Q1814" i="6" s="1"/>
  <c r="M1814" i="6"/>
  <c r="R1814" i="6" s="1"/>
  <c r="P1814" i="6"/>
  <c r="P1397" i="6"/>
  <c r="L1397" i="6"/>
  <c r="Q1397" i="6" s="1"/>
  <c r="M1397" i="6"/>
  <c r="R1397" i="6" s="1"/>
  <c r="M492" i="6"/>
  <c r="R492" i="6" s="1"/>
  <c r="L492" i="6"/>
  <c r="Q492" i="6" s="1"/>
  <c r="P492" i="6"/>
  <c r="M1178" i="6"/>
  <c r="R1178" i="6" s="1"/>
  <c r="P1178" i="6"/>
  <c r="L1178" i="6"/>
  <c r="Q1178" i="6" s="1"/>
  <c r="P1256" i="6"/>
  <c r="M1256" i="6"/>
  <c r="R1256" i="6" s="1"/>
  <c r="L1256" i="6"/>
  <c r="Q1256" i="6" s="1"/>
  <c r="P724" i="6"/>
  <c r="M724" i="6"/>
  <c r="R724" i="6" s="1"/>
  <c r="L724" i="6"/>
  <c r="Q724" i="6" s="1"/>
  <c r="M1778" i="6"/>
  <c r="R1778" i="6" s="1"/>
  <c r="L1778" i="6"/>
  <c r="Q1778" i="6" s="1"/>
  <c r="P1778" i="6"/>
  <c r="L403" i="6"/>
  <c r="Q403" i="6" s="1"/>
  <c r="M403" i="6"/>
  <c r="R403" i="6" s="1"/>
  <c r="P403" i="6"/>
  <c r="P503" i="6"/>
  <c r="L503" i="6"/>
  <c r="Q503" i="6" s="1"/>
  <c r="M503" i="6"/>
  <c r="R503" i="6" s="1"/>
  <c r="M1530" i="6"/>
  <c r="R1530" i="6" s="1"/>
  <c r="L1530" i="6"/>
  <c r="Q1530" i="6" s="1"/>
  <c r="P1530" i="6"/>
  <c r="L1232" i="6"/>
  <c r="Q1232" i="6" s="1"/>
  <c r="M1232" i="6"/>
  <c r="R1232" i="6" s="1"/>
  <c r="P1232" i="6"/>
  <c r="M912" i="6"/>
  <c r="R912" i="6" s="1"/>
  <c r="P912" i="6"/>
  <c r="L912" i="6"/>
  <c r="Q912" i="6" s="1"/>
  <c r="P645" i="6"/>
  <c r="L645" i="6"/>
  <c r="Q645" i="6" s="1"/>
  <c r="M645" i="6"/>
  <c r="R645" i="6" s="1"/>
  <c r="L1721" i="6"/>
  <c r="Q1721" i="6" s="1"/>
  <c r="M1721" i="6"/>
  <c r="R1721" i="6" s="1"/>
  <c r="P1721" i="6"/>
  <c r="L1611" i="6"/>
  <c r="Q1611" i="6" s="1"/>
  <c r="M1611" i="6"/>
  <c r="R1611" i="6" s="1"/>
  <c r="P1611" i="6"/>
  <c r="L1593" i="6"/>
  <c r="Q1593" i="6" s="1"/>
  <c r="M1593" i="6"/>
  <c r="R1593" i="6" s="1"/>
  <c r="P1593" i="6"/>
  <c r="P325" i="6"/>
  <c r="L325" i="6"/>
  <c r="Q325" i="6" s="1"/>
  <c r="M325" i="6"/>
  <c r="R325" i="6" s="1"/>
  <c r="M480" i="6"/>
  <c r="R480" i="6" s="1"/>
  <c r="L480" i="6"/>
  <c r="Q480" i="6" s="1"/>
  <c r="P480" i="6"/>
  <c r="P173" i="6"/>
  <c r="L173" i="6"/>
  <c r="Q173" i="6" s="1"/>
  <c r="M173" i="6"/>
  <c r="R173" i="6" s="1"/>
  <c r="P1350" i="6"/>
  <c r="L1350" i="6"/>
  <c r="Q1350" i="6" s="1"/>
  <c r="M1350" i="6"/>
  <c r="R1350" i="6" s="1"/>
  <c r="L1954" i="6"/>
  <c r="Q1954" i="6" s="1"/>
  <c r="P1954" i="6"/>
  <c r="M1954" i="6"/>
  <c r="R1954" i="6" s="1"/>
  <c r="M224" i="6"/>
  <c r="R224" i="6" s="1"/>
  <c r="L224" i="6"/>
  <c r="Q224" i="6" s="1"/>
  <c r="P224" i="6"/>
  <c r="P1381" i="6"/>
  <c r="M1381" i="6"/>
  <c r="R1381" i="6" s="1"/>
  <c r="L1381" i="6"/>
  <c r="Q1381" i="6" s="1"/>
  <c r="L1537" i="6"/>
  <c r="Q1537" i="6" s="1"/>
  <c r="M1537" i="6"/>
  <c r="R1537" i="6" s="1"/>
  <c r="P1537" i="6"/>
  <c r="P1566" i="6"/>
  <c r="L1566" i="6"/>
  <c r="Q1566" i="6" s="1"/>
  <c r="M1566" i="6"/>
  <c r="R1566" i="6" s="1"/>
  <c r="M366" i="6"/>
  <c r="R366" i="6" s="1"/>
  <c r="P366" i="6"/>
  <c r="L366" i="6"/>
  <c r="Q366" i="6" s="1"/>
  <c r="P685" i="6"/>
  <c r="M685" i="6"/>
  <c r="R685" i="6" s="1"/>
  <c r="L685" i="6"/>
  <c r="Q685" i="6" s="1"/>
  <c r="M1556" i="6"/>
  <c r="R1556" i="6" s="1"/>
  <c r="L1556" i="6"/>
  <c r="Q1556" i="6" s="1"/>
  <c r="P1556" i="6"/>
  <c r="P1425" i="6"/>
  <c r="M1425" i="6"/>
  <c r="R1425" i="6" s="1"/>
  <c r="L1425" i="6"/>
  <c r="Q1425" i="6" s="1"/>
  <c r="L800" i="6"/>
  <c r="Q800" i="6" s="1"/>
  <c r="P800" i="6"/>
  <c r="M800" i="6"/>
  <c r="R800" i="6" s="1"/>
  <c r="L1752" i="6"/>
  <c r="Q1752" i="6" s="1"/>
  <c r="P1752" i="6"/>
  <c r="M1752" i="6"/>
  <c r="R1752" i="6" s="1"/>
  <c r="L334" i="6"/>
  <c r="Q334" i="6" s="1"/>
  <c r="M334" i="6"/>
  <c r="R334" i="6" s="1"/>
  <c r="P334" i="6"/>
  <c r="M1658" i="6"/>
  <c r="R1658" i="6" s="1"/>
  <c r="L1658" i="6"/>
  <c r="Q1658" i="6" s="1"/>
  <c r="P1658" i="6"/>
  <c r="M692" i="6"/>
  <c r="R692" i="6" s="1"/>
  <c r="P692" i="6"/>
  <c r="L692" i="6"/>
  <c r="Q692" i="6" s="1"/>
  <c r="L479" i="6"/>
  <c r="Q479" i="6" s="1"/>
  <c r="M479" i="6"/>
  <c r="R479" i="6" s="1"/>
  <c r="P479" i="6"/>
  <c r="P1314" i="6"/>
  <c r="L1314" i="6"/>
  <c r="Q1314" i="6" s="1"/>
  <c r="M1314" i="6"/>
  <c r="R1314" i="6" s="1"/>
  <c r="P695" i="6"/>
  <c r="L695" i="6"/>
  <c r="Q695" i="6" s="1"/>
  <c r="M695" i="6"/>
  <c r="R695" i="6" s="1"/>
  <c r="M80" i="6"/>
  <c r="R80" i="6" s="1"/>
  <c r="L80" i="6"/>
  <c r="Q80" i="6" s="1"/>
  <c r="P80" i="6"/>
  <c r="P1838" i="6"/>
  <c r="L1838" i="6"/>
  <c r="Q1838" i="6" s="1"/>
  <c r="M1838" i="6"/>
  <c r="R1838" i="6" s="1"/>
  <c r="P834" i="6"/>
  <c r="L834" i="6"/>
  <c r="Q834" i="6" s="1"/>
  <c r="M834" i="6"/>
  <c r="R834" i="6" s="1"/>
  <c r="M1995" i="6"/>
  <c r="R1995" i="6" s="1"/>
  <c r="P1995" i="6"/>
  <c r="L1995" i="6"/>
  <c r="Q1995" i="6" s="1"/>
  <c r="L921" i="6"/>
  <c r="Q921" i="6" s="1"/>
  <c r="P921" i="6"/>
  <c r="M921" i="6"/>
  <c r="R921" i="6" s="1"/>
  <c r="P731" i="6"/>
  <c r="M731" i="6"/>
  <c r="R731" i="6" s="1"/>
  <c r="L731" i="6"/>
  <c r="Q731" i="6" s="1"/>
  <c r="P1182" i="6"/>
  <c r="M1182" i="6"/>
  <c r="R1182" i="6" s="1"/>
  <c r="L1182" i="6"/>
  <c r="Q1182" i="6" s="1"/>
  <c r="L482" i="6"/>
  <c r="Q482" i="6" s="1"/>
  <c r="P482" i="6"/>
  <c r="M482" i="6"/>
  <c r="R482" i="6" s="1"/>
  <c r="P211" i="6"/>
  <c r="M211" i="6"/>
  <c r="R211" i="6" s="1"/>
  <c r="L211" i="6"/>
  <c r="Q211" i="6" s="1"/>
  <c r="M1247" i="6"/>
  <c r="R1247" i="6" s="1"/>
  <c r="L1247" i="6"/>
  <c r="Q1247" i="6" s="1"/>
  <c r="P1247" i="6"/>
  <c r="M1854" i="6"/>
  <c r="R1854" i="6" s="1"/>
  <c r="L1854" i="6"/>
  <c r="Q1854" i="6" s="1"/>
  <c r="P1854" i="6"/>
  <c r="M1060" i="6"/>
  <c r="R1060" i="6" s="1"/>
  <c r="L1060" i="6"/>
  <c r="Q1060" i="6" s="1"/>
  <c r="P1060" i="6"/>
  <c r="P653" i="6"/>
  <c r="L653" i="6"/>
  <c r="Q653" i="6" s="1"/>
  <c r="M653" i="6"/>
  <c r="R653" i="6" s="1"/>
  <c r="P1939" i="6"/>
  <c r="M1939" i="6"/>
  <c r="R1939" i="6" s="1"/>
  <c r="L1939" i="6"/>
  <c r="Q1939" i="6" s="1"/>
  <c r="M1167" i="6"/>
  <c r="R1167" i="6" s="1"/>
  <c r="L1167" i="6"/>
  <c r="Q1167" i="6" s="1"/>
  <c r="P1167" i="6"/>
  <c r="M1340" i="6"/>
  <c r="R1340" i="6" s="1"/>
  <c r="P1340" i="6"/>
  <c r="L1340" i="6"/>
  <c r="Q1340" i="6" s="1"/>
  <c r="L1552" i="6"/>
  <c r="Q1552" i="6" s="1"/>
  <c r="M1552" i="6"/>
  <c r="R1552" i="6" s="1"/>
  <c r="P1552" i="6"/>
  <c r="P521" i="6"/>
  <c r="L521" i="6"/>
  <c r="Q521" i="6" s="1"/>
  <c r="M521" i="6"/>
  <c r="R521" i="6" s="1"/>
  <c r="P712" i="6"/>
  <c r="L712" i="6"/>
  <c r="Q712" i="6" s="1"/>
  <c r="M712" i="6"/>
  <c r="R712" i="6" s="1"/>
  <c r="M646" i="6"/>
  <c r="R646" i="6" s="1"/>
  <c r="P646" i="6"/>
  <c r="L646" i="6"/>
  <c r="Q646" i="6" s="1"/>
  <c r="M1029" i="6"/>
  <c r="R1029" i="6" s="1"/>
  <c r="L1029" i="6"/>
  <c r="Q1029" i="6" s="1"/>
  <c r="P1029" i="6"/>
  <c r="L63" i="6"/>
  <c r="Q63" i="6" s="1"/>
  <c r="P63" i="6"/>
  <c r="M63" i="6"/>
  <c r="R63" i="6" s="1"/>
  <c r="P1502" i="6"/>
  <c r="M1502" i="6"/>
  <c r="R1502" i="6" s="1"/>
  <c r="L1502" i="6"/>
  <c r="Q1502" i="6" s="1"/>
  <c r="P1968" i="6"/>
  <c r="L1968" i="6"/>
  <c r="Q1968" i="6" s="1"/>
  <c r="M1968" i="6"/>
  <c r="R1968" i="6" s="1"/>
  <c r="M588" i="6"/>
  <c r="R588" i="6" s="1"/>
  <c r="P588" i="6"/>
  <c r="L588" i="6"/>
  <c r="Q588" i="6" s="1"/>
  <c r="P285" i="6"/>
  <c r="L285" i="6"/>
  <c r="Q285" i="6" s="1"/>
  <c r="M285" i="6"/>
  <c r="R285" i="6" s="1"/>
  <c r="M409" i="6"/>
  <c r="R409" i="6" s="1"/>
  <c r="L409" i="6"/>
  <c r="Q409" i="6" s="1"/>
  <c r="P409" i="6"/>
  <c r="P1674" i="6"/>
  <c r="L1674" i="6"/>
  <c r="Q1674" i="6" s="1"/>
  <c r="M1674" i="6"/>
  <c r="R1674" i="6" s="1"/>
  <c r="L1629" i="6"/>
  <c r="Q1629" i="6" s="1"/>
  <c r="P1629" i="6"/>
  <c r="M1629" i="6"/>
  <c r="R1629" i="6" s="1"/>
  <c r="M1147" i="6"/>
  <c r="R1147" i="6" s="1"/>
  <c r="L1147" i="6"/>
  <c r="Q1147" i="6" s="1"/>
  <c r="P1147" i="6"/>
  <c r="P90" i="6"/>
  <c r="L90" i="6"/>
  <c r="Q90" i="6" s="1"/>
  <c r="M90" i="6"/>
  <c r="R90" i="6" s="1"/>
  <c r="L1236" i="6"/>
  <c r="Q1236" i="6" s="1"/>
  <c r="P1236" i="6"/>
  <c r="M1236" i="6"/>
  <c r="R1236" i="6" s="1"/>
  <c r="M1573" i="6"/>
  <c r="R1573" i="6" s="1"/>
  <c r="P1573" i="6"/>
  <c r="L1573" i="6"/>
  <c r="Q1573" i="6" s="1"/>
  <c r="L1664" i="6"/>
  <c r="Q1664" i="6" s="1"/>
  <c r="M1664" i="6"/>
  <c r="R1664" i="6" s="1"/>
  <c r="P1664" i="6"/>
  <c r="L379" i="6"/>
  <c r="Q379" i="6" s="1"/>
  <c r="M379" i="6"/>
  <c r="R379" i="6" s="1"/>
  <c r="P379" i="6"/>
  <c r="M895" i="6"/>
  <c r="R895" i="6" s="1"/>
  <c r="P895" i="6"/>
  <c r="L895" i="6"/>
  <c r="Q895" i="6" s="1"/>
  <c r="L1771" i="6"/>
  <c r="Q1771" i="6" s="1"/>
  <c r="M1771" i="6"/>
  <c r="R1771" i="6" s="1"/>
  <c r="P1771" i="6"/>
  <c r="P1667" i="6"/>
  <c r="M1667" i="6"/>
  <c r="R1667" i="6" s="1"/>
  <c r="L1667" i="6"/>
  <c r="Q1667" i="6" s="1"/>
  <c r="M1592" i="6"/>
  <c r="R1592" i="6" s="1"/>
  <c r="L1592" i="6"/>
  <c r="Q1592" i="6" s="1"/>
  <c r="P1592" i="6"/>
  <c r="M281" i="6"/>
  <c r="R281" i="6" s="1"/>
  <c r="L281" i="6"/>
  <c r="Q281" i="6" s="1"/>
  <c r="P281" i="6"/>
  <c r="M641" i="6"/>
  <c r="R641" i="6" s="1"/>
  <c r="L641" i="6"/>
  <c r="Q641" i="6" s="1"/>
  <c r="P641" i="6"/>
  <c r="M360" i="6"/>
  <c r="R360" i="6" s="1"/>
  <c r="P360" i="6"/>
  <c r="L360" i="6"/>
  <c r="Q360" i="6" s="1"/>
  <c r="L330" i="6"/>
  <c r="Q330" i="6" s="1"/>
  <c r="M330" i="6"/>
  <c r="R330" i="6" s="1"/>
  <c r="P330" i="6"/>
  <c r="M1229" i="6"/>
  <c r="R1229" i="6" s="1"/>
  <c r="P1229" i="6"/>
  <c r="L1229" i="6"/>
  <c r="Q1229" i="6" s="1"/>
  <c r="P945" i="6"/>
  <c r="L945" i="6"/>
  <c r="Q945" i="6" s="1"/>
  <c r="M945" i="6"/>
  <c r="R945" i="6" s="1"/>
  <c r="L171" i="6"/>
  <c r="Q171" i="6" s="1"/>
  <c r="P171" i="6"/>
  <c r="M171" i="6"/>
  <c r="R171" i="6" s="1"/>
  <c r="L1991" i="6"/>
  <c r="Q1991" i="6" s="1"/>
  <c r="M1991" i="6"/>
  <c r="R1991" i="6" s="1"/>
  <c r="P1991" i="6"/>
  <c r="P387" i="6"/>
  <c r="L387" i="6"/>
  <c r="Q387" i="6" s="1"/>
  <c r="M387" i="6"/>
  <c r="R387" i="6" s="1"/>
  <c r="P1712" i="6"/>
  <c r="M1712" i="6"/>
  <c r="R1712" i="6" s="1"/>
  <c r="L1712" i="6"/>
  <c r="Q1712" i="6" s="1"/>
  <c r="L573" i="6"/>
  <c r="Q573" i="6" s="1"/>
  <c r="M573" i="6"/>
  <c r="R573" i="6" s="1"/>
  <c r="P573" i="6"/>
  <c r="L519" i="6"/>
  <c r="Q519" i="6" s="1"/>
  <c r="M519" i="6"/>
  <c r="R519" i="6" s="1"/>
  <c r="P519" i="6"/>
  <c r="P1016" i="6"/>
  <c r="M1016" i="6"/>
  <c r="R1016" i="6" s="1"/>
  <c r="L1016" i="6"/>
  <c r="Q1016" i="6" s="1"/>
  <c r="P154" i="6"/>
  <c r="L154" i="6"/>
  <c r="Q154" i="6" s="1"/>
  <c r="M154" i="6"/>
  <c r="R154" i="6" s="1"/>
  <c r="P1922" i="6"/>
  <c r="L1922" i="6"/>
  <c r="Q1922" i="6" s="1"/>
  <c r="M1922" i="6"/>
  <c r="R1922" i="6" s="1"/>
  <c r="M1201" i="6"/>
  <c r="R1201" i="6" s="1"/>
  <c r="P1201" i="6"/>
  <c r="L1201" i="6"/>
  <c r="Q1201" i="6" s="1"/>
  <c r="P878" i="6"/>
  <c r="L878" i="6"/>
  <c r="Q878" i="6" s="1"/>
  <c r="M878" i="6"/>
  <c r="R878" i="6" s="1"/>
  <c r="M189" i="6"/>
  <c r="R189" i="6" s="1"/>
  <c r="L189" i="6"/>
  <c r="Q189" i="6" s="1"/>
  <c r="P189" i="6"/>
  <c r="P523" i="6"/>
  <c r="M523" i="6"/>
  <c r="R523" i="6" s="1"/>
  <c r="L523" i="6"/>
  <c r="Q523" i="6" s="1"/>
  <c r="L1374" i="6"/>
  <c r="Q1374" i="6" s="1"/>
  <c r="P1374" i="6"/>
  <c r="M1374" i="6"/>
  <c r="R1374" i="6" s="1"/>
  <c r="M959" i="6"/>
  <c r="R959" i="6" s="1"/>
  <c r="L959" i="6"/>
  <c r="Q959" i="6" s="1"/>
  <c r="P959" i="6"/>
  <c r="L579" i="6"/>
  <c r="Q579" i="6" s="1"/>
  <c r="M579" i="6"/>
  <c r="R579" i="6" s="1"/>
  <c r="P579" i="6"/>
  <c r="P219" i="6"/>
  <c r="M219" i="6"/>
  <c r="R219" i="6" s="1"/>
  <c r="L219" i="6"/>
  <c r="Q219" i="6" s="1"/>
  <c r="M654" i="6"/>
  <c r="R654" i="6" s="1"/>
  <c r="L654" i="6"/>
  <c r="Q654" i="6" s="1"/>
  <c r="P654" i="6"/>
  <c r="P1092" i="6"/>
  <c r="L1092" i="6"/>
  <c r="Q1092" i="6" s="1"/>
  <c r="M1092" i="6"/>
  <c r="R1092" i="6" s="1"/>
  <c r="M1936" i="6"/>
  <c r="R1936" i="6" s="1"/>
  <c r="L1936" i="6"/>
  <c r="Q1936" i="6" s="1"/>
  <c r="P1936" i="6"/>
  <c r="L1714" i="6"/>
  <c r="Q1714" i="6" s="1"/>
  <c r="P1714" i="6"/>
  <c r="M1714" i="6"/>
  <c r="R1714" i="6" s="1"/>
  <c r="P59" i="6"/>
  <c r="M59" i="6"/>
  <c r="R59" i="6" s="1"/>
  <c r="L59" i="6"/>
  <c r="Q59" i="6" s="1"/>
  <c r="P1476" i="6"/>
  <c r="L1476" i="6"/>
  <c r="Q1476" i="6" s="1"/>
  <c r="M1476" i="6"/>
  <c r="R1476" i="6" s="1"/>
  <c r="P1102" i="6"/>
  <c r="M1102" i="6"/>
  <c r="R1102" i="6" s="1"/>
  <c r="L1102" i="6"/>
  <c r="Q1102" i="6" s="1"/>
  <c r="M1809" i="6"/>
  <c r="R1809" i="6" s="1"/>
  <c r="L1809" i="6"/>
  <c r="Q1809" i="6" s="1"/>
  <c r="P1809" i="6"/>
  <c r="M1394" i="6"/>
  <c r="R1394" i="6" s="1"/>
  <c r="P1394" i="6"/>
  <c r="L1394" i="6"/>
  <c r="Q1394" i="6" s="1"/>
  <c r="P1015" i="6"/>
  <c r="M1015" i="6"/>
  <c r="R1015" i="6" s="1"/>
  <c r="L1015" i="6"/>
  <c r="Q1015" i="6" s="1"/>
  <c r="L1074" i="6"/>
  <c r="Q1074" i="6" s="1"/>
  <c r="M1074" i="6"/>
  <c r="R1074" i="6" s="1"/>
  <c r="P1074" i="6"/>
  <c r="L1543" i="6"/>
  <c r="Q1543" i="6" s="1"/>
  <c r="M1543" i="6"/>
  <c r="R1543" i="6" s="1"/>
  <c r="P1543" i="6"/>
  <c r="P544" i="6"/>
  <c r="L544" i="6"/>
  <c r="Q544" i="6" s="1"/>
  <c r="M544" i="6"/>
  <c r="R544" i="6" s="1"/>
  <c r="P1355" i="6"/>
  <c r="M1355" i="6"/>
  <c r="R1355" i="6" s="1"/>
  <c r="L1355" i="6"/>
  <c r="Q1355" i="6" s="1"/>
  <c r="M761" i="6"/>
  <c r="R761" i="6" s="1"/>
  <c r="L761" i="6"/>
  <c r="Q761" i="6" s="1"/>
  <c r="P761" i="6"/>
  <c r="M164" i="6"/>
  <c r="R164" i="6" s="1"/>
  <c r="P164" i="6"/>
  <c r="L164" i="6"/>
  <c r="Q164" i="6" s="1"/>
  <c r="M1088" i="6"/>
  <c r="R1088" i="6" s="1"/>
  <c r="L1088" i="6"/>
  <c r="Q1088" i="6" s="1"/>
  <c r="P1088" i="6"/>
  <c r="M1364" i="6"/>
  <c r="R1364" i="6" s="1"/>
  <c r="P1364" i="6"/>
  <c r="L1364" i="6"/>
  <c r="Q1364" i="6" s="1"/>
  <c r="M642" i="6"/>
  <c r="R642" i="6" s="1"/>
  <c r="P642" i="6"/>
  <c r="L642" i="6"/>
  <c r="Q642" i="6" s="1"/>
  <c r="L1884" i="6"/>
  <c r="Q1884" i="6" s="1"/>
  <c r="M1884" i="6"/>
  <c r="R1884" i="6" s="1"/>
  <c r="P1884" i="6"/>
  <c r="L1011" i="6"/>
  <c r="Q1011" i="6" s="1"/>
  <c r="P1011" i="6"/>
  <c r="M1011" i="6"/>
  <c r="R1011" i="6" s="1"/>
  <c r="P137" i="6"/>
  <c r="L137" i="6"/>
  <c r="Q137" i="6" s="1"/>
  <c r="M137" i="6"/>
  <c r="R137" i="6" s="1"/>
  <c r="P300" i="6"/>
  <c r="L300" i="6"/>
  <c r="Q300" i="6" s="1"/>
  <c r="M300" i="6"/>
  <c r="R300" i="6" s="1"/>
  <c r="L1347" i="6"/>
  <c r="Q1347" i="6" s="1"/>
  <c r="M1347" i="6"/>
  <c r="R1347" i="6" s="1"/>
  <c r="P1347" i="6"/>
  <c r="L943" i="6"/>
  <c r="Q943" i="6" s="1"/>
  <c r="P943" i="6"/>
  <c r="M943" i="6"/>
  <c r="R943" i="6" s="1"/>
  <c r="P1985" i="6"/>
  <c r="L1985" i="6"/>
  <c r="Q1985" i="6" s="1"/>
  <c r="M1985" i="6"/>
  <c r="R1985" i="6" s="1"/>
  <c r="P1004" i="6"/>
  <c r="M1004" i="6"/>
  <c r="R1004" i="6" s="1"/>
  <c r="L1004" i="6"/>
  <c r="Q1004" i="6" s="1"/>
  <c r="L1621" i="6"/>
  <c r="Q1621" i="6" s="1"/>
  <c r="P1621" i="6"/>
  <c r="M1621" i="6"/>
  <c r="R1621" i="6" s="1"/>
  <c r="L1419" i="6"/>
  <c r="Q1419" i="6" s="1"/>
  <c r="P1419" i="6"/>
  <c r="M1419" i="6"/>
  <c r="R1419" i="6" s="1"/>
  <c r="M184" i="6"/>
  <c r="R184" i="6" s="1"/>
  <c r="L184" i="6"/>
  <c r="Q184" i="6" s="1"/>
  <c r="P184" i="6"/>
  <c r="L1868" i="6"/>
  <c r="Q1868" i="6" s="1"/>
  <c r="M1868" i="6"/>
  <c r="R1868" i="6" s="1"/>
  <c r="P1868" i="6"/>
  <c r="P598" i="6"/>
  <c r="L598" i="6"/>
  <c r="Q598" i="6" s="1"/>
  <c r="M598" i="6"/>
  <c r="R598" i="6" s="1"/>
  <c r="M1682" i="6"/>
  <c r="R1682" i="6" s="1"/>
  <c r="L1682" i="6"/>
  <c r="Q1682" i="6" s="1"/>
  <c r="P1682" i="6"/>
  <c r="L111" i="6"/>
  <c r="Q111" i="6" s="1"/>
  <c r="P111" i="6"/>
  <c r="M111" i="6"/>
  <c r="R111" i="6" s="1"/>
  <c r="L610" i="6"/>
  <c r="Q610" i="6" s="1"/>
  <c r="P610" i="6"/>
  <c r="M610" i="6"/>
  <c r="R610" i="6" s="1"/>
  <c r="L1639" i="6"/>
  <c r="Q1639" i="6" s="1"/>
  <c r="P1639" i="6"/>
  <c r="M1639" i="6"/>
  <c r="R1639" i="6" s="1"/>
  <c r="P483" i="6"/>
  <c r="M483" i="6"/>
  <c r="R483" i="6" s="1"/>
  <c r="L483" i="6"/>
  <c r="Q483" i="6" s="1"/>
  <c r="P1523" i="6"/>
  <c r="L1523" i="6"/>
  <c r="Q1523" i="6" s="1"/>
  <c r="M1523" i="6"/>
  <c r="R1523" i="6" s="1"/>
  <c r="M1706" i="6"/>
  <c r="R1706" i="6" s="1"/>
  <c r="L1706" i="6"/>
  <c r="Q1706" i="6" s="1"/>
  <c r="P1706" i="6"/>
  <c r="P1125" i="6"/>
  <c r="L1125" i="6"/>
  <c r="Q1125" i="6" s="1"/>
  <c r="M1125" i="6"/>
  <c r="R1125" i="6" s="1"/>
  <c r="M1007" i="6"/>
  <c r="R1007" i="6" s="1"/>
  <c r="L1007" i="6"/>
  <c r="Q1007" i="6" s="1"/>
  <c r="P1007" i="6"/>
  <c r="P742" i="6"/>
  <c r="M742" i="6"/>
  <c r="R742" i="6" s="1"/>
  <c r="L742" i="6"/>
  <c r="Q742" i="6" s="1"/>
  <c r="L1747" i="6"/>
  <c r="Q1747" i="6" s="1"/>
  <c r="M1747" i="6"/>
  <c r="R1747" i="6" s="1"/>
  <c r="P1747" i="6"/>
  <c r="M1584" i="6"/>
  <c r="R1584" i="6" s="1"/>
  <c r="L1584" i="6"/>
  <c r="Q1584" i="6" s="1"/>
  <c r="P1584" i="6"/>
  <c r="M531" i="6"/>
  <c r="R531" i="6" s="1"/>
  <c r="P531" i="6"/>
  <c r="L531" i="6"/>
  <c r="Q531" i="6" s="1"/>
  <c r="M782" i="6"/>
  <c r="R782" i="6" s="1"/>
  <c r="P782" i="6"/>
  <c r="L782" i="6"/>
  <c r="Q782" i="6" s="1"/>
  <c r="M1185" i="6"/>
  <c r="R1185" i="6" s="1"/>
  <c r="P1185" i="6"/>
  <c r="L1185" i="6"/>
  <c r="Q1185" i="6" s="1"/>
  <c r="P1833" i="6"/>
  <c r="M1833" i="6"/>
  <c r="R1833" i="6" s="1"/>
  <c r="L1833" i="6"/>
  <c r="Q1833" i="6" s="1"/>
  <c r="M539" i="6"/>
  <c r="R539" i="6" s="1"/>
  <c r="L539" i="6"/>
  <c r="Q539" i="6" s="1"/>
  <c r="P539" i="6"/>
  <c r="P126" i="6"/>
  <c r="L126" i="6"/>
  <c r="Q126" i="6" s="1"/>
  <c r="M126" i="6"/>
  <c r="R126" i="6" s="1"/>
  <c r="M1294" i="6"/>
  <c r="R1294" i="6" s="1"/>
  <c r="L1294" i="6"/>
  <c r="Q1294" i="6" s="1"/>
  <c r="P1294" i="6"/>
  <c r="L911" i="6"/>
  <c r="Q911" i="6" s="1"/>
  <c r="P911" i="6"/>
  <c r="M911" i="6"/>
  <c r="R911" i="6" s="1"/>
  <c r="M1473" i="6"/>
  <c r="R1473" i="6" s="1"/>
  <c r="L1473" i="6"/>
  <c r="Q1473" i="6" s="1"/>
  <c r="P1473" i="6"/>
  <c r="M114" i="6"/>
  <c r="R114" i="6" s="1"/>
  <c r="P114" i="6"/>
  <c r="L114" i="6"/>
  <c r="Q114" i="6" s="1"/>
  <c r="L784" i="6"/>
  <c r="Q784" i="6" s="1"/>
  <c r="P784" i="6"/>
  <c r="M784" i="6"/>
  <c r="R784" i="6" s="1"/>
  <c r="P1496" i="6"/>
  <c r="M1496" i="6"/>
  <c r="R1496" i="6" s="1"/>
  <c r="L1496" i="6"/>
  <c r="Q1496" i="6" s="1"/>
  <c r="M1018" i="6"/>
  <c r="R1018" i="6" s="1"/>
  <c r="L1018" i="6"/>
  <c r="Q1018" i="6" s="1"/>
  <c r="P1018" i="6"/>
  <c r="M301" i="6"/>
  <c r="R301" i="6" s="1"/>
  <c r="L301" i="6"/>
  <c r="Q301" i="6" s="1"/>
  <c r="P301" i="6"/>
  <c r="M1735" i="6"/>
  <c r="R1735" i="6" s="1"/>
  <c r="P1735" i="6"/>
  <c r="L1735" i="6"/>
  <c r="Q1735" i="6" s="1"/>
  <c r="P1017" i="6"/>
  <c r="M1017" i="6"/>
  <c r="R1017" i="6" s="1"/>
  <c r="L1017" i="6"/>
  <c r="Q1017" i="6" s="1"/>
  <c r="L249" i="6"/>
  <c r="Q249" i="6" s="1"/>
  <c r="M249" i="6"/>
  <c r="R249" i="6" s="1"/>
  <c r="P249" i="6"/>
  <c r="P1306" i="6"/>
  <c r="L1306" i="6"/>
  <c r="Q1306" i="6" s="1"/>
  <c r="M1306" i="6"/>
  <c r="R1306" i="6" s="1"/>
  <c r="L1130" i="6"/>
  <c r="Q1130" i="6" s="1"/>
  <c r="M1130" i="6"/>
  <c r="R1130" i="6" s="1"/>
  <c r="P1130" i="6"/>
  <c r="P1585" i="6"/>
  <c r="L1585" i="6"/>
  <c r="Q1585" i="6" s="1"/>
  <c r="M1585" i="6"/>
  <c r="R1585" i="6" s="1"/>
  <c r="L1311" i="6"/>
  <c r="Q1311" i="6" s="1"/>
  <c r="M1311" i="6"/>
  <c r="R1311" i="6" s="1"/>
  <c r="P1311" i="6"/>
  <c r="M1331" i="6"/>
  <c r="R1331" i="6" s="1"/>
  <c r="L1331" i="6"/>
  <c r="Q1331" i="6" s="1"/>
  <c r="P1331" i="6"/>
  <c r="M263" i="6"/>
  <c r="R263" i="6" s="1"/>
  <c r="L263" i="6"/>
  <c r="Q263" i="6" s="1"/>
  <c r="P263" i="6"/>
  <c r="P1709" i="6"/>
  <c r="L1709" i="6"/>
  <c r="Q1709" i="6" s="1"/>
  <c r="M1709" i="6"/>
  <c r="R1709" i="6" s="1"/>
  <c r="M1283" i="6"/>
  <c r="R1283" i="6" s="1"/>
  <c r="L1283" i="6"/>
  <c r="Q1283" i="6" s="1"/>
  <c r="P1283" i="6"/>
  <c r="P1077" i="6"/>
  <c r="M1077" i="6"/>
  <c r="R1077" i="6" s="1"/>
  <c r="L1077" i="6"/>
  <c r="Q1077" i="6" s="1"/>
  <c r="M199" i="6"/>
  <c r="R199" i="6" s="1"/>
  <c r="P199" i="6"/>
  <c r="L199" i="6"/>
  <c r="Q199" i="6" s="1"/>
  <c r="L1609" i="6"/>
  <c r="Q1609" i="6" s="1"/>
  <c r="P1609" i="6"/>
  <c r="M1609" i="6"/>
  <c r="R1609" i="6" s="1"/>
  <c r="P170" i="6"/>
  <c r="M170" i="6"/>
  <c r="R170" i="6" s="1"/>
  <c r="L170" i="6"/>
  <c r="Q170" i="6" s="1"/>
  <c r="L413" i="6"/>
  <c r="Q413" i="6" s="1"/>
  <c r="M413" i="6"/>
  <c r="R413" i="6" s="1"/>
  <c r="P413" i="6"/>
  <c r="M402" i="6"/>
  <c r="R402" i="6" s="1"/>
  <c r="P402" i="6"/>
  <c r="L402" i="6"/>
  <c r="Q402" i="6" s="1"/>
  <c r="L981" i="6"/>
  <c r="Q981" i="6" s="1"/>
  <c r="M981" i="6"/>
  <c r="R981" i="6" s="1"/>
  <c r="P981" i="6"/>
  <c r="L1958" i="6"/>
  <c r="Q1958" i="6" s="1"/>
  <c r="P1958" i="6"/>
  <c r="M1958" i="6"/>
  <c r="R1958" i="6" s="1"/>
  <c r="M1691" i="6"/>
  <c r="R1691" i="6" s="1"/>
  <c r="L1691" i="6"/>
  <c r="Q1691" i="6" s="1"/>
  <c r="P1691" i="6"/>
  <c r="L1718" i="6"/>
  <c r="Q1718" i="6" s="1"/>
  <c r="M1718" i="6"/>
  <c r="R1718" i="6" s="1"/>
  <c r="P1718" i="6"/>
  <c r="P1456" i="6"/>
  <c r="M1456" i="6"/>
  <c r="R1456" i="6" s="1"/>
  <c r="L1456" i="6"/>
  <c r="Q1456" i="6" s="1"/>
  <c r="P286" i="6"/>
  <c r="M286" i="6"/>
  <c r="R286" i="6" s="1"/>
  <c r="L286" i="6"/>
  <c r="Q286" i="6" s="1"/>
  <c r="P162" i="6"/>
  <c r="L162" i="6"/>
  <c r="Q162" i="6" s="1"/>
  <c r="M162" i="6"/>
  <c r="R162" i="6" s="1"/>
  <c r="P133" i="6"/>
  <c r="M133" i="6"/>
  <c r="R133" i="6" s="1"/>
  <c r="L133" i="6"/>
  <c r="Q133" i="6" s="1"/>
  <c r="M972" i="6"/>
  <c r="R972" i="6" s="1"/>
  <c r="P972" i="6"/>
  <c r="L972" i="6"/>
  <c r="Q972" i="6" s="1"/>
  <c r="M236" i="6"/>
  <c r="R236" i="6" s="1"/>
  <c r="L236" i="6"/>
  <c r="Q236" i="6" s="1"/>
  <c r="P236" i="6"/>
  <c r="M1840" i="6"/>
  <c r="R1840" i="6" s="1"/>
  <c r="P1840" i="6"/>
  <c r="L1840" i="6"/>
  <c r="Q1840" i="6" s="1"/>
  <c r="M256" i="6"/>
  <c r="R256" i="6" s="1"/>
  <c r="L256" i="6"/>
  <c r="Q256" i="6" s="1"/>
  <c r="P256" i="6"/>
  <c r="L1908" i="6"/>
  <c r="Q1908" i="6" s="1"/>
  <c r="M1908" i="6"/>
  <c r="R1908" i="6" s="1"/>
  <c r="P1908" i="6"/>
  <c r="P703" i="6"/>
  <c r="L703" i="6"/>
  <c r="Q703" i="6" s="1"/>
  <c r="M703" i="6"/>
  <c r="R703" i="6" s="1"/>
  <c r="P806" i="6"/>
  <c r="M806" i="6"/>
  <c r="R806" i="6" s="1"/>
  <c r="L806" i="6"/>
  <c r="Q806" i="6" s="1"/>
  <c r="M1070" i="6"/>
  <c r="R1070" i="6" s="1"/>
  <c r="L1070" i="6"/>
  <c r="Q1070" i="6" s="1"/>
  <c r="P1070" i="6"/>
  <c r="M1631" i="6"/>
  <c r="R1631" i="6" s="1"/>
  <c r="P1631" i="6"/>
  <c r="L1631" i="6"/>
  <c r="Q1631" i="6" s="1"/>
  <c r="M136" i="6"/>
  <c r="R136" i="6" s="1"/>
  <c r="L136" i="6"/>
  <c r="Q136" i="6" s="1"/>
  <c r="P136" i="6"/>
  <c r="M869" i="6"/>
  <c r="R869" i="6" s="1"/>
  <c r="P869" i="6"/>
  <c r="L869" i="6"/>
  <c r="Q869" i="6" s="1"/>
  <c r="M103" i="6"/>
  <c r="R103" i="6" s="1"/>
  <c r="L103" i="6"/>
  <c r="Q103" i="6" s="1"/>
  <c r="P103" i="6"/>
  <c r="P1542" i="6"/>
  <c r="L1542" i="6"/>
  <c r="Q1542" i="6" s="1"/>
  <c r="M1542" i="6"/>
  <c r="R1542" i="6" s="1"/>
  <c r="L930" i="6"/>
  <c r="Q930" i="6" s="1"/>
  <c r="M930" i="6"/>
  <c r="R930" i="6" s="1"/>
  <c r="P930" i="6"/>
  <c r="M208" i="6"/>
  <c r="R208" i="6" s="1"/>
  <c r="L208" i="6"/>
  <c r="Q208" i="6" s="1"/>
  <c r="P208" i="6"/>
  <c r="P1923" i="6"/>
  <c r="L1923" i="6"/>
  <c r="Q1923" i="6" s="1"/>
  <c r="M1923" i="6"/>
  <c r="R1923" i="6" s="1"/>
  <c r="P664" i="6"/>
  <c r="M664" i="6"/>
  <c r="R664" i="6" s="1"/>
  <c r="L664" i="6"/>
  <c r="Q664" i="6" s="1"/>
  <c r="M1549" i="6"/>
  <c r="R1549" i="6" s="1"/>
  <c r="L1549" i="6"/>
  <c r="Q1549" i="6" s="1"/>
  <c r="P1549" i="6"/>
  <c r="L547" i="6"/>
  <c r="Q547" i="6" s="1"/>
  <c r="M547" i="6"/>
  <c r="R547" i="6" s="1"/>
  <c r="P547" i="6"/>
  <c r="L1084" i="6"/>
  <c r="Q1084" i="6" s="1"/>
  <c r="M1084" i="6"/>
  <c r="R1084" i="6" s="1"/>
  <c r="P1084" i="6"/>
  <c r="P1041" i="6"/>
  <c r="M1041" i="6"/>
  <c r="R1041" i="6" s="1"/>
  <c r="L1041" i="6"/>
  <c r="Q1041" i="6" s="1"/>
  <c r="M1504" i="6"/>
  <c r="R1504" i="6" s="1"/>
  <c r="P1504" i="6"/>
  <c r="L1504" i="6"/>
  <c r="Q1504" i="6" s="1"/>
  <c r="P1312" i="6"/>
  <c r="M1312" i="6"/>
  <c r="R1312" i="6" s="1"/>
  <c r="L1312" i="6"/>
  <c r="Q1312" i="6" s="1"/>
  <c r="M381" i="6"/>
  <c r="R381" i="6" s="1"/>
  <c r="P381" i="6"/>
  <c r="L381" i="6"/>
  <c r="Q381" i="6" s="1"/>
  <c r="P1049" i="6"/>
  <c r="M1049" i="6"/>
  <c r="R1049" i="6" s="1"/>
  <c r="L1049" i="6"/>
  <c r="Q1049" i="6" s="1"/>
  <c r="P445" i="6"/>
  <c r="M445" i="6"/>
  <c r="R445" i="6" s="1"/>
  <c r="L445" i="6"/>
  <c r="Q445" i="6" s="1"/>
  <c r="M739" i="6"/>
  <c r="R739" i="6" s="1"/>
  <c r="L739" i="6"/>
  <c r="Q739" i="6" s="1"/>
  <c r="P739" i="6"/>
  <c r="P714" i="6"/>
  <c r="M714" i="6"/>
  <c r="R714" i="6" s="1"/>
  <c r="L714" i="6"/>
  <c r="Q714" i="6" s="1"/>
  <c r="L1676" i="6"/>
  <c r="Q1676" i="6" s="1"/>
  <c r="M1676" i="6"/>
  <c r="R1676" i="6" s="1"/>
  <c r="P1676" i="6"/>
  <c r="P1046" i="6"/>
  <c r="L1046" i="6"/>
  <c r="Q1046" i="6" s="1"/>
  <c r="M1046" i="6"/>
  <c r="R1046" i="6" s="1"/>
  <c r="L1344" i="6"/>
  <c r="Q1344" i="6" s="1"/>
  <c r="M1344" i="6"/>
  <c r="R1344" i="6" s="1"/>
  <c r="P1344" i="6"/>
  <c r="L1245" i="6"/>
  <c r="Q1245" i="6" s="1"/>
  <c r="P1245" i="6"/>
  <c r="M1245" i="6"/>
  <c r="R1245" i="6" s="1"/>
  <c r="M1574" i="6"/>
  <c r="R1574" i="6" s="1"/>
  <c r="P1574" i="6"/>
  <c r="L1574" i="6"/>
  <c r="Q1574" i="6" s="1"/>
  <c r="P1175" i="6"/>
  <c r="L1175" i="6"/>
  <c r="Q1175" i="6" s="1"/>
  <c r="M1175" i="6"/>
  <c r="R1175" i="6" s="1"/>
  <c r="L1755" i="6"/>
  <c r="Q1755" i="6" s="1"/>
  <c r="M1755" i="6"/>
  <c r="R1755" i="6" s="1"/>
  <c r="P1755" i="6"/>
  <c r="P951" i="6"/>
  <c r="M951" i="6"/>
  <c r="R951" i="6" s="1"/>
  <c r="L951" i="6"/>
  <c r="Q951" i="6" s="1"/>
  <c r="L487" i="6"/>
  <c r="Q487" i="6" s="1"/>
  <c r="M487" i="6"/>
  <c r="R487" i="6" s="1"/>
  <c r="P487" i="6"/>
  <c r="P1198" i="6"/>
  <c r="L1198" i="6"/>
  <c r="Q1198" i="6" s="1"/>
  <c r="M1198" i="6"/>
  <c r="R1198" i="6" s="1"/>
  <c r="P1024" i="6"/>
  <c r="L1024" i="6"/>
  <c r="Q1024" i="6" s="1"/>
  <c r="M1024" i="6"/>
  <c r="R1024" i="6" s="1"/>
  <c r="L225" i="6"/>
  <c r="Q225" i="6" s="1"/>
  <c r="M225" i="6"/>
  <c r="R225" i="6" s="1"/>
  <c r="P225" i="6"/>
  <c r="L595" i="6"/>
  <c r="Q595" i="6" s="1"/>
  <c r="M595" i="6"/>
  <c r="R595" i="6" s="1"/>
  <c r="P595" i="6"/>
  <c r="M367" i="6"/>
  <c r="R367" i="6" s="1"/>
  <c r="P367" i="6"/>
  <c r="L367" i="6"/>
  <c r="Q367" i="6" s="1"/>
  <c r="M1536" i="6"/>
  <c r="R1536" i="6" s="1"/>
  <c r="L1536" i="6"/>
  <c r="Q1536" i="6" s="1"/>
  <c r="P1536" i="6"/>
  <c r="P983" i="6"/>
  <c r="M983" i="6"/>
  <c r="R983" i="6" s="1"/>
  <c r="L983" i="6"/>
  <c r="Q983" i="6" s="1"/>
  <c r="P1483" i="6"/>
  <c r="L1483" i="6"/>
  <c r="Q1483" i="6" s="1"/>
  <c r="M1483" i="6"/>
  <c r="R1483" i="6" s="1"/>
  <c r="P509" i="6"/>
  <c r="L509" i="6"/>
  <c r="Q509" i="6" s="1"/>
  <c r="M509" i="6"/>
  <c r="R509" i="6" s="1"/>
  <c r="P207" i="6"/>
  <c r="L207" i="6"/>
  <c r="Q207" i="6" s="1"/>
  <c r="M207" i="6"/>
  <c r="R207" i="6" s="1"/>
  <c r="L1052" i="6"/>
  <c r="Q1052" i="6" s="1"/>
  <c r="P1052" i="6"/>
  <c r="M1052" i="6"/>
  <c r="R1052" i="6" s="1"/>
  <c r="P706" i="6"/>
  <c r="L706" i="6"/>
  <c r="Q706" i="6" s="1"/>
  <c r="M706" i="6"/>
  <c r="R706" i="6" s="1"/>
  <c r="P1620" i="6"/>
  <c r="M1620" i="6"/>
  <c r="R1620" i="6" s="1"/>
  <c r="L1620" i="6"/>
  <c r="Q1620" i="6" s="1"/>
  <c r="L841" i="6"/>
  <c r="Q841" i="6" s="1"/>
  <c r="P841" i="6"/>
  <c r="M841" i="6"/>
  <c r="R841" i="6" s="1"/>
  <c r="M1720" i="6"/>
  <c r="R1720" i="6" s="1"/>
  <c r="L1720" i="6"/>
  <c r="Q1720" i="6" s="1"/>
  <c r="P1720" i="6"/>
  <c r="P134" i="6"/>
  <c r="M134" i="6"/>
  <c r="R134" i="6" s="1"/>
  <c r="L134" i="6"/>
  <c r="Q134" i="6" s="1"/>
  <c r="P794" i="6"/>
  <c r="L794" i="6"/>
  <c r="Q794" i="6" s="1"/>
  <c r="M794" i="6"/>
  <c r="R794" i="6" s="1"/>
  <c r="P1072" i="6"/>
  <c r="L1072" i="6"/>
  <c r="Q1072" i="6" s="1"/>
  <c r="M1072" i="6"/>
  <c r="R1072" i="6" s="1"/>
  <c r="P1708" i="6"/>
  <c r="L1708" i="6"/>
  <c r="Q1708" i="6" s="1"/>
  <c r="M1708" i="6"/>
  <c r="R1708" i="6" s="1"/>
  <c r="L1206" i="6"/>
  <c r="Q1206" i="6" s="1"/>
  <c r="P1206" i="6"/>
  <c r="M1206" i="6"/>
  <c r="R1206" i="6" s="1"/>
  <c r="P1725" i="6"/>
  <c r="L1725" i="6"/>
  <c r="Q1725" i="6" s="1"/>
  <c r="M1725" i="6"/>
  <c r="R1725" i="6" s="1"/>
  <c r="P314" i="6"/>
  <c r="M314" i="6"/>
  <c r="R314" i="6" s="1"/>
  <c r="L314" i="6"/>
  <c r="Q314" i="6" s="1"/>
  <c r="M957" i="6"/>
  <c r="R957" i="6" s="1"/>
  <c r="L957" i="6"/>
  <c r="Q957" i="6" s="1"/>
  <c r="P957" i="6"/>
  <c r="M1553" i="6"/>
  <c r="R1553" i="6" s="1"/>
  <c r="P1553" i="6"/>
  <c r="L1553" i="6"/>
  <c r="Q1553" i="6" s="1"/>
  <c r="M1110" i="6"/>
  <c r="R1110" i="6" s="1"/>
  <c r="L1110" i="6"/>
  <c r="Q1110" i="6" s="1"/>
  <c r="P1110" i="6"/>
  <c r="L1138" i="6"/>
  <c r="Q1138" i="6" s="1"/>
  <c r="M1138" i="6"/>
  <c r="R1138" i="6" s="1"/>
  <c r="P1138" i="6"/>
  <c r="L1449" i="6"/>
  <c r="Q1449" i="6" s="1"/>
  <c r="M1449" i="6"/>
  <c r="R1449" i="6" s="1"/>
  <c r="P1449" i="6"/>
  <c r="M570" i="6"/>
  <c r="R570" i="6" s="1"/>
  <c r="L570" i="6"/>
  <c r="Q570" i="6" s="1"/>
  <c r="P570" i="6"/>
  <c r="L1438" i="6"/>
  <c r="Q1438" i="6" s="1"/>
  <c r="M1438" i="6"/>
  <c r="R1438" i="6" s="1"/>
  <c r="P1438" i="6"/>
  <c r="L1328" i="6"/>
  <c r="Q1328" i="6" s="1"/>
  <c r="P1328" i="6"/>
  <c r="M1328" i="6"/>
  <c r="R1328" i="6" s="1"/>
  <c r="M740" i="6"/>
  <c r="R740" i="6" s="1"/>
  <c r="L740" i="6"/>
  <c r="Q740" i="6" s="1"/>
  <c r="P740" i="6"/>
  <c r="P1440" i="6"/>
  <c r="M1440" i="6"/>
  <c r="R1440" i="6" s="1"/>
  <c r="L1440" i="6"/>
  <c r="Q1440" i="6" s="1"/>
  <c r="L1632" i="6"/>
  <c r="Q1632" i="6" s="1"/>
  <c r="M1632" i="6"/>
  <c r="R1632" i="6" s="1"/>
  <c r="P1632" i="6"/>
  <c r="P855" i="6"/>
  <c r="L855" i="6"/>
  <c r="Q855" i="6" s="1"/>
  <c r="M855" i="6"/>
  <c r="R855" i="6" s="1"/>
  <c r="M264" i="6"/>
  <c r="R264" i="6" s="1"/>
  <c r="L264" i="6"/>
  <c r="Q264" i="6" s="1"/>
  <c r="P264" i="6"/>
  <c r="P919" i="6"/>
  <c r="L919" i="6"/>
  <c r="Q919" i="6" s="1"/>
  <c r="M919" i="6"/>
  <c r="R919" i="6" s="1"/>
  <c r="P1389" i="6"/>
  <c r="L1389" i="6"/>
  <c r="Q1389" i="6" s="1"/>
  <c r="M1389" i="6"/>
  <c r="R1389" i="6" s="1"/>
  <c r="P1690" i="6"/>
  <c r="M1690" i="6"/>
  <c r="R1690" i="6" s="1"/>
  <c r="L1690" i="6"/>
  <c r="Q1690" i="6" s="1"/>
  <c r="M1296" i="6"/>
  <c r="R1296" i="6" s="1"/>
  <c r="P1296" i="6"/>
  <c r="L1296" i="6"/>
  <c r="Q1296" i="6" s="1"/>
  <c r="L1422" i="6"/>
  <c r="Q1422" i="6" s="1"/>
  <c r="M1422" i="6"/>
  <c r="R1422" i="6" s="1"/>
  <c r="P1422" i="6"/>
  <c r="M898" i="6"/>
  <c r="R898" i="6" s="1"/>
  <c r="L898" i="6"/>
  <c r="Q898" i="6" s="1"/>
  <c r="P898" i="6"/>
  <c r="L632" i="6"/>
  <c r="Q632" i="6" s="1"/>
  <c r="P632" i="6"/>
  <c r="M632" i="6"/>
  <c r="R632" i="6" s="1"/>
  <c r="M699" i="6"/>
  <c r="R699" i="6" s="1"/>
  <c r="P699" i="6"/>
  <c r="L699" i="6"/>
  <c r="Q699" i="6" s="1"/>
  <c r="L1972" i="6"/>
  <c r="Q1972" i="6" s="1"/>
  <c r="M1972" i="6"/>
  <c r="R1972" i="6" s="1"/>
  <c r="P1972" i="6"/>
  <c r="M1196" i="6"/>
  <c r="R1196" i="6" s="1"/>
  <c r="L1196" i="6"/>
  <c r="Q1196" i="6" s="1"/>
  <c r="P1196" i="6"/>
  <c r="P1660" i="6"/>
  <c r="L1660" i="6"/>
  <c r="Q1660" i="6" s="1"/>
  <c r="M1660" i="6"/>
  <c r="R1660" i="6" s="1"/>
  <c r="P1911" i="6"/>
  <c r="L1911" i="6"/>
  <c r="Q1911" i="6" s="1"/>
  <c r="M1911" i="6"/>
  <c r="R1911" i="6" s="1"/>
  <c r="M1636" i="6"/>
  <c r="R1636" i="6" s="1"/>
  <c r="L1636" i="6"/>
  <c r="Q1636" i="6" s="1"/>
  <c r="P1636" i="6"/>
  <c r="P1655" i="6"/>
  <c r="L1655" i="6"/>
  <c r="Q1655" i="6" s="1"/>
  <c r="M1655" i="6"/>
  <c r="R1655" i="6" s="1"/>
  <c r="L1767" i="6"/>
  <c r="Q1767" i="6" s="1"/>
  <c r="M1767" i="6"/>
  <c r="R1767" i="6" s="1"/>
  <c r="P1767" i="6"/>
  <c r="L1788" i="6"/>
  <c r="Q1788" i="6"/>
  <c r="P1788" i="6"/>
  <c r="M1788" i="6"/>
  <c r="R1788" i="6" s="1"/>
  <c r="M247" i="6"/>
  <c r="R247" i="6" s="1"/>
  <c r="L247" i="6"/>
  <c r="Q247" i="6" s="1"/>
  <c r="P247" i="6"/>
  <c r="P1492" i="6"/>
  <c r="L1492" i="6"/>
  <c r="Q1492" i="6" s="1"/>
  <c r="M1492" i="6"/>
  <c r="R1492" i="6" s="1"/>
  <c r="M1568" i="6"/>
  <c r="R1568" i="6" s="1"/>
  <c r="L1568" i="6"/>
  <c r="Q1568" i="6" s="1"/>
  <c r="P1568" i="6"/>
  <c r="L1990" i="6"/>
  <c r="Q1990" i="6" s="1"/>
  <c r="P1990" i="6"/>
  <c r="M1990" i="6"/>
  <c r="R1990" i="6" s="1"/>
  <c r="L1416" i="6"/>
  <c r="Q1416" i="6" s="1"/>
  <c r="M1416" i="6"/>
  <c r="R1416" i="6" s="1"/>
  <c r="P1416" i="6"/>
  <c r="P244" i="6"/>
  <c r="L244" i="6"/>
  <c r="Q244" i="6" s="1"/>
  <c r="M244" i="6"/>
  <c r="R244" i="6" s="1"/>
  <c r="L998" i="6"/>
  <c r="Q998" i="6" s="1"/>
  <c r="P998" i="6"/>
  <c r="M998" i="6"/>
  <c r="R998" i="6" s="1"/>
  <c r="P1415" i="6"/>
  <c r="M1415" i="6"/>
  <c r="R1415" i="6" s="1"/>
  <c r="L1415" i="6"/>
  <c r="Q1415" i="6" s="1"/>
  <c r="M481" i="6"/>
  <c r="R481" i="6" s="1"/>
  <c r="L481" i="6"/>
  <c r="Q481" i="6" s="1"/>
  <c r="P481" i="6"/>
  <c r="M1221" i="6"/>
  <c r="R1221" i="6" s="1"/>
  <c r="L1221" i="6"/>
  <c r="Q1221" i="6" s="1"/>
  <c r="P1221" i="6"/>
  <c r="M365" i="6"/>
  <c r="R365" i="6" s="1"/>
  <c r="L365" i="6"/>
  <c r="Q365" i="6" s="1"/>
  <c r="P365" i="6"/>
  <c r="M130" i="6"/>
  <c r="R130" i="6" s="1"/>
  <c r="P130" i="6"/>
  <c r="L130" i="6"/>
  <c r="Q130" i="6" s="1"/>
  <c r="M363" i="6"/>
  <c r="R363" i="6" s="1"/>
  <c r="L363" i="6"/>
  <c r="Q363" i="6" s="1"/>
  <c r="P363" i="6"/>
  <c r="L1600" i="6"/>
  <c r="Q1600" i="6" s="1"/>
  <c r="M1600" i="6"/>
  <c r="R1600" i="6" s="1"/>
  <c r="P1600" i="6"/>
  <c r="P1729" i="6"/>
  <c r="M1729" i="6"/>
  <c r="R1729" i="6" s="1"/>
  <c r="L1729" i="6"/>
  <c r="Q1729" i="6" s="1"/>
  <c r="P1467" i="6"/>
  <c r="L1467" i="6"/>
  <c r="Q1467" i="6" s="1"/>
  <c r="M1467" i="6"/>
  <c r="R1467" i="6" s="1"/>
  <c r="L1413" i="6"/>
  <c r="Q1413" i="6" s="1"/>
  <c r="M1413" i="6"/>
  <c r="R1413" i="6" s="1"/>
  <c r="P1413" i="6"/>
  <c r="M1270" i="6"/>
  <c r="R1270" i="6" s="1"/>
  <c r="P1270" i="6"/>
  <c r="L1270" i="6"/>
  <c r="Q1270" i="6" s="1"/>
  <c r="L1637" i="6"/>
  <c r="Q1637" i="6" s="1"/>
  <c r="P1637" i="6"/>
  <c r="M1637" i="6"/>
  <c r="R1637" i="6" s="1"/>
  <c r="P460" i="6"/>
  <c r="L460" i="6"/>
  <c r="Q460" i="6" s="1"/>
  <c r="M460" i="6"/>
  <c r="R460" i="6" s="1"/>
  <c r="P758" i="6"/>
  <c r="M758" i="6"/>
  <c r="R758" i="6" s="1"/>
  <c r="L758" i="6"/>
  <c r="Q758" i="6" s="1"/>
  <c r="P1847" i="6"/>
  <c r="L1847" i="6"/>
  <c r="Q1847" i="6" s="1"/>
  <c r="M1847" i="6"/>
  <c r="R1847" i="6" s="1"/>
  <c r="M1860" i="6"/>
  <c r="R1860" i="6" s="1"/>
  <c r="L1860" i="6"/>
  <c r="Q1860" i="6" s="1"/>
  <c r="P1860" i="6"/>
  <c r="L412" i="6"/>
  <c r="Q412" i="6" s="1"/>
  <c r="P412" i="6"/>
  <c r="M412" i="6"/>
  <c r="R412" i="6" s="1"/>
  <c r="L990" i="6"/>
  <c r="Q990" i="6" s="1"/>
  <c r="P990" i="6"/>
  <c r="M990" i="6"/>
  <c r="R990" i="6" s="1"/>
  <c r="M1417" i="6"/>
  <c r="R1417" i="6" s="1"/>
  <c r="L1417" i="6"/>
  <c r="Q1417" i="6" s="1"/>
  <c r="P1417" i="6"/>
  <c r="M1975" i="6"/>
  <c r="R1975" i="6" s="1"/>
  <c r="L1975" i="6"/>
  <c r="Q1975" i="6" s="1"/>
  <c r="P1975" i="6"/>
  <c r="L1928" i="6"/>
  <c r="Q1928" i="6" s="1"/>
  <c r="M1928" i="6"/>
  <c r="R1928" i="6" s="1"/>
  <c r="P1928" i="6"/>
  <c r="L753" i="6"/>
  <c r="Q753" i="6" s="1"/>
  <c r="M753" i="6"/>
  <c r="R753" i="6" s="1"/>
  <c r="P753" i="6"/>
  <c r="L420" i="6"/>
  <c r="Q420" i="6" s="1"/>
  <c r="M420" i="6"/>
  <c r="R420" i="6" s="1"/>
  <c r="P420" i="6"/>
  <c r="M1119" i="6"/>
  <c r="R1119" i="6" s="1"/>
  <c r="L1119" i="6"/>
  <c r="Q1119" i="6" s="1"/>
  <c r="P1119" i="6"/>
  <c r="M454" i="6"/>
  <c r="R454" i="6" s="1"/>
  <c r="P454" i="6"/>
  <c r="L454" i="6"/>
  <c r="Q454" i="6" s="1"/>
  <c r="L540" i="6"/>
  <c r="Q540" i="6" s="1"/>
  <c r="P540" i="6"/>
  <c r="M540" i="6"/>
  <c r="R540" i="6" s="1"/>
  <c r="L305" i="6"/>
  <c r="Q305" i="6" s="1"/>
  <c r="P305" i="6"/>
  <c r="M305" i="6"/>
  <c r="R305" i="6" s="1"/>
  <c r="P242" i="6"/>
  <c r="M242" i="6"/>
  <c r="R242" i="6" s="1"/>
  <c r="L242" i="6"/>
  <c r="Q242" i="6" s="1"/>
  <c r="M405" i="6"/>
  <c r="R405" i="6" s="1"/>
  <c r="P405" i="6"/>
  <c r="L405" i="6"/>
  <c r="Q405" i="6" s="1"/>
  <c r="P967" i="6"/>
  <c r="M967" i="6"/>
  <c r="R967" i="6" s="1"/>
  <c r="L967" i="6"/>
  <c r="Q967" i="6" s="1"/>
  <c r="P877" i="6"/>
  <c r="L877" i="6"/>
  <c r="Q877" i="6" s="1"/>
  <c r="M877" i="6"/>
  <c r="R877" i="6" s="1"/>
  <c r="M1385" i="6"/>
  <c r="R1385" i="6" s="1"/>
  <c r="P1385" i="6"/>
  <c r="L1385" i="6"/>
  <c r="Q1385" i="6" s="1"/>
  <c r="L2004" i="6"/>
  <c r="Q2004" i="6" s="1"/>
  <c r="M2004" i="6"/>
  <c r="R2004" i="6" s="1"/>
  <c r="P2004" i="6"/>
  <c r="M591" i="6"/>
  <c r="R591" i="6" s="1"/>
  <c r="L591" i="6"/>
  <c r="Q591" i="6" s="1"/>
  <c r="P591" i="6"/>
  <c r="M1257" i="6"/>
  <c r="R1257" i="6" s="1"/>
  <c r="L1257" i="6"/>
  <c r="Q1257" i="6" s="1"/>
  <c r="P1257" i="6"/>
  <c r="L612" i="6"/>
  <c r="Q612" i="6" s="1"/>
  <c r="P612" i="6"/>
  <c r="M612" i="6"/>
  <c r="R612" i="6" s="1"/>
  <c r="M444" i="6"/>
  <c r="R444" i="6" s="1"/>
  <c r="L444" i="6"/>
  <c r="Q444" i="6" s="1"/>
  <c r="P444" i="6"/>
  <c r="M1168" i="6"/>
  <c r="R1168" i="6" s="1"/>
  <c r="L1168" i="6"/>
  <c r="Q1168" i="6" s="1"/>
  <c r="P1168" i="6"/>
  <c r="P1964" i="6"/>
  <c r="L1964" i="6"/>
  <c r="Q1964" i="6" s="1"/>
  <c r="M1964" i="6"/>
  <c r="R1964" i="6" s="1"/>
  <c r="L638" i="6"/>
  <c r="Q638" i="6" s="1"/>
  <c r="P638" i="6"/>
  <c r="M638" i="6"/>
  <c r="R638" i="6" s="1"/>
  <c r="M253" i="6"/>
  <c r="R253" i="6" s="1"/>
  <c r="P253" i="6"/>
  <c r="L253" i="6"/>
  <c r="Q253" i="6" s="1"/>
  <c r="M1351" i="6"/>
  <c r="R1351" i="6" s="1"/>
  <c r="L1351" i="6"/>
  <c r="Q1351" i="6" s="1"/>
  <c r="P1351" i="6"/>
  <c r="P1200" i="6"/>
  <c r="L1200" i="6"/>
  <c r="Q1200" i="6" s="1"/>
  <c r="M1200" i="6"/>
  <c r="R1200" i="6" s="1"/>
  <c r="L1482" i="6"/>
  <c r="Q1482" i="6" s="1"/>
  <c r="M1482" i="6"/>
  <c r="R1482" i="6" s="1"/>
  <c r="P1482" i="6"/>
  <c r="L979" i="6"/>
  <c r="Q979" i="6" s="1"/>
  <c r="P979" i="6"/>
  <c r="M979" i="6"/>
  <c r="R979" i="6" s="1"/>
  <c r="L197" i="6"/>
  <c r="Q197" i="6" s="1"/>
  <c r="M197" i="6"/>
  <c r="R197" i="6" s="1"/>
  <c r="P197" i="6"/>
  <c r="M2006" i="6"/>
  <c r="R2006" i="6" s="1"/>
  <c r="L2006" i="6"/>
  <c r="Q2006" i="6" s="1"/>
  <c r="P2006" i="6"/>
  <c r="M1371" i="6"/>
  <c r="R1371" i="6" s="1"/>
  <c r="P1371" i="6"/>
  <c r="L1371" i="6"/>
  <c r="Q1371" i="6" s="1"/>
  <c r="L851" i="6"/>
  <c r="Q851" i="6" s="1"/>
  <c r="M851" i="6"/>
  <c r="R851" i="6" s="1"/>
  <c r="P851" i="6"/>
  <c r="M1683" i="6"/>
  <c r="R1683" i="6" s="1"/>
  <c r="P1683" i="6"/>
  <c r="L1683" i="6"/>
  <c r="Q1683" i="6" s="1"/>
  <c r="M106" i="6"/>
  <c r="R106" i="6" s="1"/>
  <c r="P106" i="6"/>
  <c r="L106" i="6"/>
  <c r="Q106" i="6" s="1"/>
  <c r="L1188" i="6"/>
  <c r="Q1188" i="6" s="1"/>
  <c r="M1188" i="6"/>
  <c r="R1188" i="6" s="1"/>
  <c r="P1188" i="6"/>
  <c r="M95" i="6"/>
  <c r="R95" i="6" s="1"/>
  <c r="L95" i="6"/>
  <c r="Q95" i="6" s="1"/>
  <c r="P95" i="6"/>
  <c r="P1613" i="6"/>
  <c r="M1613" i="6"/>
  <c r="R1613" i="6" s="1"/>
  <c r="L1613" i="6"/>
  <c r="Q1613" i="6" s="1"/>
  <c r="P1870" i="6"/>
  <c r="M1870" i="6"/>
  <c r="R1870" i="6" s="1"/>
  <c r="L1870" i="6"/>
  <c r="Q1870" i="6" s="1"/>
  <c r="P1395" i="6"/>
  <c r="L1395" i="6"/>
  <c r="Q1395" i="6" s="1"/>
  <c r="M1395" i="6"/>
  <c r="R1395" i="6" s="1"/>
  <c r="L131" i="6"/>
  <c r="Q131" i="6" s="1"/>
  <c r="P131" i="6"/>
  <c r="M131" i="6"/>
  <c r="R131" i="6" s="1"/>
  <c r="P1685" i="6"/>
  <c r="M1685" i="6"/>
  <c r="R1685" i="6" s="1"/>
  <c r="L1685" i="6"/>
  <c r="Q1685" i="6" s="1"/>
  <c r="M64" i="6"/>
  <c r="R64" i="6" s="1"/>
  <c r="P64" i="6"/>
  <c r="L64" i="6"/>
  <c r="Q64" i="6" s="1"/>
  <c r="P1898" i="6"/>
  <c r="L1898" i="6"/>
  <c r="Q1898" i="6" s="1"/>
  <c r="M1898" i="6"/>
  <c r="R1898" i="6" s="1"/>
  <c r="P711" i="6"/>
  <c r="L711" i="6"/>
  <c r="Q711" i="6" s="1"/>
  <c r="M711" i="6"/>
  <c r="R711" i="6" s="1"/>
  <c r="L1080" i="6"/>
  <c r="Q1080" i="6" s="1"/>
  <c r="M1080" i="6"/>
  <c r="R1080" i="6" s="1"/>
  <c r="P1080" i="6"/>
  <c r="P76" i="6"/>
  <c r="L76" i="6"/>
  <c r="Q76" i="6" s="1"/>
  <c r="M76" i="6"/>
  <c r="R76" i="6" s="1"/>
  <c r="L1641" i="6"/>
  <c r="Q1641" i="6" s="1"/>
  <c r="P1641" i="6"/>
  <c r="M1641" i="6"/>
  <c r="R1641" i="6" s="1"/>
  <c r="M1763" i="6"/>
  <c r="R1763" i="6" s="1"/>
  <c r="P1763" i="6"/>
  <c r="L1763" i="6"/>
  <c r="Q1763" i="6" s="1"/>
  <c r="L1148" i="6"/>
  <c r="Q1148" i="6" s="1"/>
  <c r="M1148" i="6"/>
  <c r="R1148" i="6" s="1"/>
  <c r="P1148" i="6"/>
  <c r="L359" i="6"/>
  <c r="Q359" i="6" s="1"/>
  <c r="P359" i="6"/>
  <c r="M359" i="6"/>
  <c r="R359" i="6" s="1"/>
  <c r="P390" i="6"/>
  <c r="M390" i="6"/>
  <c r="R390" i="6" s="1"/>
  <c r="L390" i="6"/>
  <c r="Q390" i="6" s="1"/>
  <c r="M530" i="6"/>
  <c r="R530" i="6" s="1"/>
  <c r="P530" i="6"/>
  <c r="L530" i="6"/>
  <c r="Q530" i="6" s="1"/>
  <c r="P1892" i="6"/>
  <c r="L1892" i="6"/>
  <c r="Q1892" i="6" s="1"/>
  <c r="M1892" i="6"/>
  <c r="R1892" i="6" s="1"/>
  <c r="M174" i="6"/>
  <c r="R174" i="6" s="1"/>
  <c r="L174" i="6"/>
  <c r="Q174" i="6" s="1"/>
  <c r="P174" i="6"/>
  <c r="L931" i="6"/>
  <c r="Q931" i="6" s="1"/>
  <c r="M931" i="6"/>
  <c r="R931" i="6" s="1"/>
  <c r="P931" i="6"/>
  <c r="M369" i="6"/>
  <c r="R369" i="6" s="1"/>
  <c r="P369" i="6"/>
  <c r="L369" i="6"/>
  <c r="Q369" i="6" s="1"/>
  <c r="P491" i="6"/>
  <c r="L491" i="6"/>
  <c r="Q491" i="6" s="1"/>
  <c r="M491" i="6"/>
  <c r="R491" i="6" s="1"/>
  <c r="L501" i="6"/>
  <c r="Q501" i="6" s="1"/>
  <c r="M501" i="6"/>
  <c r="R501" i="6" s="1"/>
  <c r="P501" i="6"/>
  <c r="M1748" i="6"/>
  <c r="R1748" i="6" s="1"/>
  <c r="P1748" i="6"/>
  <c r="L1748" i="6"/>
  <c r="Q1748" i="6" s="1"/>
  <c r="P1607" i="6"/>
  <c r="L1607" i="6"/>
  <c r="Q1607" i="6" s="1"/>
  <c r="M1607" i="6"/>
  <c r="R1607" i="6" s="1"/>
  <c r="L1891" i="6"/>
  <c r="Q1891" i="6" s="1"/>
  <c r="P1891" i="6"/>
  <c r="M1891" i="6"/>
  <c r="R1891" i="6" s="1"/>
  <c r="L1810" i="6"/>
  <c r="Q1810" i="6" s="1"/>
  <c r="M1810" i="6"/>
  <c r="R1810" i="6" s="1"/>
  <c r="P1810" i="6"/>
  <c r="P1565" i="6"/>
  <c r="M1565" i="6"/>
  <c r="R1565" i="6" s="1"/>
  <c r="L1565" i="6"/>
  <c r="Q1565" i="6" s="1"/>
  <c r="P352" i="6"/>
  <c r="M352" i="6"/>
  <c r="R352" i="6" s="1"/>
  <c r="L352" i="6"/>
  <c r="Q352" i="6" s="1"/>
  <c r="P204" i="6"/>
  <c r="L204" i="6"/>
  <c r="Q204" i="6" s="1"/>
  <c r="M204" i="6"/>
  <c r="R204" i="6" s="1"/>
  <c r="L905" i="6"/>
  <c r="Q905" i="6" s="1"/>
  <c r="P905" i="6"/>
  <c r="M905" i="6"/>
  <c r="R905" i="6" s="1"/>
  <c r="P1111" i="6"/>
  <c r="L1111" i="6"/>
  <c r="Q1111" i="6" s="1"/>
  <c r="M1111" i="6"/>
  <c r="R1111" i="6" s="1"/>
  <c r="L1684" i="6"/>
  <c r="Q1684" i="6" s="1"/>
  <c r="M1684" i="6"/>
  <c r="R1684" i="6" s="1"/>
  <c r="P1684" i="6"/>
  <c r="L372" i="6"/>
  <c r="Q372" i="6" s="1"/>
  <c r="P372" i="6"/>
  <c r="M372" i="6"/>
  <c r="R372" i="6" s="1"/>
  <c r="L847" i="6"/>
  <c r="Q847" i="6" s="1"/>
  <c r="M847" i="6"/>
  <c r="R847" i="6" s="1"/>
  <c r="P847" i="6"/>
  <c r="M765" i="6"/>
  <c r="R765" i="6" s="1"/>
  <c r="P765" i="6"/>
  <c r="L765" i="6"/>
  <c r="Q765" i="6" s="1"/>
  <c r="L502" i="6"/>
  <c r="Q502" i="6" s="1"/>
  <c r="M502" i="6"/>
  <c r="R502" i="6" s="1"/>
  <c r="P502" i="6"/>
  <c r="M1976" i="6"/>
  <c r="R1976" i="6" s="1"/>
  <c r="L1976" i="6"/>
  <c r="Q1976" i="6" s="1"/>
  <c r="P1976" i="6"/>
  <c r="P966" i="6"/>
  <c r="L966" i="6"/>
  <c r="Q966" i="6" s="1"/>
  <c r="M966" i="6"/>
  <c r="R966" i="6" s="1"/>
  <c r="P393" i="6"/>
  <c r="L393" i="6"/>
  <c r="Q393" i="6" s="1"/>
  <c r="M393" i="6"/>
  <c r="R393" i="6" s="1"/>
  <c r="M1044" i="6"/>
  <c r="R1044" i="6" s="1"/>
  <c r="L1044" i="6"/>
  <c r="Q1044" i="6" s="1"/>
  <c r="P1044" i="6"/>
  <c r="L725" i="6"/>
  <c r="Q725" i="6" s="1"/>
  <c r="P725" i="6"/>
  <c r="M725" i="6"/>
  <c r="R725" i="6" s="1"/>
  <c r="M1541" i="6"/>
  <c r="R1541" i="6" s="1"/>
  <c r="L1541" i="6"/>
  <c r="Q1541" i="6" s="1"/>
  <c r="P1541" i="6"/>
  <c r="P1452" i="6"/>
  <c r="L1452" i="6"/>
  <c r="Q1452" i="6" s="1"/>
  <c r="M1452" i="6"/>
  <c r="R1452" i="6" s="1"/>
  <c r="L307" i="6"/>
  <c r="Q307" i="6" s="1"/>
  <c r="P307" i="6"/>
  <c r="M307" i="6"/>
  <c r="R307" i="6" s="1"/>
  <c r="P581" i="6"/>
  <c r="M581" i="6"/>
  <c r="R581" i="6" s="1"/>
  <c r="L581" i="6"/>
  <c r="Q581" i="6" s="1"/>
  <c r="M1075" i="6"/>
  <c r="R1075" i="6" s="1"/>
  <c r="P1075" i="6"/>
  <c r="L1075" i="6"/>
  <c r="Q1075" i="6" s="1"/>
  <c r="P1760" i="6"/>
  <c r="L1760" i="6"/>
  <c r="Q1760" i="6" s="1"/>
  <c r="M1760" i="6"/>
  <c r="R1760" i="6" s="1"/>
  <c r="P956" i="6"/>
  <c r="L956" i="6"/>
  <c r="Q956" i="6" s="1"/>
  <c r="M956" i="6"/>
  <c r="R956" i="6" s="1"/>
  <c r="P1773" i="6"/>
  <c r="L1773" i="6"/>
  <c r="Q1773" i="6" s="1"/>
  <c r="M1773" i="6"/>
  <c r="R1773" i="6" s="1"/>
  <c r="L528" i="6"/>
  <c r="Q528" i="6" s="1"/>
  <c r="P528" i="6"/>
  <c r="M528" i="6"/>
  <c r="R528" i="6" s="1"/>
  <c r="M1997" i="6"/>
  <c r="R1997" i="6" s="1"/>
  <c r="P1997" i="6"/>
  <c r="L1997" i="6"/>
  <c r="Q1997" i="6" s="1"/>
  <c r="P611" i="6"/>
  <c r="M611" i="6"/>
  <c r="R611" i="6" s="1"/>
  <c r="L611" i="6"/>
  <c r="Q611" i="6" s="1"/>
  <c r="P1796" i="6"/>
  <c r="M1796" i="6"/>
  <c r="R1796" i="6" s="1"/>
  <c r="L1796" i="6"/>
  <c r="Q1796" i="6" s="1"/>
  <c r="M640" i="6"/>
  <c r="R640" i="6" s="1"/>
  <c r="P640" i="6"/>
  <c r="L640" i="6"/>
  <c r="Q640" i="6" s="1"/>
  <c r="P1772" i="6"/>
  <c r="L1772" i="6"/>
  <c r="Q1772" i="6" s="1"/>
  <c r="M1772" i="6"/>
  <c r="R1772" i="6" s="1"/>
  <c r="M1671" i="6"/>
  <c r="R1671" i="6" s="1"/>
  <c r="P1671" i="6"/>
  <c r="L1671" i="6"/>
  <c r="Q1671" i="6" s="1"/>
  <c r="M1099" i="6"/>
  <c r="R1099" i="6" s="1"/>
  <c r="P1099" i="6"/>
  <c r="L1099" i="6"/>
  <c r="Q1099" i="6" s="1"/>
  <c r="M985" i="6"/>
  <c r="R985" i="6" s="1"/>
  <c r="L985" i="6"/>
  <c r="Q985" i="6" s="1"/>
  <c r="P985" i="6"/>
  <c r="L926" i="6"/>
  <c r="Q926" i="6" s="1"/>
  <c r="M926" i="6"/>
  <c r="R926" i="6" s="1"/>
  <c r="P926" i="6"/>
  <c r="L371" i="6"/>
  <c r="Q371" i="6" s="1"/>
  <c r="P371" i="6"/>
  <c r="M371" i="6"/>
  <c r="R371" i="6" s="1"/>
  <c r="M396" i="6"/>
  <c r="R396" i="6" s="1"/>
  <c r="P396" i="6"/>
  <c r="L396" i="6"/>
  <c r="Q396" i="6" s="1"/>
  <c r="M1673" i="6"/>
  <c r="R1673" i="6" s="1"/>
  <c r="P1673" i="6"/>
  <c r="L1673" i="6"/>
  <c r="Q1673" i="6" s="1"/>
  <c r="L1400" i="6"/>
  <c r="Q1400" i="6" s="1"/>
  <c r="M1400" i="6"/>
  <c r="R1400" i="6" s="1"/>
  <c r="P1400" i="6"/>
  <c r="L1316" i="6"/>
  <c r="Q1316" i="6" s="1"/>
  <c r="P1316" i="6"/>
  <c r="M1316" i="6"/>
  <c r="R1316" i="6" s="1"/>
  <c r="M1353" i="6"/>
  <c r="R1353" i="6" s="1"/>
  <c r="P1353" i="6"/>
  <c r="L1353" i="6"/>
  <c r="Q1353" i="6" s="1"/>
  <c r="M560" i="6"/>
  <c r="R560" i="6" s="1"/>
  <c r="P560" i="6"/>
  <c r="L560" i="6"/>
  <c r="Q560" i="6" s="1"/>
  <c r="P424" i="6"/>
  <c r="M424" i="6"/>
  <c r="R424" i="6" s="1"/>
  <c r="L424" i="6"/>
  <c r="Q424" i="6" s="1"/>
  <c r="P844" i="6"/>
  <c r="L844" i="6"/>
  <c r="Q844" i="6" s="1"/>
  <c r="M844" i="6"/>
  <c r="R844" i="6" s="1"/>
  <c r="L790" i="6"/>
  <c r="Q790" i="6" s="1"/>
  <c r="M790" i="6"/>
  <c r="R790" i="6" s="1"/>
  <c r="P790" i="6"/>
  <c r="L1710" i="6"/>
  <c r="Q1710" i="6" s="1"/>
  <c r="P1710" i="6"/>
  <c r="M1710" i="6"/>
  <c r="R1710" i="6" s="1"/>
  <c r="M1223" i="6"/>
  <c r="R1223" i="6" s="1"/>
  <c r="L1223" i="6"/>
  <c r="Q1223" i="6" s="1"/>
  <c r="P1223" i="6"/>
  <c r="M1978" i="6"/>
  <c r="R1978" i="6" s="1"/>
  <c r="L1978" i="6"/>
  <c r="Q1978" i="6" s="1"/>
  <c r="P1978" i="6"/>
  <c r="P1354" i="6"/>
  <c r="L1354" i="6"/>
  <c r="Q1354" i="6" s="1"/>
  <c r="M1354" i="6"/>
  <c r="R1354" i="6" s="1"/>
  <c r="L827" i="6"/>
  <c r="Q827" i="6" s="1"/>
  <c r="P827" i="6"/>
  <c r="M827" i="6"/>
  <c r="R827" i="6" s="1"/>
  <c r="M1776" i="6"/>
  <c r="R1776" i="6" s="1"/>
  <c r="P1776" i="6"/>
  <c r="L1776" i="6"/>
  <c r="Q1776" i="6" s="1"/>
  <c r="L1912" i="6"/>
  <c r="Q1912" i="6" s="1"/>
  <c r="M1912" i="6"/>
  <c r="R1912" i="6" s="1"/>
  <c r="P1912" i="6"/>
  <c r="P1622" i="6"/>
  <c r="L1622" i="6"/>
  <c r="Q1622" i="6" s="1"/>
  <c r="M1622" i="6"/>
  <c r="R1622" i="6" s="1"/>
  <c r="M803" i="6"/>
  <c r="R803" i="6" s="1"/>
  <c r="P803" i="6"/>
  <c r="L803" i="6"/>
  <c r="Q803" i="6" s="1"/>
  <c r="P1834" i="6"/>
  <c r="L1834" i="6"/>
  <c r="Q1834" i="6" s="1"/>
  <c r="M1834" i="6"/>
  <c r="R1834" i="6" s="1"/>
  <c r="L1804" i="6"/>
  <c r="Q1804" i="6" s="1"/>
  <c r="P1804" i="6"/>
  <c r="M1804" i="6"/>
  <c r="R1804" i="6" s="1"/>
  <c r="P1434" i="6"/>
  <c r="L1434" i="6"/>
  <c r="Q1434" i="6" s="1"/>
  <c r="M1434" i="6"/>
  <c r="R1434" i="6" s="1"/>
  <c r="L93" i="6"/>
  <c r="Q93" i="6" s="1"/>
  <c r="P93" i="6"/>
  <c r="M93" i="6"/>
  <c r="R93" i="6" s="1"/>
  <c r="P718" i="6"/>
  <c r="L718" i="6"/>
  <c r="Q718" i="6" s="1"/>
  <c r="M718" i="6"/>
  <c r="R718" i="6" s="1"/>
  <c r="P92" i="6"/>
  <c r="L92" i="6"/>
  <c r="Q92" i="6" s="1"/>
  <c r="M92" i="6"/>
  <c r="R92" i="6" s="1"/>
  <c r="M161" i="6"/>
  <c r="R161" i="6" s="1"/>
  <c r="L161" i="6"/>
  <c r="Q161" i="6" s="1"/>
  <c r="P161" i="6"/>
  <c r="M672" i="6"/>
  <c r="R672" i="6" s="1"/>
  <c r="L672" i="6"/>
  <c r="Q672" i="6" s="1"/>
  <c r="P672" i="6"/>
  <c r="L261" i="6"/>
  <c r="Q261" i="6" s="1"/>
  <c r="M261" i="6"/>
  <c r="R261" i="6" s="1"/>
  <c r="P261" i="6"/>
  <c r="P1668" i="6"/>
  <c r="M1668" i="6"/>
  <c r="R1668" i="6" s="1"/>
  <c r="L1668" i="6"/>
  <c r="Q1668" i="6" s="1"/>
  <c r="M383" i="6"/>
  <c r="R383" i="6" s="1"/>
  <c r="L383" i="6"/>
  <c r="Q383" i="6" s="1"/>
  <c r="P383" i="6"/>
  <c r="P1924" i="6"/>
  <c r="L1924" i="6"/>
  <c r="Q1924" i="6" s="1"/>
  <c r="M1924" i="6"/>
  <c r="R1924" i="6" s="1"/>
  <c r="M113" i="6"/>
  <c r="R113" i="6" s="1"/>
  <c r="P113" i="6"/>
  <c r="L113" i="6"/>
  <c r="Q113" i="6" s="1"/>
  <c r="L327" i="6"/>
  <c r="Q327" i="6" s="1"/>
  <c r="P327" i="6"/>
  <c r="M327" i="6"/>
  <c r="R327" i="6" s="1"/>
  <c r="L630" i="6"/>
  <c r="Q630" i="6" s="1"/>
  <c r="M630" i="6"/>
  <c r="R630" i="6" s="1"/>
  <c r="P630" i="6"/>
  <c r="M343" i="6"/>
  <c r="R343" i="6" s="1"/>
  <c r="P343" i="6"/>
  <c r="L343" i="6"/>
  <c r="Q343" i="6" s="1"/>
  <c r="L1700" i="6"/>
  <c r="Q1700" i="6" s="1"/>
  <c r="P1700" i="6"/>
  <c r="M1700" i="6"/>
  <c r="R1700" i="6" s="1"/>
  <c r="L1043" i="6"/>
  <c r="Q1043" i="6" s="1"/>
  <c r="P1043" i="6"/>
  <c r="M1043" i="6"/>
  <c r="R1043" i="6" s="1"/>
  <c r="P1955" i="6"/>
  <c r="M1955" i="6"/>
  <c r="R1955" i="6" s="1"/>
  <c r="L1955" i="6"/>
  <c r="Q1955" i="6" s="1"/>
  <c r="L1246" i="6"/>
  <c r="Q1246" i="6" s="1"/>
  <c r="M1246" i="6"/>
  <c r="R1246" i="6" s="1"/>
  <c r="P1246" i="6"/>
  <c r="L674" i="6"/>
  <c r="Q674" i="6" s="1"/>
  <c r="P674" i="6"/>
  <c r="M674" i="6"/>
  <c r="R674" i="6" s="1"/>
  <c r="P493" i="6"/>
  <c r="L493" i="6"/>
  <c r="Q493" i="6" s="1"/>
  <c r="M493" i="6"/>
  <c r="R493" i="6" s="1"/>
  <c r="P1068" i="6"/>
  <c r="L1068" i="6"/>
  <c r="Q1068" i="6" s="1"/>
  <c r="M1068" i="6"/>
  <c r="R1068" i="6" s="1"/>
  <c r="L1984" i="6"/>
  <c r="Q1984" i="6" s="1"/>
  <c r="M1984" i="6"/>
  <c r="R1984" i="6" s="1"/>
  <c r="P1984" i="6"/>
  <c r="L235" i="6"/>
  <c r="Q235" i="6" s="1"/>
  <c r="M235" i="6"/>
  <c r="R235" i="6" s="1"/>
  <c r="P235" i="6"/>
  <c r="M1097" i="6"/>
  <c r="R1097" i="6" s="1"/>
  <c r="L1097" i="6"/>
  <c r="Q1097" i="6" s="1"/>
  <c r="P1097" i="6"/>
  <c r="P1940" i="6"/>
  <c r="L1940" i="6"/>
  <c r="Q1940" i="6" s="1"/>
  <c r="M1940" i="6"/>
  <c r="R1940" i="6" s="1"/>
  <c r="M1769" i="6"/>
  <c r="R1769" i="6" s="1"/>
  <c r="P1769" i="6"/>
  <c r="L1769" i="6"/>
  <c r="Q1769" i="6" s="1"/>
  <c r="P1373" i="6"/>
  <c r="L1373" i="6"/>
  <c r="Q1373" i="6" s="1"/>
  <c r="M1373" i="6"/>
  <c r="R1373" i="6" s="1"/>
  <c r="P1089" i="6"/>
  <c r="L1089" i="6"/>
  <c r="Q1089" i="6" s="1"/>
  <c r="M1089" i="6"/>
  <c r="R1089" i="6" s="1"/>
  <c r="L1774" i="6"/>
  <c r="Q1774" i="6" s="1"/>
  <c r="M1774" i="6"/>
  <c r="R1774" i="6" s="1"/>
  <c r="P1774" i="6"/>
  <c r="P1329" i="6"/>
  <c r="L1329" i="6"/>
  <c r="Q1329" i="6" s="1"/>
  <c r="M1329" i="6"/>
  <c r="R1329" i="6" s="1"/>
  <c r="P1551" i="6"/>
  <c r="M1551" i="6"/>
  <c r="R1551" i="6" s="1"/>
  <c r="L1551" i="6"/>
  <c r="Q1551" i="6" s="1"/>
  <c r="M816" i="6"/>
  <c r="R816" i="6" s="1"/>
  <c r="L816" i="6"/>
  <c r="Q816" i="6" s="1"/>
  <c r="P816" i="6"/>
  <c r="P440" i="6"/>
  <c r="L440" i="6"/>
  <c r="Q440" i="6" s="1"/>
  <c r="M440" i="6"/>
  <c r="R440" i="6" s="1"/>
  <c r="M688" i="6"/>
  <c r="R688" i="6" s="1"/>
  <c r="P688" i="6"/>
  <c r="L688" i="6"/>
  <c r="Q688" i="6" s="1"/>
  <c r="L853" i="6"/>
  <c r="Q853" i="6" s="1"/>
  <c r="M853" i="6"/>
  <c r="R853" i="6" s="1"/>
  <c r="P853" i="6"/>
  <c r="P1646" i="6"/>
  <c r="M1646" i="6"/>
  <c r="R1646" i="6" s="1"/>
  <c r="L1646" i="6"/>
  <c r="Q1646" i="6" s="1"/>
  <c r="P1174" i="6"/>
  <c r="L1174" i="6"/>
  <c r="Q1174" i="6" s="1"/>
  <c r="M1174" i="6"/>
  <c r="R1174" i="6" s="1"/>
  <c r="L730" i="6"/>
  <c r="Q730" i="6" s="1"/>
  <c r="M730" i="6"/>
  <c r="R730" i="6" s="1"/>
  <c r="P730" i="6"/>
  <c r="M1653" i="6"/>
  <c r="R1653" i="6" s="1"/>
  <c r="L1653" i="6"/>
  <c r="Q1653" i="6" s="1"/>
  <c r="P1653" i="6"/>
  <c r="L633" i="6"/>
  <c r="Q633" i="6" s="1"/>
  <c r="M633" i="6"/>
  <c r="R633" i="6" s="1"/>
  <c r="P633" i="6"/>
  <c r="M292" i="6"/>
  <c r="R292" i="6" s="1"/>
  <c r="P292" i="6"/>
  <c r="L292" i="6"/>
  <c r="Q292" i="6" s="1"/>
  <c r="L960" i="6"/>
  <c r="Q960" i="6" s="1"/>
  <c r="M960" i="6"/>
  <c r="R960" i="6" s="1"/>
  <c r="P960" i="6"/>
  <c r="P636" i="6"/>
  <c r="L636" i="6"/>
  <c r="Q636" i="6" s="1"/>
  <c r="M636" i="6"/>
  <c r="R636" i="6" s="1"/>
  <c r="L231" i="6"/>
  <c r="Q231" i="6" s="1"/>
  <c r="P231" i="6"/>
  <c r="M231" i="6"/>
  <c r="R231" i="6" s="1"/>
  <c r="P537" i="6"/>
  <c r="M537" i="6"/>
  <c r="R537" i="6" s="1"/>
  <c r="L537" i="6"/>
  <c r="Q537" i="6" s="1"/>
  <c r="M1871" i="6"/>
  <c r="R1871" i="6" s="1"/>
  <c r="P1871" i="6"/>
  <c r="L1871" i="6"/>
  <c r="Q1871" i="6" s="1"/>
  <c r="P1160" i="6"/>
  <c r="L1160" i="6"/>
  <c r="Q1160" i="6" s="1"/>
  <c r="M1160" i="6"/>
  <c r="R1160" i="6" s="1"/>
  <c r="L467" i="6"/>
  <c r="Q467" i="6" s="1"/>
  <c r="P467" i="6"/>
  <c r="M467" i="6"/>
  <c r="R467" i="6" s="1"/>
  <c r="P997" i="6"/>
  <c r="L997" i="6"/>
  <c r="Q997" i="6" s="1"/>
  <c r="M997" i="6"/>
  <c r="R997" i="6" s="1"/>
  <c r="M1285" i="6"/>
  <c r="R1285" i="6" s="1"/>
  <c r="P1285" i="6"/>
  <c r="L1285" i="6"/>
  <c r="Q1285" i="6" s="1"/>
  <c r="P75" i="6"/>
  <c r="L75" i="6"/>
  <c r="Q75" i="6" s="1"/>
  <c r="M75" i="6"/>
  <c r="R75" i="6" s="1"/>
  <c r="P1122" i="6"/>
  <c r="M1122" i="6"/>
  <c r="R1122" i="6" s="1"/>
  <c r="L1122" i="6"/>
  <c r="Q1122" i="6" s="1"/>
  <c r="M140" i="6"/>
  <c r="R140" i="6" s="1"/>
  <c r="P140" i="6"/>
  <c r="L140" i="6"/>
  <c r="Q140" i="6" s="1"/>
  <c r="M201" i="6"/>
  <c r="R201" i="6" s="1"/>
  <c r="P201" i="6"/>
  <c r="L201" i="6"/>
  <c r="Q201" i="6" s="1"/>
  <c r="L524" i="6"/>
  <c r="Q524" i="6" s="1"/>
  <c r="P524" i="6"/>
  <c r="M524" i="6"/>
  <c r="R524" i="6" s="1"/>
  <c r="M2002" i="6"/>
  <c r="R2002" i="6" s="1"/>
  <c r="L2002" i="6"/>
  <c r="Q2002" i="6" s="1"/>
  <c r="P2002" i="6"/>
  <c r="L923" i="6"/>
  <c r="Q923" i="6" s="1"/>
  <c r="M923" i="6"/>
  <c r="R923" i="6" s="1"/>
  <c r="P923" i="6"/>
  <c r="M317" i="6"/>
  <c r="R317" i="6" s="1"/>
  <c r="P317" i="6"/>
  <c r="L317" i="6"/>
  <c r="Q317" i="6" s="1"/>
  <c r="L159" i="6"/>
  <c r="Q159" i="6" s="1"/>
  <c r="P159" i="6"/>
  <c r="M159" i="6"/>
  <c r="R159" i="6" s="1"/>
  <c r="M398" i="6"/>
  <c r="R398" i="6" s="1"/>
  <c r="L398" i="6"/>
  <c r="Q398" i="6" s="1"/>
  <c r="P398" i="6"/>
  <c r="L1113" i="6"/>
  <c r="Q1113" i="6" s="1"/>
  <c r="M1113" i="6"/>
  <c r="R1113" i="6" s="1"/>
  <c r="P1113" i="6"/>
  <c r="P783" i="6"/>
  <c r="M783" i="6"/>
  <c r="R783" i="6" s="1"/>
  <c r="L783" i="6"/>
  <c r="Q783" i="6" s="1"/>
  <c r="L1154" i="6"/>
  <c r="Q1154" i="6" s="1"/>
  <c r="P1154" i="6"/>
  <c r="M1154" i="6"/>
  <c r="R1154" i="6" s="1"/>
  <c r="L217" i="6"/>
  <c r="Q217" i="6" s="1"/>
  <c r="P217" i="6"/>
  <c r="M217" i="6"/>
  <c r="R217" i="6" s="1"/>
  <c r="L378" i="6"/>
  <c r="Q378" i="6" s="1"/>
  <c r="M378" i="6"/>
  <c r="R378" i="6" s="1"/>
  <c r="P378" i="6"/>
  <c r="L1054" i="6"/>
  <c r="Q1054" i="6" s="1"/>
  <c r="P1054" i="6"/>
  <c r="M1054" i="6"/>
  <c r="R1054" i="6" s="1"/>
  <c r="M1218" i="6"/>
  <c r="R1218" i="6" s="1"/>
  <c r="P1218" i="6"/>
  <c r="L1218" i="6"/>
  <c r="Q1218" i="6" s="1"/>
  <c r="P1409" i="6"/>
  <c r="L1409" i="6"/>
  <c r="Q1409" i="6" s="1"/>
  <c r="M1409" i="6"/>
  <c r="R1409" i="6" s="1"/>
  <c r="P283" i="6"/>
  <c r="M283" i="6"/>
  <c r="R283" i="6" s="1"/>
  <c r="L283" i="6"/>
  <c r="Q283" i="6" s="1"/>
  <c r="M822" i="6"/>
  <c r="R822" i="6" s="1"/>
  <c r="L822" i="6"/>
  <c r="Q822" i="6" s="1"/>
  <c r="P822" i="6"/>
  <c r="P858" i="6"/>
  <c r="M858" i="6"/>
  <c r="R858" i="6" s="1"/>
  <c r="L858" i="6"/>
  <c r="Q858" i="6" s="1"/>
  <c r="L1360" i="6"/>
  <c r="Q1360" i="6" s="1"/>
  <c r="M1360" i="6"/>
  <c r="R1360" i="6" s="1"/>
  <c r="P1360" i="6"/>
  <c r="P662" i="6"/>
  <c r="L662" i="6"/>
  <c r="Q662" i="6" s="1"/>
  <c r="M662" i="6"/>
  <c r="R662" i="6" s="1"/>
  <c r="L2009" i="6"/>
  <c r="Q2009" i="6" s="1"/>
  <c r="M2009" i="6"/>
  <c r="R2009" i="6" s="1"/>
  <c r="P2009" i="6"/>
  <c r="L1616" i="6"/>
  <c r="Q1616" i="6" s="1"/>
  <c r="M1616" i="6"/>
  <c r="R1616" i="6" s="1"/>
  <c r="P1616" i="6"/>
  <c r="M74" i="6"/>
  <c r="R74" i="6" s="1"/>
  <c r="L74" i="6"/>
  <c r="Q74" i="6" s="1"/>
  <c r="P74" i="6"/>
  <c r="P1227" i="6"/>
  <c r="L1227" i="6"/>
  <c r="Q1227" i="6" s="1"/>
  <c r="M1227" i="6"/>
  <c r="R1227" i="6" s="1"/>
  <c r="P1299" i="6"/>
  <c r="M1299" i="6"/>
  <c r="R1299" i="6" s="1"/>
  <c r="L1299" i="6"/>
  <c r="Q1299" i="6" s="1"/>
  <c r="L1073" i="6"/>
  <c r="Q1073" i="6" s="1"/>
  <c r="M1073" i="6"/>
  <c r="R1073" i="6" s="1"/>
  <c r="P1073" i="6"/>
  <c r="L817" i="6"/>
  <c r="Q817" i="6" s="1"/>
  <c r="M817" i="6"/>
  <c r="R817" i="6" s="1"/>
  <c r="P817" i="6"/>
  <c r="L484" i="6"/>
  <c r="Q484" i="6" s="1"/>
  <c r="P484" i="6"/>
  <c r="M484" i="6"/>
  <c r="R484" i="6" s="1"/>
  <c r="L210" i="6"/>
  <c r="Q210" i="6" s="1"/>
  <c r="M210" i="6"/>
  <c r="R210" i="6" s="1"/>
  <c r="P210" i="6"/>
  <c r="M68" i="6"/>
  <c r="R68" i="6" s="1"/>
  <c r="P68" i="6"/>
  <c r="L68" i="6"/>
  <c r="Q68" i="6" s="1"/>
  <c r="P1078" i="6"/>
  <c r="L1078" i="6"/>
  <c r="Q1078" i="6" s="1"/>
  <c r="M1078" i="6"/>
  <c r="R1078" i="6" s="1"/>
  <c r="P1625" i="6"/>
  <c r="M1625" i="6"/>
  <c r="R1625" i="6" s="1"/>
  <c r="L1625" i="6"/>
  <c r="Q1625" i="6" s="1"/>
  <c r="M606" i="6"/>
  <c r="R606" i="6" s="1"/>
  <c r="P606" i="6"/>
  <c r="L606" i="6"/>
  <c r="Q606" i="6" s="1"/>
  <c r="M311" i="6"/>
  <c r="R311" i="6" s="1"/>
  <c r="L311" i="6"/>
  <c r="Q311" i="6" s="1"/>
  <c r="P311" i="6"/>
  <c r="M1974" i="6"/>
  <c r="R1974" i="6" s="1"/>
  <c r="P1974" i="6"/>
  <c r="L1974" i="6"/>
  <c r="Q1974" i="6" s="1"/>
  <c r="M1650" i="6"/>
  <c r="R1650" i="6" s="1"/>
  <c r="P1650" i="6"/>
  <c r="L1650" i="6"/>
  <c r="Q1650" i="6" s="1"/>
  <c r="M1770" i="6"/>
  <c r="R1770" i="6" s="1"/>
  <c r="L1770" i="6"/>
  <c r="Q1770" i="6" s="1"/>
  <c r="P1770" i="6"/>
  <c r="L1362" i="6"/>
  <c r="Q1362" i="6" s="1"/>
  <c r="M1362" i="6"/>
  <c r="R1362" i="6" s="1"/>
  <c r="P1362" i="6"/>
  <c r="L1308" i="6"/>
  <c r="Q1308" i="6" s="1"/>
  <c r="M1308" i="6"/>
  <c r="R1308" i="6" s="1"/>
  <c r="P1308" i="6"/>
  <c r="P750" i="6"/>
  <c r="M750" i="6"/>
  <c r="R750" i="6" s="1"/>
  <c r="L750" i="6"/>
  <c r="Q750" i="6" s="1"/>
  <c r="P918" i="6"/>
  <c r="L918" i="6"/>
  <c r="Q918" i="6" s="1"/>
  <c r="M918" i="6"/>
  <c r="R918" i="6" s="1"/>
  <c r="P1249" i="6"/>
  <c r="M1249" i="6"/>
  <c r="R1249" i="6" s="1"/>
  <c r="L1249" i="6"/>
  <c r="Q1249" i="6" s="1"/>
  <c r="P889" i="6"/>
  <c r="L889" i="6"/>
  <c r="Q889" i="6" s="1"/>
  <c r="M889" i="6"/>
  <c r="R889" i="6" s="1"/>
  <c r="M650" i="6"/>
  <c r="R650" i="6" s="1"/>
  <c r="L650" i="6"/>
  <c r="Q650" i="6" s="1"/>
  <c r="P650" i="6"/>
  <c r="P1876" i="6"/>
  <c r="L1876" i="6"/>
  <c r="Q1876" i="6" s="1"/>
  <c r="M1876" i="6"/>
  <c r="R1876" i="6" s="1"/>
  <c r="L1407" i="6"/>
  <c r="Q1407" i="6" s="1"/>
  <c r="P1407" i="6"/>
  <c r="M1407" i="6"/>
  <c r="R1407" i="6" s="1"/>
  <c r="P952" i="6"/>
  <c r="M952" i="6"/>
  <c r="R952" i="6" s="1"/>
  <c r="L952" i="6"/>
  <c r="Q952" i="6" s="1"/>
  <c r="L752" i="6"/>
  <c r="Q752" i="6" s="1"/>
  <c r="P752" i="6"/>
  <c r="M752" i="6"/>
  <c r="R752" i="6" s="1"/>
  <c r="L838" i="6"/>
  <c r="Q838" i="6" s="1"/>
  <c r="M838" i="6"/>
  <c r="R838" i="6" s="1"/>
  <c r="P838" i="6"/>
  <c r="P1977" i="6"/>
  <c r="M1977" i="6"/>
  <c r="R1977" i="6" s="1"/>
  <c r="L1977" i="6"/>
  <c r="Q1977" i="6" s="1"/>
  <c r="P936" i="6"/>
  <c r="M936" i="6"/>
  <c r="R936" i="6" s="1"/>
  <c r="L936" i="6"/>
  <c r="Q936" i="6" s="1"/>
  <c r="L874" i="6"/>
  <c r="Q874" i="6" s="1"/>
  <c r="M874" i="6"/>
  <c r="R874" i="6" s="1"/>
  <c r="P874" i="6"/>
  <c r="P1114" i="6"/>
  <c r="L1114" i="6"/>
  <c r="Q1114" i="6" s="1"/>
  <c r="M1114" i="6"/>
  <c r="R1114" i="6" s="1"/>
  <c r="L129" i="6"/>
  <c r="Q129" i="6" s="1"/>
  <c r="M129" i="6"/>
  <c r="R129" i="6" s="1"/>
  <c r="P129" i="6"/>
  <c r="M910" i="6"/>
  <c r="R910" i="6" s="1"/>
  <c r="L910" i="6"/>
  <c r="Q910" i="6" s="1"/>
  <c r="P910" i="6"/>
  <c r="L329" i="6"/>
  <c r="Q329" i="6" s="1"/>
  <c r="M329" i="6"/>
  <c r="R329" i="6" s="1"/>
  <c r="P329" i="6"/>
  <c r="M580" i="6"/>
  <c r="R580" i="6" s="1"/>
  <c r="P580" i="6"/>
  <c r="L580" i="6"/>
  <c r="Q580" i="6" s="1"/>
  <c r="L881" i="6"/>
  <c r="Q881" i="6" s="1"/>
  <c r="P881" i="6"/>
  <c r="M881" i="6"/>
  <c r="R881" i="6" s="1"/>
  <c r="M785" i="6"/>
  <c r="R785" i="6" s="1"/>
  <c r="P785" i="6"/>
  <c r="L785" i="6"/>
  <c r="Q785" i="6" s="1"/>
  <c r="P656" i="6"/>
  <c r="L656" i="6"/>
  <c r="Q656" i="6" s="1"/>
  <c r="M656" i="6"/>
  <c r="R656" i="6" s="1"/>
  <c r="L1799" i="6"/>
  <c r="Q1799" i="6" s="1"/>
  <c r="M1799" i="6"/>
  <c r="R1799" i="6" s="1"/>
  <c r="P1799" i="6"/>
  <c r="M1836" i="6"/>
  <c r="R1836" i="6" s="1"/>
  <c r="L1836" i="6"/>
  <c r="Q1836" i="6" s="1"/>
  <c r="P1836" i="6"/>
  <c r="L950" i="6"/>
  <c r="Q950" i="6" s="1"/>
  <c r="P950" i="6"/>
  <c r="M950" i="6"/>
  <c r="R950" i="6" s="1"/>
  <c r="P274" i="6"/>
  <c r="M274" i="6"/>
  <c r="R274" i="6" s="1"/>
  <c r="L274" i="6"/>
  <c r="Q274" i="6" s="1"/>
  <c r="P1038" i="6"/>
  <c r="L1038" i="6"/>
  <c r="Q1038" i="6" s="1"/>
  <c r="M1038" i="6"/>
  <c r="R1038" i="6" s="1"/>
  <c r="M1163" i="6"/>
  <c r="R1163" i="6" s="1"/>
  <c r="L1163" i="6"/>
  <c r="Q1163" i="6" s="1"/>
  <c r="P1163" i="6"/>
  <c r="M745" i="6"/>
  <c r="R745" i="6" s="1"/>
  <c r="P745" i="6"/>
  <c r="L745" i="6"/>
  <c r="Q745" i="6" s="1"/>
  <c r="M513" i="6"/>
  <c r="R513" i="6" s="1"/>
  <c r="L513" i="6"/>
  <c r="Q513" i="6" s="1"/>
  <c r="P513" i="6"/>
  <c r="M1023" i="6"/>
  <c r="R1023" i="6" s="1"/>
  <c r="L1023" i="6"/>
  <c r="Q1023" i="6" s="1"/>
  <c r="P1023" i="6"/>
  <c r="M561" i="6"/>
  <c r="R561" i="6" s="1"/>
  <c r="L561" i="6"/>
  <c r="Q561" i="6" s="1"/>
  <c r="P561" i="6"/>
  <c r="M1405" i="6"/>
  <c r="R1405" i="6" s="1"/>
  <c r="L1405" i="6"/>
  <c r="Q1405" i="6" s="1"/>
  <c r="P1405" i="6"/>
  <c r="M447" i="6"/>
  <c r="R447" i="6" s="1"/>
  <c r="L447" i="6"/>
  <c r="Q447" i="6" s="1"/>
  <c r="P447" i="6"/>
  <c r="P1516" i="6"/>
  <c r="L1516" i="6"/>
  <c r="Q1516" i="6" s="1"/>
  <c r="M1516" i="6"/>
  <c r="R1516" i="6" s="1"/>
  <c r="L1652" i="6"/>
  <c r="Q1652" i="6" s="1"/>
  <c r="M1652" i="6"/>
  <c r="R1652" i="6" s="1"/>
  <c r="P1652" i="6"/>
  <c r="P1061" i="6"/>
  <c r="L1061" i="6"/>
  <c r="Q1061" i="6" s="1"/>
  <c r="M1061" i="6"/>
  <c r="R1061" i="6" s="1"/>
  <c r="P1065" i="6"/>
  <c r="L1065" i="6"/>
  <c r="Q1065" i="6" s="1"/>
  <c r="M1065" i="6"/>
  <c r="R1065" i="6" s="1"/>
  <c r="M489" i="6"/>
  <c r="R489" i="6" s="1"/>
  <c r="L489" i="6"/>
  <c r="Q489" i="6" s="1"/>
  <c r="P489" i="6"/>
  <c r="M840" i="6"/>
  <c r="R840" i="6" s="1"/>
  <c r="P840" i="6"/>
  <c r="L840" i="6"/>
  <c r="Q840" i="6" s="1"/>
  <c r="P1216" i="6"/>
  <c r="M1216" i="6"/>
  <c r="R1216" i="6" s="1"/>
  <c r="L1216" i="6"/>
  <c r="Q1216" i="6" s="1"/>
  <c r="P852" i="6"/>
  <c r="M852" i="6"/>
  <c r="R852" i="6" s="1"/>
  <c r="L852" i="6"/>
  <c r="Q852" i="6" s="1"/>
  <c r="P1644" i="6"/>
  <c r="M1644" i="6"/>
  <c r="R1644" i="6" s="1"/>
  <c r="L1644" i="6"/>
  <c r="Q1644" i="6" s="1"/>
  <c r="L355" i="6"/>
  <c r="Q355" i="6" s="1"/>
  <c r="P355" i="6"/>
  <c r="M355" i="6"/>
  <c r="R355" i="6" s="1"/>
  <c r="M1591" i="6"/>
  <c r="R1591" i="6" s="1"/>
  <c r="P1591" i="6"/>
  <c r="L1591" i="6"/>
  <c r="Q1591" i="6" s="1"/>
  <c r="M1008" i="6"/>
  <c r="R1008" i="6" s="1"/>
  <c r="P1008" i="6"/>
  <c r="L1008" i="6"/>
  <c r="Q1008" i="6" s="1"/>
  <c r="P1166" i="6"/>
  <c r="M1166" i="6"/>
  <c r="R1166" i="6" s="1"/>
  <c r="L1166" i="6"/>
  <c r="Q1166" i="6" s="1"/>
  <c r="M1983" i="6"/>
  <c r="R1983" i="6" s="1"/>
  <c r="P1983" i="6"/>
  <c r="L1983" i="6"/>
  <c r="Q1983" i="6" s="1"/>
  <c r="P902" i="6"/>
  <c r="L902" i="6"/>
  <c r="Q902" i="6" s="1"/>
  <c r="M902" i="6"/>
  <c r="R902" i="6" s="1"/>
  <c r="M1808" i="6"/>
  <c r="R1808" i="6" s="1"/>
  <c r="L1808" i="6"/>
  <c r="Q1808" i="6" s="1"/>
  <c r="P1808" i="6"/>
  <c r="M102" i="6"/>
  <c r="R102" i="6" s="1"/>
  <c r="L102" i="6"/>
  <c r="Q102" i="6" s="1"/>
  <c r="P102" i="6"/>
  <c r="M232" i="6"/>
  <c r="R232" i="6" s="1"/>
  <c r="P232" i="6"/>
  <c r="L232" i="6"/>
  <c r="Q232" i="6" s="1"/>
  <c r="P391" i="6"/>
  <c r="M391" i="6"/>
  <c r="R391" i="6" s="1"/>
  <c r="L391" i="6"/>
  <c r="Q391" i="6" s="1"/>
  <c r="P1204" i="6"/>
  <c r="M1204" i="6"/>
  <c r="R1204" i="6" s="1"/>
  <c r="L1204" i="6"/>
  <c r="Q1204" i="6" s="1"/>
  <c r="L884" i="6"/>
  <c r="Q884" i="6" s="1"/>
  <c r="P884" i="6"/>
  <c r="M884" i="6"/>
  <c r="R884" i="6" s="1"/>
  <c r="M1093" i="6"/>
  <c r="R1093" i="6" s="1"/>
  <c r="L1093" i="6"/>
  <c r="Q1093" i="6" s="1"/>
  <c r="P1093" i="6"/>
  <c r="L1481" i="6"/>
  <c r="Q1481" i="6" s="1"/>
  <c r="M1481" i="6"/>
  <c r="R1481" i="6" s="1"/>
  <c r="P1481" i="6"/>
  <c r="M1451" i="6"/>
  <c r="R1451" i="6" s="1"/>
  <c r="P1451" i="6"/>
  <c r="L1451" i="6"/>
  <c r="Q1451" i="6" s="1"/>
  <c r="P1757" i="6"/>
  <c r="L1757" i="6"/>
  <c r="Q1757" i="6" s="1"/>
  <c r="M1757" i="6"/>
  <c r="R1757" i="6" s="1"/>
  <c r="P1850" i="6"/>
  <c r="L1850" i="6"/>
  <c r="Q1850" i="6" s="1"/>
  <c r="M1850" i="6"/>
  <c r="R1850" i="6" s="1"/>
  <c r="M284" i="6"/>
  <c r="R284" i="6" s="1"/>
  <c r="P284" i="6"/>
  <c r="L284" i="6"/>
  <c r="Q284" i="6" s="1"/>
  <c r="L1628" i="6"/>
  <c r="Q1628" i="6" s="1"/>
  <c r="P1628" i="6"/>
  <c r="M1628" i="6"/>
  <c r="R1628" i="6" s="1"/>
  <c r="P1152" i="6"/>
  <c r="L1152" i="6"/>
  <c r="Q1152" i="6" s="1"/>
  <c r="M1152" i="6"/>
  <c r="R1152" i="6" s="1"/>
  <c r="M1582" i="6"/>
  <c r="R1582" i="6" s="1"/>
  <c r="P1582" i="6"/>
  <c r="L1582" i="6"/>
  <c r="Q1582" i="6" s="1"/>
  <c r="M87" i="6"/>
  <c r="R87" i="6" s="1"/>
  <c r="P87" i="6"/>
  <c r="L87" i="6"/>
  <c r="Q87" i="6" s="1"/>
  <c r="M181" i="6"/>
  <c r="R181" i="6" s="1"/>
  <c r="P181" i="6"/>
  <c r="L181" i="6"/>
  <c r="Q181" i="6" s="1"/>
  <c r="P1094" i="6"/>
  <c r="L1094" i="6"/>
  <c r="Q1094" i="6" s="1"/>
  <c r="M1094" i="6"/>
  <c r="R1094" i="6" s="1"/>
  <c r="L628" i="6"/>
  <c r="Q628" i="6" s="1"/>
  <c r="P628" i="6"/>
  <c r="M628" i="6"/>
  <c r="R628" i="6" s="1"/>
  <c r="L1677" i="6"/>
  <c r="Q1677" i="6" s="1"/>
  <c r="M1677" i="6"/>
  <c r="R1677" i="6" s="1"/>
  <c r="P1677" i="6"/>
  <c r="L1279" i="6"/>
  <c r="Q1279" i="6" s="1"/>
  <c r="M1279" i="6"/>
  <c r="R1279" i="6" s="1"/>
  <c r="P1279" i="6"/>
  <c r="L1503" i="6"/>
  <c r="Q1503" i="6" s="1"/>
  <c r="P1503" i="6"/>
  <c r="M1503" i="6"/>
  <c r="R1503" i="6" s="1"/>
  <c r="M1580" i="6"/>
  <c r="R1580" i="6" s="1"/>
  <c r="L1580" i="6"/>
  <c r="Q1580" i="6" s="1"/>
  <c r="P1580" i="6"/>
  <c r="M1970" i="6"/>
  <c r="R1970" i="6" s="1"/>
  <c r="L1970" i="6"/>
  <c r="Q1970" i="6" s="1"/>
  <c r="P1970" i="6"/>
  <c r="P1143" i="6"/>
  <c r="L1143" i="6"/>
  <c r="Q1143" i="6" s="1"/>
  <c r="M1143" i="6"/>
  <c r="R1143" i="6" s="1"/>
  <c r="L980" i="6"/>
  <c r="Q980" i="6" s="1"/>
  <c r="M980" i="6"/>
  <c r="R980" i="6" s="1"/>
  <c r="P980" i="6"/>
  <c r="M1352" i="6"/>
  <c r="R1352" i="6" s="1"/>
  <c r="L1352" i="6"/>
  <c r="Q1352" i="6" s="1"/>
  <c r="P1352" i="6"/>
  <c r="M436" i="6"/>
  <c r="R436" i="6" s="1"/>
  <c r="P436" i="6"/>
  <c r="L436" i="6"/>
  <c r="Q436" i="6" s="1"/>
  <c r="L880" i="6"/>
  <c r="Q880" i="6" s="1"/>
  <c r="P880" i="6"/>
  <c r="M880" i="6"/>
  <c r="R880" i="6" s="1"/>
  <c r="P1888" i="6"/>
  <c r="L1888" i="6"/>
  <c r="Q1888" i="6" s="1"/>
  <c r="M1888" i="6"/>
  <c r="R1888" i="6" s="1"/>
  <c r="P1583" i="6"/>
  <c r="L1583" i="6"/>
  <c r="Q1583" i="6" s="1"/>
  <c r="M1583" i="6"/>
  <c r="R1583" i="6" s="1"/>
  <c r="P143" i="6"/>
  <c r="M143" i="6"/>
  <c r="R143" i="6" s="1"/>
  <c r="L143" i="6"/>
  <c r="Q143" i="6" s="1"/>
  <c r="P1001" i="6"/>
  <c r="L1001" i="6"/>
  <c r="Q1001" i="6" s="1"/>
  <c r="M1001" i="6"/>
  <c r="R1001" i="6" s="1"/>
  <c r="P873" i="6"/>
  <c r="L873" i="6"/>
  <c r="Q873" i="6" s="1"/>
  <c r="M873" i="6"/>
  <c r="R873" i="6" s="1"/>
  <c r="L1579" i="6"/>
  <c r="Q1579" i="6" s="1"/>
  <c r="M1579" i="6"/>
  <c r="R1579" i="6" s="1"/>
  <c r="P1579" i="6"/>
  <c r="P178" i="6"/>
  <c r="L178" i="6"/>
  <c r="Q178" i="6" s="1"/>
  <c r="M178" i="6"/>
  <c r="R178" i="6" s="1"/>
  <c r="P1642" i="6"/>
  <c r="M1642" i="6"/>
  <c r="R1642" i="6" s="1"/>
  <c r="L1642" i="6"/>
  <c r="Q1642" i="6" s="1"/>
  <c r="M1730" i="6"/>
  <c r="R1730" i="6" s="1"/>
  <c r="L1730" i="6"/>
  <c r="Q1730" i="6" s="1"/>
  <c r="P1730" i="6"/>
  <c r="L585" i="6"/>
  <c r="Q585" i="6" s="1"/>
  <c r="M585" i="6"/>
  <c r="R585" i="6" s="1"/>
  <c r="P585" i="6"/>
  <c r="L1861" i="6"/>
  <c r="Q1861" i="6" s="1"/>
  <c r="P1861" i="6"/>
  <c r="M1861" i="6"/>
  <c r="R1861" i="6" s="1"/>
  <c r="M1842" i="6"/>
  <c r="R1842" i="6" s="1"/>
  <c r="P1842" i="6"/>
  <c r="L1842" i="6"/>
  <c r="Q1842" i="6" s="1"/>
  <c r="M321" i="6"/>
  <c r="R321" i="6" s="1"/>
  <c r="L321" i="6"/>
  <c r="Q321" i="6" s="1"/>
  <c r="P321" i="6"/>
  <c r="M1627" i="6"/>
  <c r="R1627" i="6" s="1"/>
  <c r="L1627" i="6"/>
  <c r="Q1627" i="6" s="1"/>
  <c r="P1627" i="6"/>
  <c r="P508" i="6"/>
  <c r="L508" i="6"/>
  <c r="Q508" i="6" s="1"/>
  <c r="M508" i="6"/>
  <c r="R508" i="6" s="1"/>
  <c r="M1825" i="6"/>
  <c r="R1825" i="6" s="1"/>
  <c r="P1825" i="6"/>
  <c r="L1825" i="6"/>
  <c r="Q1825" i="6" s="1"/>
  <c r="L814" i="6"/>
  <c r="Q814" i="6" s="1"/>
  <c r="M814" i="6"/>
  <c r="R814" i="6" s="1"/>
  <c r="P814" i="6"/>
  <c r="M671" i="6"/>
  <c r="R671" i="6" s="1"/>
  <c r="L671" i="6"/>
  <c r="Q671" i="6" s="1"/>
  <c r="P671" i="6"/>
  <c r="P775" i="6"/>
  <c r="L775" i="6"/>
  <c r="Q775" i="6" s="1"/>
  <c r="M775" i="6"/>
  <c r="R775" i="6" s="1"/>
  <c r="P1426" i="6"/>
  <c r="L1426" i="6"/>
  <c r="Q1426" i="6" s="1"/>
  <c r="M1426" i="6"/>
  <c r="R1426" i="6" s="1"/>
  <c r="M1493" i="6"/>
  <c r="R1493" i="6" s="1"/>
  <c r="P1493" i="6"/>
  <c r="L1493" i="6"/>
  <c r="Q1493" i="6" s="1"/>
  <c r="M395" i="6"/>
  <c r="R395" i="6" s="1"/>
  <c r="L395" i="6"/>
  <c r="Q395" i="6" s="1"/>
  <c r="P395" i="6"/>
  <c r="M1913" i="6"/>
  <c r="R1913" i="6" s="1"/>
  <c r="P1913" i="6"/>
  <c r="L1913" i="6"/>
  <c r="Q1913" i="6" s="1"/>
  <c r="L1431" i="6"/>
  <c r="Q1431" i="6" s="1"/>
  <c r="P1431" i="6"/>
  <c r="M1431" i="6"/>
  <c r="R1431" i="6" s="1"/>
  <c r="M376" i="6"/>
  <c r="R376" i="6" s="1"/>
  <c r="P376" i="6"/>
  <c r="L376" i="6"/>
  <c r="Q376" i="6" s="1"/>
  <c r="P744" i="6"/>
  <c r="L744" i="6"/>
  <c r="Q744" i="6" s="1"/>
  <c r="M744" i="6"/>
  <c r="R744" i="6" s="1"/>
  <c r="L1756" i="6"/>
  <c r="Q1756" i="6" s="1"/>
  <c r="M1756" i="6"/>
  <c r="R1756" i="6" s="1"/>
  <c r="P1756" i="6"/>
  <c r="M1445" i="6"/>
  <c r="R1445" i="6" s="1"/>
  <c r="P1445" i="6"/>
  <c r="L1445" i="6"/>
  <c r="Q1445" i="6" s="1"/>
  <c r="L1981" i="6"/>
  <c r="Q1981" i="6" s="1"/>
  <c r="P1981" i="6"/>
  <c r="M1981" i="6"/>
  <c r="R1981" i="6" s="1"/>
  <c r="L416" i="6"/>
  <c r="Q416" i="6" s="1"/>
  <c r="P416" i="6"/>
  <c r="M416" i="6"/>
  <c r="R416" i="6" s="1"/>
  <c r="L228" i="6"/>
  <c r="Q228" i="6" s="1"/>
  <c r="P228" i="6"/>
  <c r="M228" i="6"/>
  <c r="R228" i="6" s="1"/>
  <c r="M1003" i="6"/>
  <c r="R1003" i="6" s="1"/>
  <c r="L1003" i="6"/>
  <c r="Q1003" i="6" s="1"/>
  <c r="P1003" i="6"/>
  <c r="M812" i="6"/>
  <c r="R812" i="6" s="1"/>
  <c r="P812" i="6"/>
  <c r="L812" i="6"/>
  <c r="Q812" i="6" s="1"/>
  <c r="L1048" i="6"/>
  <c r="Q1048" i="6" s="1"/>
  <c r="P1048" i="6"/>
  <c r="M1048" i="6"/>
  <c r="R1048" i="6" s="1"/>
  <c r="L109" i="6"/>
  <c r="Q109" i="6" s="1"/>
  <c r="P109" i="6"/>
  <c r="M109" i="6"/>
  <c r="R109" i="6" s="1"/>
  <c r="L1132" i="6"/>
  <c r="Q1132" i="6" s="1"/>
  <c r="M1132" i="6"/>
  <c r="R1132" i="6" s="1"/>
  <c r="P1132" i="6"/>
  <c r="M837" i="6"/>
  <c r="R837" i="6" s="1"/>
  <c r="P837" i="6"/>
  <c r="L837" i="6"/>
  <c r="Q837" i="6" s="1"/>
  <c r="M1459" i="6"/>
  <c r="R1459" i="6" s="1"/>
  <c r="L1459" i="6"/>
  <c r="Q1459" i="6" s="1"/>
  <c r="P1459" i="6"/>
  <c r="M883" i="6"/>
  <c r="R883" i="6" s="1"/>
  <c r="L883" i="6"/>
  <c r="Q883" i="6" s="1"/>
  <c r="P883" i="6"/>
  <c r="L1528" i="6"/>
  <c r="Q1528" i="6" s="1"/>
  <c r="M1528" i="6"/>
  <c r="R1528" i="6" s="1"/>
  <c r="P1528" i="6"/>
  <c r="L1732" i="6"/>
  <c r="Q1732" i="6" s="1"/>
  <c r="P1732" i="6"/>
  <c r="M1732" i="6"/>
  <c r="R1732" i="6" s="1"/>
  <c r="P1337" i="6"/>
  <c r="L1337" i="6"/>
  <c r="Q1337" i="6" s="1"/>
  <c r="M1337" i="6"/>
  <c r="R1337" i="6" s="1"/>
  <c r="M497" i="6"/>
  <c r="R497" i="6" s="1"/>
  <c r="P497" i="6"/>
  <c r="L497" i="6"/>
  <c r="Q497" i="6" s="1"/>
  <c r="M77" i="6"/>
  <c r="R77" i="6" s="1"/>
  <c r="L77" i="6"/>
  <c r="Q77" i="6" s="1"/>
  <c r="P77" i="6"/>
  <c r="P734" i="6"/>
  <c r="M734" i="6"/>
  <c r="R734" i="6" s="1"/>
  <c r="L734" i="6"/>
  <c r="Q734" i="6" s="1"/>
  <c r="P1393" i="6"/>
  <c r="M1393" i="6"/>
  <c r="R1393" i="6" s="1"/>
  <c r="L1393" i="6"/>
  <c r="Q1393" i="6" s="1"/>
  <c r="M1295" i="6"/>
  <c r="R1295" i="6" s="1"/>
  <c r="L1295" i="6"/>
  <c r="Q1295" i="6" s="1"/>
  <c r="P1295" i="6"/>
  <c r="P419" i="6"/>
  <c r="M419" i="6"/>
  <c r="R419" i="6" s="1"/>
  <c r="L419" i="6"/>
  <c r="Q419" i="6" s="1"/>
  <c r="P778" i="6"/>
  <c r="M778" i="6"/>
  <c r="R778" i="6" s="1"/>
  <c r="L778" i="6"/>
  <c r="Q778" i="6" s="1"/>
  <c r="P1315" i="6"/>
  <c r="L1315" i="6"/>
  <c r="Q1315" i="6" s="1"/>
  <c r="M1315" i="6"/>
  <c r="R1315" i="6" s="1"/>
  <c r="P339" i="6"/>
  <c r="M339" i="6"/>
  <c r="R339" i="6" s="1"/>
  <c r="L339" i="6"/>
  <c r="Q339" i="6" s="1"/>
  <c r="L635" i="6"/>
  <c r="Q635" i="6" s="1"/>
  <c r="M635" i="6"/>
  <c r="R635" i="6" s="1"/>
  <c r="P635" i="6"/>
  <c r="P404" i="6"/>
  <c r="L404" i="6"/>
  <c r="Q404" i="6" s="1"/>
  <c r="M404" i="6"/>
  <c r="R404" i="6" s="1"/>
  <c r="L669" i="6"/>
  <c r="Q669" i="6" s="1"/>
  <c r="M669" i="6"/>
  <c r="R669" i="6" s="1"/>
  <c r="P669" i="6"/>
  <c r="P605" i="6"/>
  <c r="L605" i="6"/>
  <c r="Q605" i="6" s="1"/>
  <c r="M605" i="6"/>
  <c r="R605" i="6" s="1"/>
  <c r="P257" i="6"/>
  <c r="L257" i="6"/>
  <c r="Q257" i="6" s="1"/>
  <c r="M257" i="6"/>
  <c r="R257" i="6" s="1"/>
  <c r="P423" i="6"/>
  <c r="L423" i="6"/>
  <c r="Q423" i="6" s="1"/>
  <c r="M423" i="6"/>
  <c r="R423" i="6" s="1"/>
  <c r="L66" i="6"/>
  <c r="Q66" i="6" s="1"/>
  <c r="M66" i="6"/>
  <c r="R66" i="6" s="1"/>
  <c r="P66" i="6"/>
  <c r="L715" i="6"/>
  <c r="Q715" i="6" s="1"/>
  <c r="P715" i="6"/>
  <c r="M715" i="6"/>
  <c r="R715" i="6" s="1"/>
  <c r="M821" i="6"/>
  <c r="R821" i="6" s="1"/>
  <c r="P821" i="6"/>
  <c r="L821" i="6"/>
  <c r="Q821" i="6" s="1"/>
  <c r="P1391" i="6"/>
  <c r="L1391" i="6"/>
  <c r="Q1391" i="6" s="1"/>
  <c r="M1391" i="6"/>
  <c r="R1391" i="6" s="1"/>
  <c r="P350" i="6"/>
  <c r="L350" i="6"/>
  <c r="Q350" i="6" s="1"/>
  <c r="M350" i="6"/>
  <c r="R350" i="6" s="1"/>
  <c r="P772" i="6"/>
  <c r="M772" i="6"/>
  <c r="R772" i="6" s="1"/>
  <c r="L772" i="6"/>
  <c r="Q772" i="6" s="1"/>
  <c r="M749" i="6"/>
  <c r="R749" i="6" s="1"/>
  <c r="P749" i="6"/>
  <c r="L749" i="6"/>
  <c r="Q749" i="6" s="1"/>
  <c r="P117" i="6"/>
  <c r="M117" i="6"/>
  <c r="R117" i="6" s="1"/>
  <c r="L117" i="6"/>
  <c r="Q117" i="6" s="1"/>
  <c r="M1014" i="6"/>
  <c r="R1014" i="6" s="1"/>
  <c r="L1014" i="6"/>
  <c r="Q1014" i="6" s="1"/>
  <c r="P1014" i="6"/>
  <c r="P213" i="6"/>
  <c r="M213" i="6"/>
  <c r="R213" i="6" s="1"/>
  <c r="L213" i="6"/>
  <c r="Q213" i="6" s="1"/>
  <c r="L728" i="6"/>
  <c r="Q728" i="6" s="1"/>
  <c r="P728" i="6"/>
  <c r="M728" i="6"/>
  <c r="R728" i="6" s="1"/>
  <c r="M1885" i="6"/>
  <c r="R1885" i="6" s="1"/>
  <c r="L1885" i="6"/>
  <c r="Q1885" i="6" s="1"/>
  <c r="P1885" i="6"/>
  <c r="M1212" i="6"/>
  <c r="R1212" i="6" s="1"/>
  <c r="P1212" i="6"/>
  <c r="L1212" i="6"/>
  <c r="Q1212" i="6" s="1"/>
  <c r="L186" i="6"/>
  <c r="Q186" i="6" s="1"/>
  <c r="M186" i="6"/>
  <c r="R186" i="6" s="1"/>
  <c r="P186" i="6"/>
  <c r="P764" i="6"/>
  <c r="L764" i="6"/>
  <c r="Q764" i="6" s="1"/>
  <c r="M764" i="6"/>
  <c r="R764" i="6" s="1"/>
  <c r="P1572" i="6"/>
  <c r="L1572" i="6"/>
  <c r="Q1572" i="6" s="1"/>
  <c r="M1572" i="6"/>
  <c r="R1572" i="6" s="1"/>
  <c r="P1902" i="6"/>
  <c r="M1902" i="6"/>
  <c r="R1902" i="6" s="1"/>
  <c r="L1902" i="6"/>
  <c r="Q1902" i="6" s="1"/>
  <c r="M1894" i="6"/>
  <c r="R1894" i="6" s="1"/>
  <c r="P1894" i="6"/>
  <c r="L1894" i="6"/>
  <c r="Q1894" i="6" s="1"/>
  <c r="P453" i="6"/>
  <c r="L453" i="6"/>
  <c r="Q453" i="6" s="1"/>
  <c r="M453" i="6"/>
  <c r="R453" i="6" s="1"/>
  <c r="M1336" i="6"/>
  <c r="R1336" i="6" s="1"/>
  <c r="L1336" i="6"/>
  <c r="Q1336" i="6" s="1"/>
  <c r="P1336" i="6"/>
  <c r="P649" i="6"/>
  <c r="L649" i="6"/>
  <c r="Q649" i="6" s="1"/>
  <c r="M649" i="6"/>
  <c r="R649" i="6" s="1"/>
  <c r="P476" i="6"/>
  <c r="L476" i="6"/>
  <c r="Q476" i="6" s="1"/>
  <c r="M476" i="6"/>
  <c r="R476" i="6" s="1"/>
  <c r="L1513" i="6"/>
  <c r="Q1513" i="6" s="1"/>
  <c r="M1513" i="6"/>
  <c r="R1513" i="6" s="1"/>
  <c r="P1513" i="6"/>
  <c r="M407" i="6"/>
  <c r="R407" i="6" s="1"/>
  <c r="P407" i="6"/>
  <c r="L407" i="6"/>
  <c r="Q407" i="6" s="1"/>
  <c r="P88" i="6"/>
  <c r="L88" i="6"/>
  <c r="Q88" i="6" s="1"/>
  <c r="M88" i="6"/>
  <c r="R88" i="6" s="1"/>
  <c r="M1224" i="6"/>
  <c r="R1224" i="6" s="1"/>
  <c r="L1224" i="6"/>
  <c r="Q1224" i="6" s="1"/>
  <c r="P1224" i="6"/>
  <c r="M1822" i="6"/>
  <c r="R1822" i="6" s="1"/>
  <c r="P1822" i="6"/>
  <c r="L1822" i="6"/>
  <c r="Q1822" i="6" s="1"/>
  <c r="L1082" i="6"/>
  <c r="Q1082" i="6" s="1"/>
  <c r="M1082" i="6"/>
  <c r="R1082" i="6" s="1"/>
  <c r="P1082" i="6"/>
  <c r="L1055" i="6"/>
  <c r="Q1055" i="6" s="1"/>
  <c r="P1055" i="6"/>
  <c r="M1055" i="6"/>
  <c r="R1055" i="6" s="1"/>
  <c r="P913" i="6"/>
  <c r="L913" i="6"/>
  <c r="Q913" i="6" s="1"/>
  <c r="M913" i="6"/>
  <c r="R913" i="6" s="1"/>
  <c r="P426" i="6"/>
  <c r="L426" i="6"/>
  <c r="Q426" i="6" s="1"/>
  <c r="M426" i="6"/>
  <c r="R426" i="6" s="1"/>
  <c r="M1512" i="6"/>
  <c r="R1512" i="6" s="1"/>
  <c r="L1512" i="6"/>
  <c r="Q1512" i="6" s="1"/>
  <c r="P1512" i="6"/>
  <c r="M1199" i="6"/>
  <c r="R1199" i="6" s="1"/>
  <c r="L1199" i="6"/>
  <c r="Q1199" i="6" s="1"/>
  <c r="P1199" i="6"/>
  <c r="L1461" i="6"/>
  <c r="Q1461" i="6" s="1"/>
  <c r="M1461" i="6"/>
  <c r="R1461" i="6" s="1"/>
  <c r="P1461" i="6"/>
  <c r="P801" i="6"/>
  <c r="L801" i="6"/>
  <c r="Q801" i="6" s="1"/>
  <c r="M801" i="6"/>
  <c r="R801" i="6" s="1"/>
  <c r="M558" i="6"/>
  <c r="R558" i="6" s="1"/>
  <c r="L558" i="6"/>
  <c r="Q558" i="6" s="1"/>
  <c r="P558" i="6"/>
  <c r="P55" i="6"/>
  <c r="L55" i="6"/>
  <c r="Q55" i="6" s="1"/>
  <c r="M55" i="6"/>
  <c r="R55" i="6" s="1"/>
  <c r="L1944" i="6"/>
  <c r="Q1944" i="6" s="1"/>
  <c r="M1944" i="6"/>
  <c r="R1944" i="6" s="1"/>
  <c r="P1944" i="6"/>
  <c r="M1775" i="6"/>
  <c r="R1775" i="6" s="1"/>
  <c r="P1775" i="6"/>
  <c r="L1775" i="6"/>
  <c r="Q1775" i="6" s="1"/>
  <c r="P429" i="6"/>
  <c r="L429" i="6"/>
  <c r="Q429" i="6" s="1"/>
  <c r="M429" i="6"/>
  <c r="R429" i="6" s="1"/>
  <c r="L1531" i="6"/>
  <c r="Q1531" i="6" s="1"/>
  <c r="M1531" i="6"/>
  <c r="R1531" i="6" s="1"/>
  <c r="P1531" i="6"/>
  <c r="P1711" i="6"/>
  <c r="L1711" i="6"/>
  <c r="Q1711" i="6" s="1"/>
  <c r="M1711" i="6"/>
  <c r="R1711" i="6" s="1"/>
  <c r="M1874" i="6"/>
  <c r="R1874" i="6" s="1"/>
  <c r="P1874" i="6"/>
  <c r="L1874" i="6"/>
  <c r="Q1874" i="6" s="1"/>
  <c r="P964" i="6"/>
  <c r="L964" i="6"/>
  <c r="Q964" i="6" s="1"/>
  <c r="M964" i="6"/>
  <c r="R964" i="6" s="1"/>
  <c r="M1926" i="6"/>
  <c r="R1926" i="6" s="1"/>
  <c r="P1926" i="6"/>
  <c r="L1926" i="6"/>
  <c r="Q1926" i="6" s="1"/>
  <c r="M533" i="6"/>
  <c r="R533" i="6" s="1"/>
  <c r="L533" i="6"/>
  <c r="Q533" i="6" s="1"/>
  <c r="P533" i="6"/>
  <c r="M209" i="6"/>
  <c r="R209" i="6" s="1"/>
  <c r="P209" i="6"/>
  <c r="L209" i="6"/>
  <c r="Q209" i="6" s="1"/>
  <c r="L1484" i="6"/>
  <c r="Q1484" i="6" s="1"/>
  <c r="M1484" i="6"/>
  <c r="R1484" i="6" s="1"/>
  <c r="P1484" i="6"/>
  <c r="P1335" i="6"/>
  <c r="L1335" i="6"/>
  <c r="Q1335" i="6" s="1"/>
  <c r="M1335" i="6"/>
  <c r="R1335" i="6" s="1"/>
  <c r="L1686" i="6"/>
  <c r="Q1686" i="6" s="1"/>
  <c r="P1686" i="6"/>
  <c r="M1686" i="6"/>
  <c r="R1686" i="6" s="1"/>
  <c r="M901" i="6"/>
  <c r="R901" i="6" s="1"/>
  <c r="L901" i="6"/>
  <c r="Q901" i="6" s="1"/>
  <c r="P901" i="6"/>
  <c r="M1495" i="6"/>
  <c r="R1495" i="6" s="1"/>
  <c r="L1495" i="6"/>
  <c r="Q1495" i="6" s="1"/>
  <c r="P1495" i="6"/>
  <c r="M1745" i="6"/>
  <c r="R1745" i="6" s="1"/>
  <c r="P1745" i="6"/>
  <c r="L1745" i="6"/>
  <c r="Q1745" i="6" s="1"/>
  <c r="M128" i="6"/>
  <c r="R128" i="6" s="1"/>
  <c r="L128" i="6"/>
  <c r="Q128" i="6" s="1"/>
  <c r="P128" i="6"/>
  <c r="M506" i="6"/>
  <c r="R506" i="6" s="1"/>
  <c r="L506" i="6"/>
  <c r="Q506" i="6" s="1"/>
  <c r="P506" i="6"/>
  <c r="M700" i="6"/>
  <c r="R700" i="6" s="1"/>
  <c r="P700" i="6"/>
  <c r="L700" i="6"/>
  <c r="Q700" i="6" s="1"/>
  <c r="L466" i="6"/>
  <c r="Q466" i="6" s="1"/>
  <c r="P466" i="6"/>
  <c r="M466" i="6"/>
  <c r="R466" i="6" s="1"/>
  <c r="P1304" i="6"/>
  <c r="L1304" i="6"/>
  <c r="Q1304" i="6" s="1"/>
  <c r="M1304" i="6"/>
  <c r="R1304" i="6" s="1"/>
  <c r="P478" i="6"/>
  <c r="L478" i="6"/>
  <c r="Q478" i="6" s="1"/>
  <c r="M478" i="6"/>
  <c r="R478" i="6" s="1"/>
  <c r="M99" i="6"/>
  <c r="R99" i="6" s="1"/>
  <c r="P99" i="6"/>
  <c r="L99" i="6"/>
  <c r="Q99" i="6" s="1"/>
  <c r="P976" i="6"/>
  <c r="L976" i="6"/>
  <c r="Q976" i="6" s="1"/>
  <c r="M976" i="6"/>
  <c r="R976" i="6" s="1"/>
  <c r="P1561" i="6"/>
  <c r="M1561" i="6"/>
  <c r="R1561" i="6" s="1"/>
  <c r="L1561" i="6"/>
  <c r="Q1561" i="6" s="1"/>
  <c r="P333" i="6"/>
  <c r="L333" i="6"/>
  <c r="Q333" i="6" s="1"/>
  <c r="M333" i="6"/>
  <c r="R333" i="6" s="1"/>
  <c r="M1255" i="6"/>
  <c r="R1255" i="6" s="1"/>
  <c r="P1255" i="6"/>
  <c r="L1255" i="6"/>
  <c r="Q1255" i="6" s="1"/>
  <c r="L486" i="6"/>
  <c r="Q486" i="6" s="1"/>
  <c r="M486" i="6"/>
  <c r="R486" i="6" s="1"/>
  <c r="P486" i="6"/>
  <c r="L1081" i="6"/>
  <c r="Q1081" i="6" s="1"/>
  <c r="M1081" i="6"/>
  <c r="R1081" i="6" s="1"/>
  <c r="P1081" i="6"/>
  <c r="M1423" i="6"/>
  <c r="R1423" i="6" s="1"/>
  <c r="L1423" i="6"/>
  <c r="Q1423" i="6" s="1"/>
  <c r="P1423" i="6"/>
  <c r="P1137" i="6"/>
  <c r="L1137" i="6"/>
  <c r="Q1137" i="6" s="1"/>
  <c r="M1137" i="6"/>
  <c r="R1137" i="6" s="1"/>
  <c r="M969" i="6"/>
  <c r="R969" i="6" s="1"/>
  <c r="L969" i="6"/>
  <c r="Q969" i="6" s="1"/>
  <c r="P969" i="6"/>
  <c r="P1098" i="6"/>
  <c r="L1098" i="6"/>
  <c r="Q1098" i="6" s="1"/>
  <c r="M1098" i="6"/>
  <c r="R1098" i="6" s="1"/>
  <c r="P532" i="6"/>
  <c r="L532" i="6"/>
  <c r="Q532" i="6" s="1"/>
  <c r="M532" i="6"/>
  <c r="R532" i="6" s="1"/>
  <c r="P1193" i="6"/>
  <c r="L1193" i="6"/>
  <c r="Q1193" i="6" s="1"/>
  <c r="M1193" i="6"/>
  <c r="R1193" i="6" s="1"/>
  <c r="P1864" i="6"/>
  <c r="L1864" i="6"/>
  <c r="Q1864" i="6" s="1"/>
  <c r="M1864" i="6"/>
  <c r="R1864" i="6" s="1"/>
  <c r="P660" i="6"/>
  <c r="L660" i="6"/>
  <c r="Q660" i="6" s="1"/>
  <c r="M660" i="6"/>
  <c r="R660" i="6" s="1"/>
  <c r="P1158" i="6"/>
  <c r="M1158" i="6"/>
  <c r="R1158" i="6" s="1"/>
  <c r="L1158" i="6"/>
  <c r="Q1158" i="6" s="1"/>
  <c r="L250" i="6"/>
  <c r="Q250" i="6" s="1"/>
  <c r="M250" i="6"/>
  <c r="R250" i="6" s="1"/>
  <c r="P250" i="6"/>
  <c r="P1267" i="6"/>
  <c r="L1267" i="6"/>
  <c r="Q1267" i="6" s="1"/>
  <c r="M1267" i="6"/>
  <c r="R1267" i="6" s="1"/>
  <c r="M216" i="6"/>
  <c r="R216" i="6" s="1"/>
  <c r="L216" i="6"/>
  <c r="Q216" i="6" s="1"/>
  <c r="P216" i="6"/>
  <c r="L165" i="6"/>
  <c r="Q165" i="6" s="1"/>
  <c r="P165" i="6"/>
  <c r="M165" i="6"/>
  <c r="R165" i="6" s="1"/>
  <c r="L556" i="6"/>
  <c r="Q556" i="6" s="1"/>
  <c r="P556" i="6"/>
  <c r="M556" i="6"/>
  <c r="R556" i="6" s="1"/>
  <c r="M1408" i="6"/>
  <c r="R1408" i="6" s="1"/>
  <c r="L1408" i="6"/>
  <c r="Q1408" i="6" s="1"/>
  <c r="P1408" i="6"/>
  <c r="M1441" i="6"/>
  <c r="R1441" i="6" s="1"/>
  <c r="L1441" i="6"/>
  <c r="Q1441" i="6" s="1"/>
  <c r="P1441" i="6"/>
  <c r="L259" i="6"/>
  <c r="Q259" i="6" s="1"/>
  <c r="M259" i="6"/>
  <c r="R259" i="6" s="1"/>
  <c r="P259" i="6"/>
  <c r="L120" i="6"/>
  <c r="Q120" i="6" s="1"/>
  <c r="P120" i="6"/>
  <c r="M120" i="6"/>
  <c r="R120" i="6" s="1"/>
  <c r="L908" i="6"/>
  <c r="Q908" i="6" s="1"/>
  <c r="M908" i="6"/>
  <c r="R908" i="6" s="1"/>
  <c r="P908" i="6"/>
  <c r="P1463" i="6"/>
  <c r="M1463" i="6"/>
  <c r="R1463" i="6" s="1"/>
  <c r="L1463" i="6"/>
  <c r="Q1463" i="6" s="1"/>
  <c r="P587" i="6"/>
  <c r="L587" i="6"/>
  <c r="Q587" i="6" s="1"/>
  <c r="M587" i="6"/>
  <c r="R587" i="6" s="1"/>
  <c r="M1545" i="6"/>
  <c r="R1545" i="6" s="1"/>
  <c r="P1545" i="6"/>
  <c r="L1545" i="6"/>
  <c r="Q1545" i="6" s="1"/>
  <c r="M1069" i="6"/>
  <c r="R1069" i="6" s="1"/>
  <c r="L1069" i="6"/>
  <c r="Q1069" i="6" s="1"/>
  <c r="P1069" i="6"/>
  <c r="P1608" i="6"/>
  <c r="M1608" i="6"/>
  <c r="R1608" i="6" s="1"/>
  <c r="L1608" i="6"/>
  <c r="Q1608" i="6" s="1"/>
  <c r="L631" i="6"/>
  <c r="Q631" i="6" s="1"/>
  <c r="M631" i="6"/>
  <c r="R631" i="6" s="1"/>
  <c r="P631" i="6"/>
  <c r="L326" i="6"/>
  <c r="Q326" i="6" s="1"/>
  <c r="M326" i="6"/>
  <c r="R326" i="6" s="1"/>
  <c r="P326" i="6"/>
  <c r="L67" i="6"/>
  <c r="Q67" i="6" s="1"/>
  <c r="P67" i="6"/>
  <c r="M67" i="6"/>
  <c r="R67" i="6" s="1"/>
  <c r="M796" i="6"/>
  <c r="R796" i="6" s="1"/>
  <c r="L796" i="6"/>
  <c r="Q796" i="6" s="1"/>
  <c r="P796" i="6"/>
  <c r="L886" i="6"/>
  <c r="Q886" i="6" s="1"/>
  <c r="M886" i="6"/>
  <c r="R886" i="6" s="1"/>
  <c r="P886" i="6"/>
  <c r="L1195" i="6"/>
  <c r="Q1195" i="6" s="1"/>
  <c r="M1195" i="6"/>
  <c r="R1195" i="6" s="1"/>
  <c r="P1195" i="6"/>
  <c r="L337" i="6"/>
  <c r="Q337" i="6" s="1"/>
  <c r="M337" i="6"/>
  <c r="R337" i="6" s="1"/>
  <c r="P337" i="6"/>
  <c r="M949" i="6"/>
  <c r="R949" i="6" s="1"/>
  <c r="L949" i="6"/>
  <c r="Q949" i="6" s="1"/>
  <c r="P949" i="6"/>
  <c r="L620" i="6"/>
  <c r="Q620" i="6" s="1"/>
  <c r="P620" i="6"/>
  <c r="M620" i="6"/>
  <c r="R620" i="6" s="1"/>
  <c r="P667" i="6"/>
  <c r="M667" i="6"/>
  <c r="R667" i="6" s="1"/>
  <c r="L667" i="6"/>
  <c r="Q667" i="6" s="1"/>
  <c r="P1758" i="6"/>
  <c r="L1758" i="6"/>
  <c r="Q1758" i="6" s="1"/>
  <c r="M1758" i="6"/>
  <c r="R1758" i="6" s="1"/>
  <c r="M1949" i="6"/>
  <c r="R1949" i="6" s="1"/>
  <c r="P1949" i="6"/>
  <c r="L1949" i="6"/>
  <c r="Q1949" i="6" s="1"/>
  <c r="L743" i="6"/>
  <c r="Q743" i="6" s="1"/>
  <c r="M743" i="6"/>
  <c r="R743" i="6" s="1"/>
  <c r="P743" i="6"/>
  <c r="P318" i="6"/>
  <c r="L318" i="6"/>
  <c r="Q318" i="6" s="1"/>
  <c r="M318" i="6"/>
  <c r="R318" i="6" s="1"/>
  <c r="M1535" i="6"/>
  <c r="R1535" i="6" s="1"/>
  <c r="L1535" i="6"/>
  <c r="Q1535" i="6" s="1"/>
  <c r="P1535" i="6"/>
  <c r="M1190" i="6"/>
  <c r="R1190" i="6" s="1"/>
  <c r="P1190" i="6"/>
  <c r="L1190" i="6"/>
  <c r="Q1190" i="6" s="1"/>
  <c r="L1824" i="6"/>
  <c r="Q1824" i="6" s="1"/>
  <c r="M1824" i="6"/>
  <c r="R1824" i="6" s="1"/>
  <c r="P1824" i="6"/>
  <c r="M1638" i="6"/>
  <c r="R1638" i="6" s="1"/>
  <c r="P1638" i="6"/>
  <c r="L1638" i="6"/>
  <c r="Q1638" i="6" s="1"/>
  <c r="L1085" i="6"/>
  <c r="Q1085" i="6" s="1"/>
  <c r="M1085" i="6"/>
  <c r="R1085" i="6" s="1"/>
  <c r="P1085" i="6"/>
  <c r="M534" i="6"/>
  <c r="R534" i="6" s="1"/>
  <c r="L534" i="6"/>
  <c r="Q534" i="6" s="1"/>
  <c r="P534" i="6"/>
  <c r="P1472" i="6"/>
  <c r="M1472" i="6"/>
  <c r="R1472" i="6" s="1"/>
  <c r="L1472" i="6"/>
  <c r="Q1472" i="6" s="1"/>
  <c r="L500" i="6"/>
  <c r="Q500" i="6" s="1"/>
  <c r="P500" i="6"/>
  <c r="M500" i="6"/>
  <c r="R500" i="6" s="1"/>
  <c r="L808" i="6"/>
  <c r="Q808" i="6" s="1"/>
  <c r="M808" i="6"/>
  <c r="R808" i="6" s="1"/>
  <c r="P808" i="6"/>
  <c r="P234" i="6"/>
  <c r="L234" i="6"/>
  <c r="Q234" i="6" s="1"/>
  <c r="M234" i="6"/>
  <c r="R234" i="6" s="1"/>
  <c r="M1934" i="6"/>
  <c r="R1934" i="6" s="1"/>
  <c r="L1934" i="6"/>
  <c r="Q1934" i="6" s="1"/>
  <c r="P1934" i="6"/>
  <c r="P786" i="6"/>
  <c r="M786" i="6"/>
  <c r="R786" i="6" s="1"/>
  <c r="L786" i="6"/>
  <c r="Q786" i="6" s="1"/>
  <c r="M1935" i="6"/>
  <c r="R1935" i="6" s="1"/>
  <c r="L1935" i="6"/>
  <c r="Q1935" i="6" s="1"/>
  <c r="P1935" i="6"/>
  <c r="M1787" i="6"/>
  <c r="R1787" i="6" s="1"/>
  <c r="L1787" i="6"/>
  <c r="Q1787" i="6" s="1"/>
  <c r="P1787" i="6"/>
  <c r="L1733" i="6"/>
  <c r="Q1733" i="6" s="1"/>
  <c r="P1733" i="6"/>
  <c r="M1733" i="6"/>
  <c r="R1733" i="6" s="1"/>
  <c r="P251" i="6"/>
  <c r="M251" i="6"/>
  <c r="R251" i="6" s="1"/>
  <c r="L251" i="6"/>
  <c r="Q251" i="6" s="1"/>
  <c r="P1131" i="6"/>
  <c r="M1131" i="6"/>
  <c r="R1131" i="6" s="1"/>
  <c r="L1131" i="6"/>
  <c r="Q1131" i="6" s="1"/>
  <c r="P1605" i="6"/>
  <c r="L1605" i="6"/>
  <c r="Q1605" i="6" s="1"/>
  <c r="M1605" i="6"/>
  <c r="R1605" i="6" s="1"/>
  <c r="P361" i="6"/>
  <c r="M361" i="6"/>
  <c r="R361" i="6" s="1"/>
  <c r="L361" i="6"/>
  <c r="Q361" i="6" s="1"/>
  <c r="P1276" i="6"/>
  <c r="M1276" i="6"/>
  <c r="R1276" i="6" s="1"/>
  <c r="L1276" i="6"/>
  <c r="Q1276" i="6" s="1"/>
  <c r="M1030" i="6"/>
  <c r="R1030" i="6" s="1"/>
  <c r="L1030" i="6"/>
  <c r="Q1030" i="6" s="1"/>
  <c r="P1030" i="6"/>
  <c r="L1149" i="6"/>
  <c r="Q1149" i="6" s="1"/>
  <c r="P1149" i="6"/>
  <c r="M1149" i="6"/>
  <c r="R1149" i="6" s="1"/>
  <c r="L624" i="6"/>
  <c r="Q624" i="6" s="1"/>
  <c r="P624" i="6"/>
  <c r="M624" i="6"/>
  <c r="R624" i="6" s="1"/>
  <c r="M946" i="6"/>
  <c r="R946" i="6" s="1"/>
  <c r="L946" i="6"/>
  <c r="Q946" i="6" s="1"/>
  <c r="P946" i="6"/>
  <c r="M603" i="6"/>
  <c r="R603" i="6" s="1"/>
  <c r="P603" i="6"/>
  <c r="L603" i="6"/>
  <c r="Q603" i="6" s="1"/>
  <c r="M1475" i="6"/>
  <c r="R1475" i="6" s="1"/>
  <c r="P1475" i="6"/>
  <c r="L1475" i="6"/>
  <c r="Q1475" i="6" s="1"/>
  <c r="P1781" i="6"/>
  <c r="L1781" i="6"/>
  <c r="Q1781" i="6" s="1"/>
  <c r="M1781" i="6"/>
  <c r="R1781" i="6" s="1"/>
  <c r="L83" i="6"/>
  <c r="Q83" i="6" s="1"/>
  <c r="M83" i="6"/>
  <c r="R83" i="6" s="1"/>
  <c r="P83" i="6"/>
  <c r="M925" i="6"/>
  <c r="R925" i="6" s="1"/>
  <c r="P925" i="6"/>
  <c r="L925" i="6"/>
  <c r="Q925" i="6" s="1"/>
  <c r="M652" i="6"/>
  <c r="R652" i="6" s="1"/>
  <c r="L652" i="6"/>
  <c r="Q652" i="6" s="1"/>
  <c r="P652" i="6"/>
  <c r="L947" i="6"/>
  <c r="M947" i="6"/>
  <c r="R947" i="6" s="1"/>
  <c r="Q947" i="6"/>
  <c r="P947" i="6"/>
  <c r="P623" i="6"/>
  <c r="M623" i="6"/>
  <c r="R623" i="6" s="1"/>
  <c r="L623" i="6"/>
  <c r="Q623" i="6" s="1"/>
  <c r="M1643" i="6"/>
  <c r="R1643" i="6" s="1"/>
  <c r="L1643" i="6"/>
  <c r="Q1643" i="6" s="1"/>
  <c r="P1643" i="6"/>
  <c r="M1659" i="6"/>
  <c r="R1659" i="6" s="1"/>
  <c r="P1659" i="6"/>
  <c r="L1659" i="6"/>
  <c r="Q1659" i="6" s="1"/>
  <c r="P1300" i="6"/>
  <c r="L1300" i="6"/>
  <c r="Q1300" i="6" s="1"/>
  <c r="M1300" i="6"/>
  <c r="R1300" i="6" s="1"/>
  <c r="P1412" i="6"/>
  <c r="L1412" i="6"/>
  <c r="Q1412" i="6" s="1"/>
  <c r="M1412" i="6"/>
  <c r="R1412" i="6" s="1"/>
  <c r="M1005" i="6"/>
  <c r="R1005" i="6" s="1"/>
  <c r="P1005" i="6"/>
  <c r="L1005" i="6"/>
  <c r="Q1005" i="6" s="1"/>
  <c r="M1852" i="6"/>
  <c r="R1852" i="6" s="1"/>
  <c r="P1852" i="6"/>
  <c r="L1852" i="6"/>
  <c r="Q1852" i="6" s="1"/>
  <c r="L1514" i="6"/>
  <c r="Q1514" i="6" s="1"/>
  <c r="M1514" i="6"/>
  <c r="R1514" i="6" s="1"/>
  <c r="P1514" i="6"/>
  <c r="M163" i="6"/>
  <c r="R163" i="6" s="1"/>
  <c r="P163" i="6"/>
  <c r="L163" i="6"/>
  <c r="Q163" i="6" s="1"/>
  <c r="M1454" i="6"/>
  <c r="R1454" i="6" s="1"/>
  <c r="P1454" i="6"/>
  <c r="L1454" i="6"/>
  <c r="Q1454" i="6" s="1"/>
  <c r="M1489" i="6"/>
  <c r="R1489" i="6" s="1"/>
  <c r="L1489" i="6"/>
  <c r="Q1489" i="6" s="1"/>
  <c r="P1489" i="6"/>
  <c r="M1555" i="6"/>
  <c r="R1555" i="6" s="1"/>
  <c r="P1555" i="6"/>
  <c r="L1555" i="6"/>
  <c r="Q1555" i="6" s="1"/>
  <c r="P127" i="6"/>
  <c r="L127" i="6"/>
  <c r="Q127" i="6" s="1"/>
  <c r="M127" i="6"/>
  <c r="R127" i="6" s="1"/>
  <c r="M1345" i="6"/>
  <c r="R1345" i="6" s="1"/>
  <c r="L1345" i="6"/>
  <c r="Q1345" i="6" s="1"/>
  <c r="P1345" i="6"/>
  <c r="M835" i="6"/>
  <c r="R835" i="6" s="1"/>
  <c r="P835" i="6"/>
  <c r="L835" i="6"/>
  <c r="Q835" i="6" s="1"/>
  <c r="P762" i="6"/>
  <c r="L762" i="6"/>
  <c r="Q762" i="6" s="1"/>
  <c r="M762" i="6"/>
  <c r="R762" i="6" s="1"/>
  <c r="P975" i="6"/>
  <c r="M975" i="6"/>
  <c r="R975" i="6" s="1"/>
  <c r="L975" i="6"/>
  <c r="Q975" i="6" s="1"/>
  <c r="M358" i="6"/>
  <c r="R358" i="6" s="1"/>
  <c r="L358" i="6"/>
  <c r="Q358" i="6" s="1"/>
  <c r="P358" i="6"/>
  <c r="L1687" i="6"/>
  <c r="Q1687" i="6" s="1"/>
  <c r="M1687" i="6"/>
  <c r="R1687" i="6" s="1"/>
  <c r="P1687" i="6"/>
  <c r="M915" i="6"/>
  <c r="R915" i="6" s="1"/>
  <c r="L915" i="6"/>
  <c r="Q915" i="6" s="1"/>
  <c r="P915" i="6"/>
  <c r="L1510" i="6"/>
  <c r="Q1510" i="6" s="1"/>
  <c r="M1510" i="6"/>
  <c r="R1510" i="6" s="1"/>
  <c r="P1510" i="6"/>
  <c r="M625" i="6"/>
  <c r="R625" i="6" s="1"/>
  <c r="P625" i="6"/>
  <c r="L625" i="6"/>
  <c r="Q625" i="6" s="1"/>
  <c r="P1145" i="6"/>
  <c r="M1145" i="6"/>
  <c r="R1145" i="6" s="1"/>
  <c r="L1145" i="6"/>
  <c r="Q1145" i="6" s="1"/>
  <c r="P973" i="6"/>
  <c r="L973" i="6"/>
  <c r="Q973" i="6" s="1"/>
  <c r="M973" i="6"/>
  <c r="R973" i="6" s="1"/>
  <c r="P1169" i="6"/>
  <c r="L1169" i="6"/>
  <c r="Q1169" i="6" s="1"/>
  <c r="M1169" i="6"/>
  <c r="R1169" i="6" s="1"/>
  <c r="P488" i="6"/>
  <c r="L488" i="6"/>
  <c r="Q488" i="6" s="1"/>
  <c r="M488" i="6"/>
  <c r="R488" i="6" s="1"/>
  <c r="P1278" i="6"/>
  <c r="L1278" i="6"/>
  <c r="Q1278" i="6" s="1"/>
  <c r="M1278" i="6"/>
  <c r="R1278" i="6" s="1"/>
  <c r="P278" i="6"/>
  <c r="L278" i="6"/>
  <c r="Q278" i="6" s="1"/>
  <c r="M278" i="6"/>
  <c r="R278" i="6" s="1"/>
  <c r="M1910" i="6"/>
  <c r="R1910" i="6" s="1"/>
  <c r="P1910" i="6"/>
  <c r="L1910" i="6"/>
  <c r="Q1910" i="6" s="1"/>
  <c r="M1951" i="6"/>
  <c r="R1951" i="6" s="1"/>
  <c r="L1951" i="6"/>
  <c r="Q1951" i="6" s="1"/>
  <c r="P1951" i="6"/>
  <c r="M904" i="6"/>
  <c r="R904" i="6" s="1"/>
  <c r="L904" i="6"/>
  <c r="Q904" i="6" s="1"/>
  <c r="P904" i="6"/>
  <c r="L1557" i="6"/>
  <c r="Q1557" i="6" s="1"/>
  <c r="P1557" i="6"/>
  <c r="M1557" i="6"/>
  <c r="R1557" i="6" s="1"/>
  <c r="L825" i="6"/>
  <c r="Q825" i="6" s="1"/>
  <c r="M825" i="6"/>
  <c r="R825" i="6" s="1"/>
  <c r="P825" i="6"/>
  <c r="M1491" i="6"/>
  <c r="R1491" i="6" s="1"/>
  <c r="L1491" i="6"/>
  <c r="Q1491" i="6" s="1"/>
  <c r="P1491" i="6"/>
  <c r="P614" i="6"/>
  <c r="L614" i="6"/>
  <c r="Q614" i="6" s="1"/>
  <c r="M614" i="6"/>
  <c r="R614" i="6" s="1"/>
  <c r="L1268" i="6"/>
  <c r="Q1268" i="6" s="1"/>
  <c r="P1268" i="6"/>
  <c r="M1268" i="6"/>
  <c r="R1268" i="6" s="1"/>
  <c r="P1230" i="6"/>
  <c r="L1230" i="6"/>
  <c r="Q1230" i="6" s="1"/>
  <c r="M1230" i="6"/>
  <c r="R1230" i="6" s="1"/>
  <c r="P1117" i="6"/>
  <c r="M1117" i="6"/>
  <c r="R1117" i="6" s="1"/>
  <c r="L1117" i="6"/>
  <c r="Q1117" i="6" s="1"/>
  <c r="P1784" i="6"/>
  <c r="L1784" i="6"/>
  <c r="Q1784" i="6" s="1"/>
  <c r="M1784" i="6"/>
  <c r="R1784" i="6" s="1"/>
  <c r="L1821" i="6"/>
  <c r="Q1821" i="6" s="1"/>
  <c r="P1821" i="6"/>
  <c r="M1821" i="6"/>
  <c r="R1821" i="6" s="1"/>
  <c r="P1301" i="6"/>
  <c r="M1301" i="6"/>
  <c r="R1301" i="6" s="1"/>
  <c r="L1301" i="6"/>
  <c r="Q1301" i="6" s="1"/>
  <c r="M1442" i="6"/>
  <c r="R1442" i="6" s="1"/>
  <c r="L1442" i="6"/>
  <c r="Q1442" i="6" s="1"/>
  <c r="P1442" i="6"/>
  <c r="M1751" i="6"/>
  <c r="R1751" i="6" s="1"/>
  <c r="L1751" i="6"/>
  <c r="Q1751" i="6" s="1"/>
  <c r="P1751" i="6"/>
  <c r="P793" i="6"/>
  <c r="M793" i="6"/>
  <c r="R793" i="6" s="1"/>
  <c r="L793" i="6"/>
  <c r="Q793" i="6" s="1"/>
  <c r="P1882" i="6"/>
  <c r="L1882" i="6"/>
  <c r="Q1882" i="6" s="1"/>
  <c r="M1882" i="6"/>
  <c r="R1882" i="6" s="1"/>
  <c r="L1697" i="6"/>
  <c r="Q1697" i="6" s="1"/>
  <c r="M1697" i="6"/>
  <c r="R1697" i="6" s="1"/>
  <c r="P1697" i="6"/>
  <c r="M332" i="6"/>
  <c r="R332" i="6" s="1"/>
  <c r="L332" i="6"/>
  <c r="Q332" i="6" s="1"/>
  <c r="P332" i="6"/>
  <c r="P1159" i="6"/>
  <c r="L1159" i="6"/>
  <c r="Q1159" i="6" s="1"/>
  <c r="M1159" i="6"/>
  <c r="R1159" i="6" s="1"/>
  <c r="L1811" i="6"/>
  <c r="Q1811" i="6" s="1"/>
  <c r="M1811" i="6"/>
  <c r="R1811" i="6" s="1"/>
  <c r="P1811" i="6"/>
  <c r="P1506" i="6"/>
  <c r="M1506" i="6"/>
  <c r="R1506" i="6" s="1"/>
  <c r="L1506" i="6"/>
  <c r="Q1506" i="6" s="1"/>
  <c r="L1853" i="6"/>
  <c r="Q1853" i="6" s="1"/>
  <c r="P1853" i="6"/>
  <c r="M1853" i="6"/>
  <c r="R1853" i="6" s="1"/>
  <c r="M262" i="6"/>
  <c r="R262" i="6" s="1"/>
  <c r="L262" i="6"/>
  <c r="Q262" i="6" s="1"/>
  <c r="P262" i="6"/>
  <c r="P1059" i="6"/>
  <c r="L1059" i="6"/>
  <c r="Q1059" i="6" s="1"/>
  <c r="M1059" i="6"/>
  <c r="R1059" i="6" s="1"/>
  <c r="P1969" i="6"/>
  <c r="M1969" i="6"/>
  <c r="R1969" i="6" s="1"/>
  <c r="L1969" i="6"/>
  <c r="Q1969" i="6" s="1"/>
  <c r="P1619" i="6"/>
  <c r="L1619" i="6"/>
  <c r="Q1619" i="6" s="1"/>
  <c r="M1619" i="6"/>
  <c r="R1619" i="6" s="1"/>
  <c r="L709" i="6"/>
  <c r="Q709" i="6" s="1"/>
  <c r="P709" i="6"/>
  <c r="M709" i="6"/>
  <c r="R709" i="6" s="1"/>
  <c r="P962" i="6"/>
  <c r="L962" i="6"/>
  <c r="Q962" i="6" s="1"/>
  <c r="M962" i="6"/>
  <c r="R962" i="6" s="1"/>
  <c r="M1588" i="6"/>
  <c r="R1588" i="6" s="1"/>
  <c r="P1588" i="6"/>
  <c r="L1588" i="6"/>
  <c r="Q1588" i="6" s="1"/>
  <c r="M380" i="6"/>
  <c r="R380" i="6" s="1"/>
  <c r="P380" i="6"/>
  <c r="L380" i="6"/>
  <c r="Q380" i="6" s="1"/>
  <c r="P1878" i="6"/>
  <c r="L1878" i="6"/>
  <c r="Q1878" i="6" s="1"/>
  <c r="M1878" i="6"/>
  <c r="R1878" i="6" s="1"/>
  <c r="M1544" i="6"/>
  <c r="R1544" i="6" s="1"/>
  <c r="L1544" i="6"/>
  <c r="Q1544" i="6" s="1"/>
  <c r="P1544" i="6"/>
  <c r="L723" i="6"/>
  <c r="Q723" i="6" s="1"/>
  <c r="P723" i="6"/>
  <c r="M723" i="6"/>
  <c r="R723" i="6" s="1"/>
  <c r="M1961" i="6"/>
  <c r="R1961" i="6" s="1"/>
  <c r="P1961" i="6"/>
  <c r="L1961" i="6"/>
  <c r="Q1961" i="6" s="1"/>
  <c r="L984" i="6"/>
  <c r="Q984" i="6" s="1"/>
  <c r="M984" i="6"/>
  <c r="R984" i="6" s="1"/>
  <c r="P984" i="6"/>
  <c r="M1869" i="6"/>
  <c r="R1869" i="6" s="1"/>
  <c r="L1869" i="6"/>
  <c r="Q1869" i="6" s="1"/>
  <c r="P1869" i="6"/>
  <c r="P518" i="6"/>
  <c r="L518" i="6"/>
  <c r="Q518" i="6" s="1"/>
  <c r="M518" i="6"/>
  <c r="R518" i="6" s="1"/>
  <c r="L1265" i="6"/>
  <c r="Q1265" i="6" s="1"/>
  <c r="P1265" i="6"/>
  <c r="M1265" i="6"/>
  <c r="R1265" i="6" s="1"/>
  <c r="M465" i="6"/>
  <c r="R465" i="6" s="1"/>
  <c r="P465" i="6"/>
  <c r="L465" i="6"/>
  <c r="Q465" i="6" s="1"/>
  <c r="M1905" i="6"/>
  <c r="R1905" i="6" s="1"/>
  <c r="L1905" i="6"/>
  <c r="Q1905" i="6" s="1"/>
  <c r="P1905" i="6"/>
  <c r="P615" i="6"/>
  <c r="M615" i="6"/>
  <c r="R615" i="6" s="1"/>
  <c r="L615" i="6"/>
  <c r="Q615" i="6" s="1"/>
  <c r="L1589" i="6"/>
  <c r="Q1589" i="6" s="1"/>
  <c r="P1589" i="6"/>
  <c r="M1589" i="6"/>
  <c r="R1589" i="6" s="1"/>
  <c r="L1485" i="6"/>
  <c r="Q1485" i="6" s="1"/>
  <c r="M1485" i="6"/>
  <c r="R1485" i="6" s="1"/>
  <c r="P1485" i="6"/>
  <c r="P1414" i="6"/>
  <c r="L1414" i="6"/>
  <c r="Q1414" i="6" s="1"/>
  <c r="M1414" i="6"/>
  <c r="R1414" i="6" s="1"/>
  <c r="L505" i="6"/>
  <c r="Q505" i="6" s="1"/>
  <c r="M505" i="6"/>
  <c r="R505" i="6" s="1"/>
  <c r="P505" i="6"/>
  <c r="M939" i="6"/>
  <c r="R939" i="6" s="1"/>
  <c r="P939" i="6"/>
  <c r="L939" i="6"/>
  <c r="Q939" i="6" s="1"/>
  <c r="P773" i="6"/>
  <c r="L773" i="6"/>
  <c r="Q773" i="6" s="1"/>
  <c r="M773" i="6"/>
  <c r="R773" i="6" s="1"/>
  <c r="P727" i="6"/>
  <c r="L727" i="6"/>
  <c r="Q727" i="6" s="1"/>
  <c r="M727" i="6"/>
  <c r="R727" i="6" s="1"/>
  <c r="P1432" i="6"/>
  <c r="L1432" i="6"/>
  <c r="Q1432" i="6" s="1"/>
  <c r="M1432" i="6"/>
  <c r="R1432" i="6" s="1"/>
  <c r="L861" i="6"/>
  <c r="Q861" i="6" s="1"/>
  <c r="M861" i="6"/>
  <c r="R861" i="6" s="1"/>
  <c r="P861" i="6"/>
  <c r="M1225" i="6"/>
  <c r="R1225" i="6" s="1"/>
  <c r="P1225" i="6"/>
  <c r="L1225" i="6"/>
  <c r="Q1225" i="6" s="1"/>
  <c r="M777" i="6"/>
  <c r="R777" i="6" s="1"/>
  <c r="L777" i="6"/>
  <c r="Q777" i="6" s="1"/>
  <c r="P777" i="6"/>
  <c r="L104" i="6"/>
  <c r="Q104" i="6" s="1"/>
  <c r="P104" i="6"/>
  <c r="M104" i="6"/>
  <c r="R104" i="6" s="1"/>
  <c r="P1863" i="6"/>
  <c r="M1863" i="6"/>
  <c r="R1863" i="6" s="1"/>
  <c r="L1863" i="6"/>
  <c r="Q1863" i="6" s="1"/>
  <c r="M1321" i="6"/>
  <c r="R1321" i="6" s="1"/>
  <c r="L1321" i="6"/>
  <c r="Q1321" i="6" s="1"/>
  <c r="P1321" i="6"/>
  <c r="L767" i="6"/>
  <c r="Q767" i="6" s="1"/>
  <c r="M767" i="6"/>
  <c r="R767" i="6" s="1"/>
  <c r="P767" i="6"/>
  <c r="M1142" i="6"/>
  <c r="R1142" i="6" s="1"/>
  <c r="L1142" i="6"/>
  <c r="Q1142" i="6" s="1"/>
  <c r="P1142" i="6"/>
  <c r="P1105" i="6"/>
  <c r="M1105" i="6"/>
  <c r="R1105" i="6" s="1"/>
  <c r="L1105" i="6"/>
  <c r="Q1105" i="6" s="1"/>
  <c r="P1104" i="6"/>
  <c r="M1104" i="6"/>
  <c r="R1104" i="6" s="1"/>
  <c r="L1104" i="6"/>
  <c r="Q1104" i="6" s="1"/>
  <c r="M56" i="6"/>
  <c r="R56" i="6" s="1"/>
  <c r="P56" i="6"/>
  <c r="L56" i="6"/>
  <c r="Q56" i="6" s="1"/>
  <c r="P1564" i="6"/>
  <c r="L1564" i="6"/>
  <c r="Q1564" i="6" s="1"/>
  <c r="M1564" i="6"/>
  <c r="R1564" i="6" s="1"/>
  <c r="L1963" i="6"/>
  <c r="Q1963" i="6" s="1"/>
  <c r="M1963" i="6"/>
  <c r="R1963" i="6" s="1"/>
  <c r="P1963" i="6"/>
  <c r="P1816" i="6"/>
  <c r="M1816" i="6"/>
  <c r="R1816" i="6" s="1"/>
  <c r="L1816" i="6"/>
  <c r="Q1816" i="6" s="1"/>
  <c r="P2001" i="6"/>
  <c r="M2001" i="6"/>
  <c r="R2001" i="6" s="1"/>
  <c r="L2001" i="6"/>
  <c r="Q2001" i="6" s="1"/>
  <c r="L280" i="6"/>
  <c r="Q280" i="6" s="1"/>
  <c r="P280" i="6"/>
  <c r="M280" i="6"/>
  <c r="R280" i="6" s="1"/>
  <c r="L554" i="6"/>
  <c r="Q554" i="6" s="1"/>
  <c r="M554" i="6"/>
  <c r="R554" i="6" s="1"/>
  <c r="P554" i="6"/>
  <c r="L203" i="6"/>
  <c r="Q203" i="6" s="1"/>
  <c r="M203" i="6"/>
  <c r="R203" i="6" s="1"/>
  <c r="P203" i="6"/>
  <c r="P1458" i="6"/>
  <c r="M1458" i="6"/>
  <c r="R1458" i="6" s="1"/>
  <c r="L1458" i="6"/>
  <c r="Q1458" i="6" s="1"/>
  <c r="M774" i="6"/>
  <c r="R774" i="6" s="1"/>
  <c r="L774" i="6"/>
  <c r="Q774" i="6" s="1"/>
  <c r="P774" i="6"/>
  <c r="M1170" i="6"/>
  <c r="R1170" i="6" s="1"/>
  <c r="L1170" i="6"/>
  <c r="Q1170" i="6" s="1"/>
  <c r="P1170" i="6"/>
  <c r="P846" i="6"/>
  <c r="L846" i="6"/>
  <c r="Q846" i="6" s="1"/>
  <c r="M846" i="6"/>
  <c r="R846" i="6" s="1"/>
  <c r="P295" i="6"/>
  <c r="M295" i="6"/>
  <c r="R295" i="6" s="1"/>
  <c r="L295" i="6"/>
  <c r="Q295" i="6" s="1"/>
  <c r="P597" i="6"/>
  <c r="M597" i="6"/>
  <c r="R597" i="6" s="1"/>
  <c r="L597" i="6"/>
  <c r="Q597" i="6" s="1"/>
  <c r="M1986" i="6"/>
  <c r="R1986" i="6" s="1"/>
  <c r="P1986" i="6"/>
  <c r="L1986" i="6"/>
  <c r="Q1986" i="6" s="1"/>
  <c r="M670" i="6"/>
  <c r="R670" i="6" s="1"/>
  <c r="P670" i="6"/>
  <c r="L670" i="6"/>
  <c r="Q670" i="6" s="1"/>
  <c r="P121" i="6"/>
  <c r="L121" i="6"/>
  <c r="Q121" i="6" s="1"/>
  <c r="M121" i="6"/>
  <c r="R121" i="6" s="1"/>
  <c r="P1488" i="6"/>
  <c r="M1488" i="6"/>
  <c r="R1488" i="6" s="1"/>
  <c r="L1488" i="6"/>
  <c r="Q1488" i="6" s="1"/>
  <c r="P599" i="6"/>
  <c r="L599" i="6"/>
  <c r="Q599" i="6" s="1"/>
  <c r="M599" i="6"/>
  <c r="R599" i="6" s="1"/>
  <c r="M1006" i="6"/>
  <c r="R1006" i="6" s="1"/>
  <c r="L1006" i="6"/>
  <c r="Q1006" i="6" s="1"/>
  <c r="P1006" i="6"/>
  <c r="P517" i="6"/>
  <c r="L517" i="6"/>
  <c r="Q517" i="6" s="1"/>
  <c r="M517" i="6"/>
  <c r="R517" i="6" s="1"/>
  <c r="L1498" i="6"/>
  <c r="Q1498" i="6" s="1"/>
  <c r="M1498" i="6"/>
  <c r="R1498" i="6" s="1"/>
  <c r="P1498" i="6"/>
  <c r="M144" i="6"/>
  <c r="R144" i="6" s="1"/>
  <c r="L144" i="6"/>
  <c r="Q144" i="6" s="1"/>
  <c r="P144" i="6"/>
  <c r="M384" i="6"/>
  <c r="R384" i="6" s="1"/>
  <c r="P384" i="6"/>
  <c r="L384" i="6"/>
  <c r="Q384" i="6" s="1"/>
  <c r="M1640" i="6"/>
  <c r="R1640" i="6" s="1"/>
  <c r="P1640" i="6"/>
  <c r="L1640" i="6"/>
  <c r="Q1640" i="6" s="1"/>
  <c r="M1590" i="6"/>
  <c r="R1590" i="6" s="1"/>
  <c r="P1590" i="6"/>
  <c r="L1590" i="6"/>
  <c r="Q1590" i="6" s="1"/>
  <c r="M1994" i="6"/>
  <c r="R1994" i="6" s="1"/>
  <c r="P1994" i="6"/>
  <c r="L1994" i="6"/>
  <c r="Q1994" i="6" s="1"/>
  <c r="M243" i="6"/>
  <c r="R243" i="6" s="1"/>
  <c r="P243" i="6"/>
  <c r="L243" i="6"/>
  <c r="Q243" i="6" s="1"/>
  <c r="L1087" i="6"/>
  <c r="Q1087" i="6" s="1"/>
  <c r="P1087" i="6"/>
  <c r="M1087" i="6"/>
  <c r="R1087" i="6" s="1"/>
  <c r="L1865" i="6"/>
  <c r="Q1865" i="6" s="1"/>
  <c r="P1865" i="6"/>
  <c r="M1865" i="6"/>
  <c r="R1865" i="6" s="1"/>
  <c r="L96" i="6"/>
  <c r="Q96" i="6" s="1"/>
  <c r="P96" i="6"/>
  <c r="M96" i="6"/>
  <c r="R96" i="6" s="1"/>
  <c r="P267" i="6"/>
  <c r="M267" i="6"/>
  <c r="R267" i="6" s="1"/>
  <c r="L267" i="6"/>
  <c r="Q267" i="6" s="1"/>
  <c r="P768" i="6"/>
  <c r="M768" i="6"/>
  <c r="R768" i="6" s="1"/>
  <c r="L768" i="6"/>
  <c r="Q768" i="6" s="1"/>
  <c r="P647" i="6"/>
  <c r="M647" i="6"/>
  <c r="R647" i="6" s="1"/>
  <c r="L647" i="6"/>
  <c r="Q647" i="6" s="1"/>
  <c r="M1146" i="6"/>
  <c r="R1146" i="6" s="1"/>
  <c r="L1146" i="6"/>
  <c r="Q1146" i="6" s="1"/>
  <c r="P1146" i="6"/>
  <c r="P1713" i="6"/>
  <c r="M1713" i="6"/>
  <c r="R1713" i="6" s="1"/>
  <c r="L1713" i="6"/>
  <c r="Q1713" i="6" s="1"/>
  <c r="M450" i="6"/>
  <c r="R450" i="6" s="1"/>
  <c r="P450" i="6"/>
  <c r="L450" i="6"/>
  <c r="Q450" i="6" s="1"/>
  <c r="M1982" i="6"/>
  <c r="R1982" i="6" s="1"/>
  <c r="L1982" i="6"/>
  <c r="Q1982" i="6" s="1"/>
  <c r="P1982" i="6"/>
  <c r="M1334" i="6"/>
  <c r="R1334" i="6" s="1"/>
  <c r="P1334" i="6"/>
  <c r="L1334" i="6"/>
  <c r="Q1334" i="6" s="1"/>
  <c r="P1795" i="6"/>
  <c r="L1795" i="6"/>
  <c r="Q1795" i="6" s="1"/>
  <c r="M1795" i="6"/>
  <c r="R1795" i="6" s="1"/>
  <c r="P1090" i="6"/>
  <c r="L1090" i="6"/>
  <c r="Q1090" i="6" s="1"/>
  <c r="M1090" i="6"/>
  <c r="R1090" i="6" s="1"/>
  <c r="M1086" i="6"/>
  <c r="R1086" i="6" s="1"/>
  <c r="P1086" i="6"/>
  <c r="L1086" i="6"/>
  <c r="Q1086" i="6" s="1"/>
  <c r="M807" i="6"/>
  <c r="R807" i="6" s="1"/>
  <c r="L807" i="6"/>
  <c r="Q807" i="6" s="1"/>
  <c r="P807" i="6"/>
  <c r="P354" i="6"/>
  <c r="M354" i="6"/>
  <c r="R354" i="6" s="1"/>
  <c r="L354" i="6"/>
  <c r="Q354" i="6" s="1"/>
  <c r="L781" i="6"/>
  <c r="Q781" i="6" s="1"/>
  <c r="M781" i="6"/>
  <c r="R781" i="6" s="1"/>
  <c r="P781" i="6"/>
  <c r="P879" i="6"/>
  <c r="M879" i="6"/>
  <c r="R879" i="6" s="1"/>
  <c r="L879" i="6"/>
  <c r="Q879" i="6" s="1"/>
  <c r="M1533" i="6"/>
  <c r="R1533" i="6" s="1"/>
  <c r="L1533" i="6"/>
  <c r="Q1533" i="6" s="1"/>
  <c r="P1533" i="6"/>
  <c r="M1071" i="6"/>
  <c r="R1071" i="6" s="1"/>
  <c r="P1071" i="6"/>
  <c r="L1071" i="6"/>
  <c r="Q1071" i="6" s="1"/>
  <c r="M942" i="6"/>
  <c r="R942" i="6" s="1"/>
  <c r="L942" i="6"/>
  <c r="Q942" i="6" s="1"/>
  <c r="P942" i="6"/>
  <c r="L168" i="6"/>
  <c r="Q168" i="6" s="1"/>
  <c r="P168" i="6"/>
  <c r="M168" i="6"/>
  <c r="R168" i="6" s="1"/>
  <c r="L850" i="6"/>
  <c r="Q850" i="6" s="1"/>
  <c r="M850" i="6"/>
  <c r="R850" i="6" s="1"/>
  <c r="P850" i="6"/>
  <c r="M70" i="6"/>
  <c r="R70" i="6" s="1"/>
  <c r="L70" i="6"/>
  <c r="Q70" i="6" s="1"/>
  <c r="P70" i="6"/>
  <c r="L815" i="6"/>
  <c r="Q815" i="6" s="1"/>
  <c r="M815" i="6"/>
  <c r="R815" i="6" s="1"/>
  <c r="P815" i="6"/>
  <c r="P866" i="6"/>
  <c r="M866" i="6"/>
  <c r="R866" i="6" s="1"/>
  <c r="L866" i="6"/>
  <c r="Q866" i="6" s="1"/>
  <c r="L751" i="6"/>
  <c r="Q751" i="6" s="1"/>
  <c r="M751" i="6"/>
  <c r="R751" i="6" s="1"/>
  <c r="P751" i="6"/>
  <c r="M555" i="6"/>
  <c r="R555" i="6" s="1"/>
  <c r="L555" i="6"/>
  <c r="Q555" i="6" s="1"/>
  <c r="P555" i="6"/>
  <c r="L1455" i="6"/>
  <c r="Q1455" i="6" s="1"/>
  <c r="P1455" i="6"/>
  <c r="M1455" i="6"/>
  <c r="R1455" i="6" s="1"/>
  <c r="L832" i="6"/>
  <c r="Q832" i="6" s="1"/>
  <c r="P832" i="6"/>
  <c r="M832" i="6"/>
  <c r="R832" i="6" s="1"/>
  <c r="M1066" i="6"/>
  <c r="R1066" i="6" s="1"/>
  <c r="L1066" i="6"/>
  <c r="Q1066" i="6" s="1"/>
  <c r="P1066" i="6"/>
  <c r="P438" i="6"/>
  <c r="L438" i="6"/>
  <c r="Q438" i="6" s="1"/>
  <c r="M438" i="6"/>
  <c r="R438" i="6" s="1"/>
  <c r="M1313" i="6"/>
  <c r="R1313" i="6" s="1"/>
  <c r="L1313" i="6"/>
  <c r="Q1313" i="6" s="1"/>
  <c r="P1313" i="6"/>
  <c r="M892" i="6"/>
  <c r="R892" i="6" s="1"/>
  <c r="P892" i="6"/>
  <c r="L892" i="6"/>
  <c r="Q892" i="6" s="1"/>
  <c r="M779" i="6"/>
  <c r="R779" i="6" s="1"/>
  <c r="P779" i="6"/>
  <c r="L779" i="6"/>
  <c r="Q779" i="6" s="1"/>
  <c r="P1144" i="6"/>
  <c r="M1144" i="6"/>
  <c r="R1144" i="6" s="1"/>
  <c r="L1144" i="6"/>
  <c r="Q1144" i="6" s="1"/>
  <c r="L1872" i="6"/>
  <c r="Q1872" i="6" s="1"/>
  <c r="M1872" i="6"/>
  <c r="R1872" i="6" s="1"/>
  <c r="P1872" i="6"/>
  <c r="M514" i="6"/>
  <c r="R514" i="6" s="1"/>
  <c r="P514" i="6"/>
  <c r="L514" i="6"/>
  <c r="Q514" i="6" s="1"/>
  <c r="P1272" i="6"/>
  <c r="M1272" i="6"/>
  <c r="R1272" i="6" s="1"/>
  <c r="L1272" i="6"/>
  <c r="Q1272" i="6" s="1"/>
  <c r="P370" i="6"/>
  <c r="L370" i="6"/>
  <c r="Q370" i="6" s="1"/>
  <c r="M370" i="6"/>
  <c r="R370" i="6" s="1"/>
  <c r="L1244" i="6"/>
  <c r="Q1244" i="6" s="1"/>
  <c r="P1244" i="6"/>
  <c r="M1244" i="6"/>
  <c r="R1244" i="6" s="1"/>
  <c r="L1570" i="6"/>
  <c r="Q1570" i="6" s="1"/>
  <c r="M1570" i="6"/>
  <c r="R1570" i="6" s="1"/>
  <c r="P1570" i="6"/>
  <c r="P986" i="6"/>
  <c r="L986" i="6"/>
  <c r="Q986" i="6" s="1"/>
  <c r="M986" i="6"/>
  <c r="R986" i="6" s="1"/>
  <c r="M1387" i="6"/>
  <c r="R1387" i="6" s="1"/>
  <c r="P1387" i="6"/>
  <c r="L1387" i="6"/>
  <c r="Q1387" i="6" s="1"/>
  <c r="M1670" i="6"/>
  <c r="R1670" i="6" s="1"/>
  <c r="P1670" i="6"/>
  <c r="L1670" i="6"/>
  <c r="Q1670" i="6" s="1"/>
  <c r="M1205" i="6"/>
  <c r="R1205" i="6" s="1"/>
  <c r="P1205" i="6"/>
  <c r="L1205" i="6"/>
  <c r="Q1205" i="6" s="1"/>
  <c r="L1376" i="6"/>
  <c r="Q1376" i="6" s="1"/>
  <c r="P1376" i="6"/>
  <c r="M1376" i="6"/>
  <c r="R1376" i="6" s="1"/>
  <c r="M1259" i="6"/>
  <c r="R1259" i="6" s="1"/>
  <c r="P1259" i="6"/>
  <c r="L1259" i="6"/>
  <c r="Q1259" i="6" s="1"/>
  <c r="P970" i="6"/>
  <c r="L970" i="6"/>
  <c r="Q970" i="6" s="1"/>
  <c r="M970" i="6"/>
  <c r="R970" i="6" s="1"/>
  <c r="M141" i="6"/>
  <c r="R141" i="6" s="1"/>
  <c r="P141" i="6"/>
  <c r="L141" i="6"/>
  <c r="Q141" i="6" s="1"/>
  <c r="P1161" i="6"/>
  <c r="M1161" i="6"/>
  <c r="R1161" i="6" s="1"/>
  <c r="L1161" i="6"/>
  <c r="Q1161" i="6" s="1"/>
  <c r="M658" i="6"/>
  <c r="R658" i="6" s="1"/>
  <c r="P658" i="6"/>
  <c r="L658" i="6"/>
  <c r="Q658" i="6" s="1"/>
  <c r="P666" i="6"/>
  <c r="M666" i="6"/>
  <c r="R666" i="6" s="1"/>
  <c r="L666" i="6"/>
  <c r="Q666" i="6" s="1"/>
  <c r="M933" i="6"/>
  <c r="R933" i="6" s="1"/>
  <c r="L933" i="6"/>
  <c r="Q933" i="6" s="1"/>
  <c r="P933" i="6"/>
  <c r="P293" i="6"/>
  <c r="L293" i="6"/>
  <c r="Q293" i="6" s="1"/>
  <c r="M293" i="6"/>
  <c r="R293" i="6" s="1"/>
  <c r="M94" i="6"/>
  <c r="R94" i="6" s="1"/>
  <c r="L94" i="6"/>
  <c r="Q94" i="6" s="1"/>
  <c r="P94" i="6"/>
  <c r="M1112" i="6"/>
  <c r="R1112" i="6" s="1"/>
  <c r="P1112" i="6"/>
  <c r="L1112" i="6"/>
  <c r="Q1112" i="6" s="1"/>
  <c r="M1326" i="6"/>
  <c r="R1326" i="6" s="1"/>
  <c r="L1326" i="6"/>
  <c r="Q1326" i="6" s="1"/>
  <c r="P1326" i="6"/>
  <c r="P1307" i="6"/>
  <c r="M1307" i="6"/>
  <c r="R1307" i="6" s="1"/>
  <c r="L1307" i="6"/>
  <c r="Q1307" i="6" s="1"/>
  <c r="P511" i="6"/>
  <c r="L511" i="6"/>
  <c r="Q511" i="6" s="1"/>
  <c r="M511" i="6"/>
  <c r="R511" i="6" s="1"/>
  <c r="M593" i="6"/>
  <c r="R593" i="6" s="1"/>
  <c r="L593" i="6"/>
  <c r="Q593" i="6" s="1"/>
  <c r="P593" i="6"/>
  <c r="M348" i="6"/>
  <c r="R348" i="6" s="1"/>
  <c r="P348" i="6"/>
  <c r="L348" i="6"/>
  <c r="Q348" i="6" s="1"/>
  <c r="P490" i="6"/>
  <c r="L490" i="6"/>
  <c r="Q490" i="6" s="1"/>
  <c r="M490" i="6"/>
  <c r="R490" i="6" s="1"/>
  <c r="P1053" i="6"/>
  <c r="L1053" i="6"/>
  <c r="Q1053" i="6" s="1"/>
  <c r="M1053" i="6"/>
  <c r="R1053" i="6" s="1"/>
  <c r="M368" i="6"/>
  <c r="R368" i="6" s="1"/>
  <c r="P368" i="6"/>
  <c r="L368" i="6"/>
  <c r="Q368" i="6" s="1"/>
  <c r="L594" i="6"/>
  <c r="Q594" i="6" s="1"/>
  <c r="P594" i="6"/>
  <c r="M594" i="6"/>
  <c r="R594" i="6" s="1"/>
  <c r="M69" i="6"/>
  <c r="R69" i="6" s="1"/>
  <c r="L69" i="6"/>
  <c r="Q69" i="6" s="1"/>
  <c r="P69" i="6"/>
  <c r="M1987" i="6"/>
  <c r="R1987" i="6" s="1"/>
  <c r="P1987" i="6"/>
  <c r="L1987" i="6"/>
  <c r="Q1987" i="6" s="1"/>
  <c r="P1819" i="6"/>
  <c r="M1819" i="6"/>
  <c r="R1819" i="6" s="1"/>
  <c r="L1819" i="6"/>
  <c r="Q1819" i="6" s="1"/>
  <c r="L562" i="6"/>
  <c r="Q562" i="6" s="1"/>
  <c r="M562" i="6"/>
  <c r="R562" i="6" s="1"/>
  <c r="P562" i="6"/>
  <c r="P1240" i="6"/>
  <c r="L1240" i="6"/>
  <c r="Q1240" i="6" s="1"/>
  <c r="M1240" i="6"/>
  <c r="R1240" i="6" s="1"/>
  <c r="P616" i="6"/>
  <c r="M616" i="6"/>
  <c r="R616" i="6" s="1"/>
  <c r="L616" i="6"/>
  <c r="Q616" i="6" s="1"/>
  <c r="P1704" i="6"/>
  <c r="L1704" i="6"/>
  <c r="Q1704" i="6" s="1"/>
  <c r="M1704" i="6"/>
  <c r="R1704" i="6" s="1"/>
  <c r="M1026" i="6"/>
  <c r="R1026" i="6" s="1"/>
  <c r="L1026" i="6"/>
  <c r="Q1026" i="6" s="1"/>
  <c r="P1026" i="6"/>
  <c r="L1707" i="6"/>
  <c r="Q1707" i="6" s="1"/>
  <c r="M1707" i="6"/>
  <c r="R1707" i="6" s="1"/>
  <c r="P1707" i="6"/>
  <c r="M1277" i="6"/>
  <c r="R1277" i="6" s="1"/>
  <c r="P1277" i="6"/>
  <c r="L1277" i="6"/>
  <c r="Q1277" i="6" s="1"/>
  <c r="P839" i="6"/>
  <c r="L839" i="6"/>
  <c r="Q839" i="6" s="1"/>
  <c r="M839" i="6"/>
  <c r="R839" i="6" s="1"/>
  <c r="M1213" i="6"/>
  <c r="R1213" i="6" s="1"/>
  <c r="P1213" i="6"/>
  <c r="L1213" i="6"/>
  <c r="Q1213" i="6" s="1"/>
  <c r="P819" i="6"/>
  <c r="L819" i="6"/>
  <c r="Q819" i="6" s="1"/>
  <c r="M819" i="6"/>
  <c r="R819" i="6" s="1"/>
  <c r="M1509" i="6"/>
  <c r="R1509" i="6" s="1"/>
  <c r="L1509" i="6"/>
  <c r="Q1509" i="6" s="1"/>
  <c r="P1509" i="6"/>
  <c r="L1363" i="6"/>
  <c r="Q1363" i="6" s="1"/>
  <c r="M1363" i="6"/>
  <c r="R1363" i="6" s="1"/>
  <c r="P1363" i="6"/>
  <c r="P978" i="6"/>
  <c r="L978" i="6"/>
  <c r="Q978" i="6" s="1"/>
  <c r="M978" i="6"/>
  <c r="R978" i="6" s="1"/>
  <c r="M1903" i="6"/>
  <c r="R1903" i="6" s="1"/>
  <c r="L1903" i="6"/>
  <c r="Q1903" i="6" s="1"/>
  <c r="P1903" i="6"/>
  <c r="M1116" i="6"/>
  <c r="R1116" i="6" s="1"/>
  <c r="P1116" i="6"/>
  <c r="L1116" i="6"/>
  <c r="Q1116" i="6" s="1"/>
  <c r="P586" i="6"/>
  <c r="L586" i="6"/>
  <c r="Q586" i="6" s="1"/>
  <c r="M586" i="6"/>
  <c r="R586" i="6" s="1"/>
  <c r="P1250" i="6"/>
  <c r="L1250" i="6"/>
  <c r="Q1250" i="6" s="1"/>
  <c r="M1250" i="6"/>
  <c r="R1250" i="6" s="1"/>
  <c r="P763" i="6"/>
  <c r="L763" i="6"/>
  <c r="Q763" i="6" s="1"/>
  <c r="M763" i="6"/>
  <c r="R763" i="6" s="1"/>
  <c r="P269" i="6"/>
  <c r="L269" i="6"/>
  <c r="Q269" i="6" s="1"/>
  <c r="M269" i="6"/>
  <c r="R269" i="6" s="1"/>
  <c r="L627" i="6"/>
  <c r="Q627" i="6" s="1"/>
  <c r="P627" i="6"/>
  <c r="M627" i="6"/>
  <c r="R627" i="6" s="1"/>
  <c r="L1298" i="6"/>
  <c r="Q1298" i="6" s="1"/>
  <c r="M1298" i="6"/>
  <c r="R1298" i="6" s="1"/>
  <c r="P1298" i="6"/>
  <c r="P760" i="6"/>
  <c r="L760" i="6"/>
  <c r="Q760" i="6" s="1"/>
  <c r="M760" i="6"/>
  <c r="R760" i="6" s="1"/>
  <c r="L1398" i="6"/>
  <c r="Q1398" i="6" s="1"/>
  <c r="P1398" i="6"/>
  <c r="M1398" i="6"/>
  <c r="R1398" i="6" s="1"/>
  <c r="P849" i="6"/>
  <c r="L849" i="6"/>
  <c r="Q849" i="6" s="1"/>
  <c r="M849" i="6"/>
  <c r="R849" i="6" s="1"/>
  <c r="P602" i="6"/>
  <c r="L602" i="6"/>
  <c r="Q602" i="6" s="1"/>
  <c r="M602" i="6"/>
  <c r="R602" i="6" s="1"/>
  <c r="P1051" i="6"/>
  <c r="L1051" i="6"/>
  <c r="Q1051" i="6" s="1"/>
  <c r="M1051" i="6"/>
  <c r="R1051" i="6" s="1"/>
  <c r="P100" i="6"/>
  <c r="L100" i="6"/>
  <c r="Q100" i="6" s="1"/>
  <c r="M100" i="6"/>
  <c r="R100" i="6" s="1"/>
  <c r="P1101" i="6"/>
  <c r="L1101" i="6"/>
  <c r="Q1101" i="6" s="1"/>
  <c r="M1101" i="6"/>
  <c r="R1101" i="6" s="1"/>
  <c r="M1848" i="6"/>
  <c r="R1848" i="6" s="1"/>
  <c r="L1848" i="6"/>
  <c r="Q1848" i="6" s="1"/>
  <c r="P1848" i="6"/>
  <c r="P1841" i="6"/>
  <c r="L1841" i="6"/>
  <c r="Q1841" i="6" s="1"/>
  <c r="M1841" i="6"/>
  <c r="R1841" i="6" s="1"/>
  <c r="M206" i="6"/>
  <c r="R206" i="6" s="1"/>
  <c r="L206" i="6"/>
  <c r="Q206" i="6" s="1"/>
  <c r="P206" i="6"/>
  <c r="P1617" i="6"/>
  <c r="L1617" i="6"/>
  <c r="Q1617" i="6" s="1"/>
  <c r="M1617" i="6"/>
  <c r="R1617" i="6" s="1"/>
  <c r="P239" i="6"/>
  <c r="L239" i="6"/>
  <c r="Q239" i="6" s="1"/>
  <c r="M239" i="6"/>
  <c r="R239" i="6" s="1"/>
  <c r="P1263" i="6"/>
  <c r="M1263" i="6"/>
  <c r="R1263" i="6" s="1"/>
  <c r="L1263" i="6"/>
  <c r="Q1263" i="6" s="1"/>
  <c r="L1846" i="6"/>
  <c r="Q1846" i="6"/>
  <c r="M1846" i="6"/>
  <c r="R1846" i="6" s="1"/>
  <c r="P1846" i="6"/>
  <c r="L1479" i="6"/>
  <c r="Q1479" i="6" s="1"/>
  <c r="M1479" i="6"/>
  <c r="R1479" i="6" s="1"/>
  <c r="P1479" i="6"/>
  <c r="P1560" i="6"/>
  <c r="L1560" i="6"/>
  <c r="Q1560" i="6" s="1"/>
  <c r="M1560" i="6"/>
  <c r="R1560" i="6" s="1"/>
  <c r="P568" i="6"/>
  <c r="M568" i="6"/>
  <c r="R568" i="6" s="1"/>
  <c r="L568" i="6"/>
  <c r="Q568" i="6" s="1"/>
  <c r="L115" i="6"/>
  <c r="Q115" i="6" s="1"/>
  <c r="M115" i="6"/>
  <c r="R115" i="6" s="1"/>
  <c r="P115" i="6"/>
  <c r="L357" i="6"/>
  <c r="Q357" i="6" s="1"/>
  <c r="P357" i="6"/>
  <c r="M357" i="6"/>
  <c r="R357" i="6" s="1"/>
  <c r="M1252" i="6"/>
  <c r="R1252" i="6" s="1"/>
  <c r="L1252" i="6"/>
  <c r="Q1252" i="6" s="1"/>
  <c r="P1252" i="6"/>
  <c r="L755" i="6"/>
  <c r="Q755" i="6" s="1"/>
  <c r="P755" i="6"/>
  <c r="M755" i="6"/>
  <c r="R755" i="6" s="1"/>
  <c r="L1731" i="6"/>
  <c r="Q1731" i="6" s="1"/>
  <c r="P1731" i="6"/>
  <c r="M1731" i="6"/>
  <c r="R1731" i="6" s="1"/>
  <c r="L194" i="6"/>
  <c r="Q194" i="6" s="1"/>
  <c r="M194" i="6"/>
  <c r="R194" i="6" s="1"/>
  <c r="P194" i="6"/>
  <c r="M529" i="6"/>
  <c r="R529" i="6" s="1"/>
  <c r="L529" i="6"/>
  <c r="Q529" i="6" s="1"/>
  <c r="P529" i="6"/>
  <c r="L1380" i="6"/>
  <c r="Q1380" i="6" s="1"/>
  <c r="M1380" i="6"/>
  <c r="R1380" i="6" s="1"/>
  <c r="P1380" i="6"/>
  <c r="P1743" i="6"/>
  <c r="L1743" i="6"/>
  <c r="Q1743" i="6" s="1"/>
  <c r="M1743" i="6"/>
  <c r="R1743" i="6" s="1"/>
  <c r="P183" i="6"/>
  <c r="L183" i="6"/>
  <c r="Q183" i="6" s="1"/>
  <c r="M183" i="6"/>
  <c r="R183" i="6" s="1"/>
  <c r="P432" i="6"/>
  <c r="L432" i="6"/>
  <c r="Q432" i="6" s="1"/>
  <c r="M432" i="6"/>
  <c r="R432" i="6" s="1"/>
  <c r="M1284" i="6"/>
  <c r="R1284" i="6" s="1"/>
  <c r="P1284" i="6"/>
  <c r="L1284" i="6"/>
  <c r="Q1284" i="6" s="1"/>
  <c r="M757" i="6"/>
  <c r="R757" i="6" s="1"/>
  <c r="P757" i="6"/>
  <c r="L757" i="6"/>
  <c r="Q757" i="6" s="1"/>
  <c r="L1662" i="6"/>
  <c r="Q1662" i="6" s="1"/>
  <c r="P1662" i="6"/>
  <c r="M1662" i="6"/>
  <c r="R1662" i="6" s="1"/>
  <c r="M1108" i="6"/>
  <c r="R1108" i="6" s="1"/>
  <c r="P1108" i="6"/>
  <c r="Q1108" i="6"/>
  <c r="L1108" i="6"/>
  <c r="M417" i="6"/>
  <c r="R417" i="6" s="1"/>
  <c r="L417" i="6"/>
  <c r="Q417" i="6" s="1"/>
  <c r="P417" i="6"/>
  <c r="M577" i="6"/>
  <c r="R577" i="6" s="1"/>
  <c r="L577" i="6"/>
  <c r="Q577" i="6" s="1"/>
  <c r="P577" i="6"/>
  <c r="L1719" i="6"/>
  <c r="Q1719" i="6" s="1"/>
  <c r="M1719" i="6"/>
  <c r="R1719" i="6" s="1"/>
  <c r="P1719" i="6"/>
  <c r="P1540" i="6"/>
  <c r="L1540" i="6"/>
  <c r="Q1540" i="6" s="1"/>
  <c r="M1540" i="6"/>
  <c r="R1540" i="6" s="1"/>
  <c r="P422" i="6"/>
  <c r="L422" i="6"/>
  <c r="Q422" i="6" s="1"/>
  <c r="M422" i="6"/>
  <c r="R422" i="6" s="1"/>
  <c r="M1598" i="6"/>
  <c r="R1598" i="6" s="1"/>
  <c r="P1598" i="6"/>
  <c r="L1598" i="6"/>
  <c r="Q1598" i="6" s="1"/>
  <c r="L1468" i="6"/>
  <c r="Q1468" i="6" s="1"/>
  <c r="P1468" i="6"/>
  <c r="M1468" i="6"/>
  <c r="R1468" i="6" s="1"/>
  <c r="M1348" i="6"/>
  <c r="R1348" i="6" s="1"/>
  <c r="P1348" i="6"/>
  <c r="L1348" i="6"/>
  <c r="Q1348" i="6" s="1"/>
  <c r="L1234" i="6"/>
  <c r="Q1234" i="6" s="1"/>
  <c r="M1234" i="6"/>
  <c r="R1234" i="6" s="1"/>
  <c r="P1234" i="6"/>
  <c r="L496" i="6"/>
  <c r="Q496" i="6" s="1"/>
  <c r="P496" i="6"/>
  <c r="M496" i="6"/>
  <c r="R496" i="6" s="1"/>
  <c r="L1157" i="6"/>
  <c r="Q1157" i="6" s="1"/>
  <c r="P1157" i="6"/>
  <c r="M1157" i="6"/>
  <c r="R1157" i="6" s="1"/>
  <c r="P1368" i="6"/>
  <c r="M1368" i="6"/>
  <c r="R1368" i="6" s="1"/>
  <c r="L1368" i="6"/>
  <c r="Q1368" i="6" s="1"/>
  <c r="P1739" i="6"/>
  <c r="L1739" i="6"/>
  <c r="Q1739" i="6" s="1"/>
  <c r="M1739" i="6"/>
  <c r="R1739" i="6" s="1"/>
  <c r="M909" i="6"/>
  <c r="R909" i="6" s="1"/>
  <c r="P909" i="6"/>
  <c r="L909" i="6"/>
  <c r="Q909" i="6" s="1"/>
  <c r="M1594" i="6"/>
  <c r="R1594" i="6" s="1"/>
  <c r="L1594" i="6"/>
  <c r="Q1594" i="6" s="1"/>
  <c r="P1594" i="6"/>
  <c r="L392" i="6"/>
  <c r="Q392" i="6" s="1"/>
  <c r="P392" i="6"/>
  <c r="M392" i="6"/>
  <c r="R392" i="6" s="1"/>
  <c r="L1942" i="6"/>
  <c r="Q1942" i="6" s="1"/>
  <c r="P1942" i="6"/>
  <c r="M1942" i="6"/>
  <c r="R1942" i="6" s="1"/>
  <c r="P1343" i="6"/>
  <c r="L1343" i="6"/>
  <c r="Q1343" i="6" s="1"/>
  <c r="M1343" i="6"/>
  <c r="R1343" i="6" s="1"/>
  <c r="L1925" i="6"/>
  <c r="Q1925" i="6" s="1"/>
  <c r="P1925" i="6"/>
  <c r="M1925" i="6"/>
  <c r="R1925" i="6" s="1"/>
  <c r="M552" i="6"/>
  <c r="R552" i="6" s="1"/>
  <c r="L552" i="6"/>
  <c r="Q552" i="6" s="1"/>
  <c r="P552" i="6"/>
  <c r="L665" i="6"/>
  <c r="Q665" i="6" s="1"/>
  <c r="M665" i="6"/>
  <c r="R665" i="6" s="1"/>
  <c r="P665" i="6"/>
  <c r="P1050" i="6"/>
  <c r="L1050" i="6"/>
  <c r="Q1050" i="6" s="1"/>
  <c r="M1050" i="6"/>
  <c r="R1050" i="6" s="1"/>
  <c r="M1791" i="6"/>
  <c r="R1791" i="6" s="1"/>
  <c r="P1791" i="6"/>
  <c r="L1791" i="6"/>
  <c r="Q1791" i="6" s="1"/>
  <c r="M252" i="6"/>
  <c r="R252" i="6" s="1"/>
  <c r="P252" i="6"/>
  <c r="L252" i="6"/>
  <c r="Q252" i="6" s="1"/>
  <c r="L1548" i="6"/>
  <c r="Q1548" i="6" s="1"/>
  <c r="P1548" i="6"/>
  <c r="M1548" i="6"/>
  <c r="R1548" i="6" s="1"/>
  <c r="L1228" i="6"/>
  <c r="Q1228" i="6" s="1"/>
  <c r="M1228" i="6"/>
  <c r="R1228" i="6" s="1"/>
  <c r="P1228" i="6"/>
  <c r="P471" i="6"/>
  <c r="L471" i="6"/>
  <c r="Q471" i="6" s="1"/>
  <c r="M471" i="6"/>
  <c r="R471" i="6" s="1"/>
  <c r="P473" i="6"/>
  <c r="M473" i="6"/>
  <c r="R473" i="6" s="1"/>
  <c r="L473" i="6"/>
  <c r="Q473" i="6" s="1"/>
  <c r="M386" i="6"/>
  <c r="R386" i="6" s="1"/>
  <c r="P386" i="6"/>
  <c r="L386" i="6"/>
  <c r="Q386" i="6" s="1"/>
  <c r="L1727" i="6"/>
  <c r="Q1727" i="6" s="1"/>
  <c r="M1727" i="6"/>
  <c r="R1727" i="6" s="1"/>
  <c r="P1727" i="6"/>
  <c r="M1801" i="6"/>
  <c r="R1801" i="6" s="1"/>
  <c r="L1801" i="6"/>
  <c r="Q1801" i="6" s="1"/>
  <c r="P1801" i="6"/>
  <c r="L1726" i="6"/>
  <c r="Q1726" i="6" s="1"/>
  <c r="P1726" i="6"/>
  <c r="M1726" i="6"/>
  <c r="R1726" i="6" s="1"/>
  <c r="M1349" i="6"/>
  <c r="R1349" i="6" s="1"/>
  <c r="L1349" i="6"/>
  <c r="Q1349" i="6" s="1"/>
  <c r="P1349" i="6"/>
  <c r="P1618" i="6"/>
  <c r="M1618" i="6"/>
  <c r="R1618" i="6" s="1"/>
  <c r="L1618" i="6"/>
  <c r="Q1618" i="6" s="1"/>
  <c r="M1238" i="6"/>
  <c r="R1238" i="6" s="1"/>
  <c r="P1238" i="6"/>
  <c r="L1238" i="6"/>
  <c r="Q1238" i="6" s="1"/>
  <c r="P1429" i="6"/>
  <c r="M1429" i="6"/>
  <c r="R1429" i="6" s="1"/>
  <c r="L1429" i="6"/>
  <c r="Q1429" i="6" s="1"/>
  <c r="L1749" i="6"/>
  <c r="Q1749" i="6" s="1"/>
  <c r="P1749" i="6"/>
  <c r="M1749" i="6"/>
  <c r="R1749" i="6" s="1"/>
  <c r="L331" i="6"/>
  <c r="Q331" i="6" s="1"/>
  <c r="P331" i="6"/>
  <c r="M331" i="6"/>
  <c r="R331" i="6" s="1"/>
  <c r="M1447" i="6"/>
  <c r="R1447" i="6" s="1"/>
  <c r="P1447" i="6"/>
  <c r="L1447" i="6"/>
  <c r="Q1447" i="6" s="1"/>
  <c r="L504" i="6"/>
  <c r="Q504" i="6" s="1"/>
  <c r="P504" i="6"/>
  <c r="M504" i="6"/>
  <c r="R504" i="6" s="1"/>
  <c r="M185" i="6"/>
  <c r="R185" i="6" s="1"/>
  <c r="P185" i="6"/>
  <c r="L185" i="6"/>
  <c r="Q185" i="6" s="1"/>
  <c r="P1837" i="6"/>
  <c r="M1837" i="6"/>
  <c r="R1837" i="6" s="1"/>
  <c r="L1837" i="6"/>
  <c r="Q1837" i="6" s="1"/>
  <c r="P1576" i="6"/>
  <c r="L1576" i="6"/>
  <c r="Q1576" i="6" s="1"/>
  <c r="M1576" i="6"/>
  <c r="R1576" i="6" s="1"/>
  <c r="L276" i="6"/>
  <c r="Q276" i="6" s="1"/>
  <c r="P276" i="6"/>
  <c r="M276" i="6"/>
  <c r="R276" i="6" s="1"/>
  <c r="M1962" i="6"/>
  <c r="R1962" i="6" s="1"/>
  <c r="P1962" i="6"/>
  <c r="L1962" i="6"/>
  <c r="Q1962" i="6" s="1"/>
  <c r="L1042" i="6"/>
  <c r="Q1042" i="6" s="1"/>
  <c r="M1042" i="6"/>
  <c r="R1042" i="6" s="1"/>
  <c r="P1042" i="6"/>
  <c r="M811" i="6"/>
  <c r="R811" i="6" s="1"/>
  <c r="P811" i="6"/>
  <c r="L811" i="6"/>
  <c r="Q811" i="6" s="1"/>
  <c r="M955" i="6"/>
  <c r="R955" i="6" s="1"/>
  <c r="P955" i="6"/>
  <c r="L955" i="6"/>
  <c r="Q955" i="6" s="1"/>
  <c r="P205" i="6"/>
  <c r="M205" i="6"/>
  <c r="R205" i="6" s="1"/>
  <c r="L205" i="6"/>
  <c r="Q205" i="6" s="1"/>
  <c r="L1392" i="6"/>
  <c r="Q1392" i="6" s="1"/>
  <c r="P1392" i="6"/>
  <c r="M1392" i="6"/>
  <c r="R1392" i="6" s="1"/>
  <c r="P754" i="6"/>
  <c r="L754" i="6"/>
  <c r="Q754" i="6" s="1"/>
  <c r="M754" i="6"/>
  <c r="R754" i="6" s="1"/>
  <c r="M1612" i="6"/>
  <c r="R1612" i="6" s="1"/>
  <c r="L1612" i="6"/>
  <c r="Q1612" i="6" s="1"/>
  <c r="P1612" i="6"/>
  <c r="L542" i="6"/>
  <c r="Q542" i="6" s="1"/>
  <c r="P542" i="6"/>
  <c r="M542" i="6"/>
  <c r="R542" i="6" s="1"/>
  <c r="L400" i="6"/>
  <c r="Q400" i="6" s="1"/>
  <c r="P400" i="6"/>
  <c r="M400" i="6"/>
  <c r="R400" i="6" s="1"/>
  <c r="L722" i="6"/>
  <c r="Q722" i="6" s="1"/>
  <c r="M722" i="6"/>
  <c r="R722" i="6" s="1"/>
  <c r="P722" i="6"/>
  <c r="M1918" i="6"/>
  <c r="R1918" i="6" s="1"/>
  <c r="P1918" i="6"/>
  <c r="L1918" i="6"/>
  <c r="Q1918" i="6" s="1"/>
  <c r="P996" i="6"/>
  <c r="M996" i="6"/>
  <c r="R996" i="6" s="1"/>
  <c r="L996" i="6"/>
  <c r="Q996" i="6" s="1"/>
  <c r="M1930" i="6"/>
  <c r="R1930" i="6" s="1"/>
  <c r="L1930" i="6"/>
  <c r="Q1930" i="6" s="1"/>
  <c r="P1930" i="6"/>
  <c r="L1187" i="6"/>
  <c r="Q1187" i="6" s="1"/>
  <c r="M1187" i="6"/>
  <c r="R1187" i="6" s="1"/>
  <c r="P1187" i="6"/>
  <c r="L125" i="6"/>
  <c r="Q125" i="6" s="1"/>
  <c r="M125" i="6"/>
  <c r="R125" i="6" s="1"/>
  <c r="P125" i="6"/>
  <c r="M928" i="6"/>
  <c r="R928" i="6" s="1"/>
  <c r="P928" i="6"/>
  <c r="L928" i="6"/>
  <c r="Q928" i="6" s="1"/>
  <c r="M1139" i="6"/>
  <c r="R1139" i="6" s="1"/>
  <c r="P1139" i="6"/>
  <c r="L1139" i="6"/>
  <c r="Q1139" i="6" s="1"/>
  <c r="M1599" i="6"/>
  <c r="R1599" i="6" s="1"/>
  <c r="L1599" i="6"/>
  <c r="Q1599" i="6" s="1"/>
  <c r="P1599" i="6"/>
  <c r="L733" i="6"/>
  <c r="Q733" i="6" s="1"/>
  <c r="M733" i="6"/>
  <c r="R733" i="6" s="1"/>
  <c r="P733" i="6"/>
  <c r="P1310" i="6"/>
  <c r="L1310" i="6"/>
  <c r="Q1310" i="6" s="1"/>
  <c r="M1310" i="6"/>
  <c r="R1310" i="6" s="1"/>
  <c r="L651" i="6"/>
  <c r="Q651" i="6" s="1"/>
  <c r="M651" i="6"/>
  <c r="R651" i="6" s="1"/>
  <c r="P651" i="6"/>
  <c r="P906" i="6"/>
  <c r="M906" i="6"/>
  <c r="R906" i="6" s="1"/>
  <c r="L906" i="6"/>
  <c r="Q906" i="6" s="1"/>
  <c r="M1830" i="6"/>
  <c r="R1830" i="6" s="1"/>
  <c r="L1830" i="6"/>
  <c r="Q1830" i="6" s="1"/>
  <c r="P1830" i="6"/>
  <c r="L1292" i="6"/>
  <c r="Q1292" i="6" s="1"/>
  <c r="M1292" i="6"/>
  <c r="R1292" i="6" s="1"/>
  <c r="P1292" i="6"/>
  <c r="P1025" i="6"/>
  <c r="L1025" i="6"/>
  <c r="Q1025" i="6" s="1"/>
  <c r="M1025" i="6"/>
  <c r="R1025" i="6" s="1"/>
  <c r="L349" i="6"/>
  <c r="Q349" i="6" s="1"/>
  <c r="P349" i="6"/>
  <c r="M349" i="6"/>
  <c r="R349" i="6" s="1"/>
  <c r="M1220" i="6"/>
  <c r="R1220" i="6" s="1"/>
  <c r="L1220" i="6"/>
  <c r="Q1220" i="6" s="1"/>
  <c r="P1220" i="6"/>
  <c r="P272" i="6"/>
  <c r="M272" i="6"/>
  <c r="R272" i="6" s="1"/>
  <c r="L272" i="6"/>
  <c r="Q272" i="6" s="1"/>
  <c r="M1209" i="6"/>
  <c r="R1209" i="6" s="1"/>
  <c r="P1209" i="6"/>
  <c r="L1209" i="6"/>
  <c r="Q1209" i="6" s="1"/>
  <c r="P451" i="6"/>
  <c r="L451" i="6"/>
  <c r="Q451" i="6" s="1"/>
  <c r="M451" i="6"/>
  <c r="R451" i="6" s="1"/>
  <c r="L546" i="6"/>
  <c r="Q546" i="6" s="1"/>
  <c r="P546" i="6"/>
  <c r="M546" i="6"/>
  <c r="R546" i="6" s="1"/>
  <c r="P1123" i="6"/>
  <c r="L1123" i="6"/>
  <c r="Q1123" i="6" s="1"/>
  <c r="M1123" i="6"/>
  <c r="R1123" i="6" s="1"/>
  <c r="P872" i="6"/>
  <c r="L872" i="6"/>
  <c r="Q872" i="6" s="1"/>
  <c r="M872" i="6"/>
  <c r="R872" i="6" s="1"/>
  <c r="P1153" i="6"/>
  <c r="L1153" i="6"/>
  <c r="Q1153" i="6" s="1"/>
  <c r="M1153" i="6"/>
  <c r="R1153" i="6" s="1"/>
  <c r="P576" i="6"/>
  <c r="L576" i="6"/>
  <c r="Q576" i="6" s="1"/>
  <c r="M576" i="6"/>
  <c r="R576" i="6" s="1"/>
  <c r="P287" i="6"/>
  <c r="L287" i="6"/>
  <c r="Q287" i="6" s="1"/>
  <c r="M287" i="6"/>
  <c r="R287" i="6" s="1"/>
  <c r="L1633" i="6"/>
  <c r="Q1633" i="6" s="1"/>
  <c r="M1633" i="6"/>
  <c r="R1633" i="6" s="1"/>
  <c r="P1633" i="6"/>
  <c r="L1596" i="6"/>
  <c r="Q1596" i="6" s="1"/>
  <c r="M1596" i="6"/>
  <c r="R1596" i="6" s="1"/>
  <c r="P1596" i="6"/>
  <c r="M689" i="6"/>
  <c r="R689" i="6" s="1"/>
  <c r="P689" i="6"/>
  <c r="L689" i="6"/>
  <c r="Q689" i="6" s="1"/>
  <c r="P312" i="6"/>
  <c r="L312" i="6"/>
  <c r="Q312" i="6" s="1"/>
  <c r="M312" i="6"/>
  <c r="R312" i="6" s="1"/>
  <c r="L1486" i="6"/>
  <c r="Q1486" i="6" s="1"/>
  <c r="M1486" i="6"/>
  <c r="R1486" i="6" s="1"/>
  <c r="P1486" i="6"/>
  <c r="P1239" i="6"/>
  <c r="L1239" i="6"/>
  <c r="Q1239" i="6" s="1"/>
  <c r="M1239" i="6"/>
  <c r="R1239" i="6" s="1"/>
  <c r="P1384" i="6"/>
  <c r="M1384" i="6"/>
  <c r="R1384" i="6" s="1"/>
  <c r="L1384" i="6"/>
  <c r="Q1384" i="6" s="1"/>
  <c r="L1435" i="6"/>
  <c r="Q1435" i="6" s="1"/>
  <c r="P1435" i="6"/>
  <c r="M1435" i="6"/>
  <c r="R1435" i="6" s="1"/>
  <c r="P57" i="6"/>
  <c r="M57" i="6"/>
  <c r="R57" i="6" s="1"/>
  <c r="L57" i="6"/>
  <c r="Q57" i="6" s="1"/>
  <c r="L1933" i="6"/>
  <c r="Q1933" i="6" s="1"/>
  <c r="P1933" i="6"/>
  <c r="M1933" i="6"/>
  <c r="R1933" i="6" s="1"/>
  <c r="M617" i="6"/>
  <c r="R617" i="6" s="1"/>
  <c r="P617" i="6"/>
  <c r="L617" i="6"/>
  <c r="Q617" i="6" s="1"/>
  <c r="M1724" i="6"/>
  <c r="R1724" i="6" s="1"/>
  <c r="L1724" i="6"/>
  <c r="Q1724" i="6" s="1"/>
  <c r="P1724" i="6"/>
  <c r="P1862" i="6"/>
  <c r="L1862" i="6"/>
  <c r="Q1862" i="6" s="1"/>
  <c r="M1862" i="6"/>
  <c r="R1862" i="6" s="1"/>
  <c r="P1647" i="6"/>
  <c r="L1647" i="6"/>
  <c r="Q1647" i="6" s="1"/>
  <c r="M1647" i="6"/>
  <c r="R1647" i="6" s="1"/>
  <c r="M1155" i="6"/>
  <c r="R1155" i="6" s="1"/>
  <c r="P1155" i="6"/>
  <c r="L1155" i="6"/>
  <c r="Q1155" i="6" s="1"/>
  <c r="P941" i="6"/>
  <c r="M941" i="6"/>
  <c r="R941" i="6" s="1"/>
  <c r="L941" i="6"/>
  <c r="Q941" i="6" s="1"/>
  <c r="P1815" i="6"/>
  <c r="L1815" i="6"/>
  <c r="Q1815" i="6" s="1"/>
  <c r="M1815" i="6"/>
  <c r="R1815" i="6" s="1"/>
  <c r="L1798" i="6"/>
  <c r="Q1798" i="6" s="1"/>
  <c r="M1798" i="6"/>
  <c r="R1798" i="6" s="1"/>
  <c r="P1798" i="6"/>
  <c r="L600" i="6"/>
  <c r="Q600" i="6" s="1"/>
  <c r="M600" i="6"/>
  <c r="R600" i="6" s="1"/>
  <c r="P600" i="6"/>
  <c r="M1293" i="6"/>
  <c r="R1293" i="6" s="1"/>
  <c r="P1293" i="6"/>
  <c r="L1293" i="6"/>
  <c r="Q1293" i="6" s="1"/>
  <c r="M1288" i="6"/>
  <c r="R1288" i="6" s="1"/>
  <c r="L1288" i="6"/>
  <c r="Q1288" i="6" s="1"/>
  <c r="P1288" i="6"/>
  <c r="L535" i="6"/>
  <c r="Q535" i="6" s="1"/>
  <c r="M535" i="6"/>
  <c r="R535" i="6" s="1"/>
  <c r="P535" i="6"/>
  <c r="M1027" i="6"/>
  <c r="R1027" i="6" s="1"/>
  <c r="L1027" i="6"/>
  <c r="Q1027" i="6" s="1"/>
  <c r="P1027" i="6"/>
  <c r="P198" i="6"/>
  <c r="M198" i="6"/>
  <c r="R198" i="6" s="1"/>
  <c r="L198" i="6"/>
  <c r="Q198" i="6" s="1"/>
  <c r="L1021" i="6"/>
  <c r="Q1021" i="6" s="1"/>
  <c r="M1021" i="6"/>
  <c r="R1021" i="6" s="1"/>
  <c r="P1021" i="6"/>
  <c r="L195" i="6"/>
  <c r="Q195" i="6" s="1"/>
  <c r="P195" i="6"/>
  <c r="M195" i="6"/>
  <c r="R195" i="6" s="1"/>
  <c r="P567" i="6"/>
  <c r="L567" i="6"/>
  <c r="Q567" i="6" s="1"/>
  <c r="M567" i="6"/>
  <c r="R567" i="6" s="1"/>
  <c r="L1931" i="6"/>
  <c r="Q1931" i="6" s="1"/>
  <c r="M1931" i="6"/>
  <c r="R1931" i="6" s="1"/>
  <c r="P1931" i="6"/>
  <c r="M227" i="6"/>
  <c r="R227" i="6" s="1"/>
  <c r="P227" i="6"/>
  <c r="L227" i="6"/>
  <c r="Q227" i="6" s="1"/>
  <c r="L118" i="6"/>
  <c r="Q118" i="6" s="1"/>
  <c r="M118" i="6"/>
  <c r="R118" i="6" s="1"/>
  <c r="P118" i="6"/>
  <c r="M1909" i="6"/>
  <c r="R1909" i="6" s="1"/>
  <c r="P1909" i="6"/>
  <c r="L1909" i="6"/>
  <c r="Q1909" i="6" s="1"/>
  <c r="P241" i="6"/>
  <c r="M241" i="6"/>
  <c r="R241" i="6" s="1"/>
  <c r="L241" i="6"/>
  <c r="Q241" i="6" s="1"/>
  <c r="P1803" i="6"/>
  <c r="L1803" i="6"/>
  <c r="Q1803" i="6" s="1"/>
  <c r="M1803" i="6"/>
  <c r="R1803" i="6" s="1"/>
  <c r="P626" i="6"/>
  <c r="L626" i="6"/>
  <c r="Q626" i="6" s="1"/>
  <c r="M626" i="6"/>
  <c r="R626" i="6" s="1"/>
  <c r="P702" i="6"/>
  <c r="L702" i="6"/>
  <c r="Q702" i="6" s="1"/>
  <c r="M702" i="6"/>
  <c r="R702" i="6" s="1"/>
  <c r="M1333" i="6"/>
  <c r="R1333" i="6" s="1"/>
  <c r="L1333" i="6"/>
  <c r="Q1333" i="6" s="1"/>
  <c r="P1333" i="6"/>
  <c r="M1128" i="6"/>
  <c r="R1128" i="6" s="1"/>
  <c r="L1128" i="6"/>
  <c r="Q1128" i="6" s="1"/>
  <c r="P1128" i="6"/>
  <c r="L177" i="6"/>
  <c r="Q177" i="6" s="1"/>
  <c r="M177" i="6"/>
  <c r="R177" i="6" s="1"/>
  <c r="P177" i="6"/>
  <c r="M938" i="6"/>
  <c r="R938" i="6" s="1"/>
  <c r="L938" i="6"/>
  <c r="Q938" i="6" s="1"/>
  <c r="P938" i="6"/>
  <c r="L268" i="6"/>
  <c r="Q268" i="6" s="1"/>
  <c r="M268" i="6"/>
  <c r="R268" i="6" s="1"/>
  <c r="P268" i="6"/>
  <c r="L1378" i="6"/>
  <c r="Q1378" i="6" s="1"/>
  <c r="P1378" i="6"/>
  <c r="M1378" i="6"/>
  <c r="R1378" i="6" s="1"/>
  <c r="M1526" i="6"/>
  <c r="R1526" i="6" s="1"/>
  <c r="L1526" i="6"/>
  <c r="Q1526" i="6" s="1"/>
  <c r="P1526" i="6"/>
  <c r="M399" i="6"/>
  <c r="R399" i="6" s="1"/>
  <c r="L399" i="6"/>
  <c r="Q399" i="6" s="1"/>
  <c r="P399" i="6"/>
  <c r="P110" i="6"/>
  <c r="L110" i="6"/>
  <c r="Q110" i="6" s="1"/>
  <c r="M110" i="6"/>
  <c r="R110" i="6" s="1"/>
  <c r="M991" i="6"/>
  <c r="R991" i="6" s="1"/>
  <c r="P991" i="6"/>
  <c r="L991" i="6"/>
  <c r="Q991" i="6" s="1"/>
  <c r="M72" i="6"/>
  <c r="R72" i="6" s="1"/>
  <c r="P72" i="6"/>
  <c r="L72" i="6"/>
  <c r="Q72" i="6" s="1"/>
  <c r="M175" i="6"/>
  <c r="R175" i="6" s="1"/>
  <c r="L175" i="6"/>
  <c r="Q175" i="6" s="1"/>
  <c r="P175" i="6"/>
  <c r="L1045" i="6"/>
  <c r="Q1045" i="6" s="1"/>
  <c r="M1045" i="6"/>
  <c r="R1045" i="6" s="1"/>
  <c r="P1045" i="6"/>
  <c r="M1859" i="6"/>
  <c r="R1859" i="6" s="1"/>
  <c r="P1859" i="6"/>
  <c r="L1859" i="6"/>
  <c r="Q1859" i="6" s="1"/>
  <c r="P139" i="6"/>
  <c r="L139" i="6"/>
  <c r="Q139" i="6" s="1"/>
  <c r="M139" i="6"/>
  <c r="R139" i="6" s="1"/>
  <c r="M661" i="6"/>
  <c r="R661" i="6" s="1"/>
  <c r="P661" i="6"/>
  <c r="L661" i="6"/>
  <c r="Q661" i="6" s="1"/>
  <c r="P1505" i="6"/>
  <c r="M1505" i="6"/>
  <c r="R1505" i="6" s="1"/>
  <c r="L1505" i="6"/>
  <c r="Q1505" i="6" s="1"/>
  <c r="L1179" i="6"/>
  <c r="Q1179" i="6" s="1"/>
  <c r="M1179" i="6"/>
  <c r="R1179" i="6" s="1"/>
  <c r="P1179" i="6"/>
  <c r="P1367" i="6"/>
  <c r="L1367" i="6"/>
  <c r="Q1367" i="6" s="1"/>
  <c r="M1367" i="6"/>
  <c r="R1367" i="6" s="1"/>
  <c r="L1785" i="6"/>
  <c r="Q1785" i="6" s="1"/>
  <c r="P1785" i="6"/>
  <c r="M1785" i="6"/>
  <c r="R1785" i="6" s="1"/>
  <c r="P566" i="6"/>
  <c r="L566" i="6"/>
  <c r="Q566" i="6" s="1"/>
  <c r="M566" i="6"/>
  <c r="R566" i="6" s="1"/>
  <c r="M1453" i="6"/>
  <c r="R1453" i="6" s="1"/>
  <c r="P1453" i="6"/>
  <c r="L1453" i="6"/>
  <c r="Q1453" i="6" s="1"/>
  <c r="L1208" i="6"/>
  <c r="Q1208" i="6" s="1"/>
  <c r="M1208" i="6"/>
  <c r="R1208" i="6" s="1"/>
  <c r="P1208" i="6"/>
  <c r="P922" i="6"/>
  <c r="M922" i="6"/>
  <c r="R922" i="6" s="1"/>
  <c r="L922" i="6"/>
  <c r="Q922" i="6" s="1"/>
  <c r="M1126" i="6"/>
  <c r="R1126" i="6" s="1"/>
  <c r="L1126" i="6"/>
  <c r="Q1126" i="6" s="1"/>
  <c r="P1126" i="6"/>
  <c r="M158" i="6"/>
  <c r="R158" i="6" s="1"/>
  <c r="L158" i="6"/>
  <c r="Q158" i="6" s="1"/>
  <c r="P158" i="6"/>
  <c r="M1103" i="6"/>
  <c r="R1103" i="6" s="1"/>
  <c r="P1103" i="6"/>
  <c r="L1103" i="6"/>
  <c r="Q1103" i="6" s="1"/>
  <c r="M1569" i="6"/>
  <c r="R1569" i="6" s="1"/>
  <c r="P1569" i="6"/>
  <c r="L1569" i="6"/>
  <c r="Q1569" i="6" s="1"/>
  <c r="M961" i="6"/>
  <c r="R961" i="6" s="1"/>
  <c r="L961" i="6"/>
  <c r="Q961" i="6" s="1"/>
  <c r="P961" i="6"/>
  <c r="M472" i="6"/>
  <c r="R472" i="6" s="1"/>
  <c r="P472" i="6"/>
  <c r="L472" i="6"/>
  <c r="Q472" i="6" s="1"/>
  <c r="L1342" i="6"/>
  <c r="Q1342" i="6" s="1"/>
  <c r="M1342" i="6"/>
  <c r="R1342" i="6" s="1"/>
  <c r="P1342" i="6"/>
  <c r="P1320" i="6"/>
  <c r="L1320" i="6"/>
  <c r="Q1320" i="6" s="1"/>
  <c r="M1320" i="6"/>
  <c r="R1320" i="6" s="1"/>
  <c r="M1490" i="6"/>
  <c r="R1490" i="6" s="1"/>
  <c r="L1490" i="6"/>
  <c r="Q1490" i="6" s="1"/>
  <c r="P1490" i="6"/>
  <c r="L1595" i="6"/>
  <c r="Q1595" i="6" s="1"/>
  <c r="P1595" i="6"/>
  <c r="M1595" i="6"/>
  <c r="R1595" i="6" s="1"/>
  <c r="P707" i="6"/>
  <c r="L707" i="6"/>
  <c r="Q707" i="6" s="1"/>
  <c r="M707" i="6"/>
  <c r="R707" i="6" s="1"/>
  <c r="P920" i="6"/>
  <c r="M920" i="6"/>
  <c r="R920" i="6" s="1"/>
  <c r="L920" i="6"/>
  <c r="Q920" i="6" s="1"/>
  <c r="L694" i="6"/>
  <c r="Q694" i="6" s="1"/>
  <c r="M694" i="6"/>
  <c r="R694" i="6" s="1"/>
  <c r="P694" i="6"/>
  <c r="M865" i="6"/>
  <c r="R865" i="6" s="1"/>
  <c r="P865" i="6"/>
  <c r="L865" i="6"/>
  <c r="Q865" i="6" s="1"/>
  <c r="P498" i="6"/>
  <c r="M498" i="6"/>
  <c r="R498" i="6" s="1"/>
  <c r="L498" i="6"/>
  <c r="Q498" i="6" s="1"/>
  <c r="P897" i="6"/>
  <c r="M897" i="6"/>
  <c r="R897" i="6" s="1"/>
  <c r="L897" i="6"/>
  <c r="Q897" i="6" s="1"/>
  <c r="P1765" i="6"/>
  <c r="L1765" i="6"/>
  <c r="Q1765" i="6" s="1"/>
  <c r="M1765" i="6"/>
  <c r="R1765" i="6" s="1"/>
  <c r="M1269" i="6"/>
  <c r="R1269" i="6" s="1"/>
  <c r="L1269" i="6"/>
  <c r="Q1269" i="6" s="1"/>
  <c r="P1269" i="6"/>
  <c r="M1436" i="6"/>
  <c r="R1436" i="6" s="1"/>
  <c r="P1436" i="6"/>
  <c r="L1436" i="6"/>
  <c r="Q1436" i="6" s="1"/>
  <c r="M1428" i="6"/>
  <c r="R1428" i="6" s="1"/>
  <c r="L1428" i="6"/>
  <c r="Q1428" i="6" s="1"/>
  <c r="P1428" i="6"/>
  <c r="L147" i="6"/>
  <c r="Q147" i="6" s="1"/>
  <c r="P147" i="6"/>
  <c r="M147" i="6"/>
  <c r="R147" i="6" s="1"/>
  <c r="P1586" i="6"/>
  <c r="M1586" i="6"/>
  <c r="R1586" i="6" s="1"/>
  <c r="L1586" i="6"/>
  <c r="Q1586" i="6" s="1"/>
  <c r="P150" i="6"/>
  <c r="L150" i="6"/>
  <c r="Q150" i="6" s="1"/>
  <c r="M150" i="6"/>
  <c r="R150" i="6" s="1"/>
  <c r="M609" i="6"/>
  <c r="R609" i="6" s="1"/>
  <c r="L609" i="6"/>
  <c r="Q609" i="6" s="1"/>
  <c r="P609" i="6"/>
  <c r="M265" i="6"/>
  <c r="R265" i="6" s="1"/>
  <c r="P265" i="6"/>
  <c r="L265" i="6"/>
  <c r="Q265" i="6" s="1"/>
  <c r="P681" i="6"/>
  <c r="L681" i="6"/>
  <c r="Q681" i="6" s="1"/>
  <c r="M681" i="6"/>
  <c r="R681" i="6" s="1"/>
  <c r="P61" i="6"/>
  <c r="M61" i="6"/>
  <c r="R61" i="6" s="1"/>
  <c r="L61" i="6"/>
  <c r="Q61" i="6" s="1"/>
  <c r="P977" i="6"/>
  <c r="M977" i="6"/>
  <c r="R977" i="6" s="1"/>
  <c r="L977" i="6"/>
  <c r="Q977" i="6" s="1"/>
  <c r="P848" i="6"/>
  <c r="L848" i="6"/>
  <c r="Q848" i="6" s="1"/>
  <c r="M848" i="6"/>
  <c r="R848" i="6" s="1"/>
  <c r="M172" i="6"/>
  <c r="R172" i="6" s="1"/>
  <c r="P172" i="6"/>
  <c r="L172" i="6"/>
  <c r="Q172" i="6" s="1"/>
  <c r="P439" i="6"/>
  <c r="L439" i="6"/>
  <c r="Q439" i="6" s="1"/>
  <c r="M439" i="6"/>
  <c r="R439" i="6" s="1"/>
  <c r="M1521" i="6"/>
  <c r="R1521" i="6" s="1"/>
  <c r="P1521" i="6"/>
  <c r="L1521" i="6"/>
  <c r="Q1521" i="6" s="1"/>
  <c r="P1289" i="6"/>
  <c r="L1289" i="6"/>
  <c r="Q1289" i="6" s="1"/>
  <c r="M1289" i="6"/>
  <c r="R1289" i="6" s="1"/>
  <c r="P1828" i="6"/>
  <c r="L1828" i="6"/>
  <c r="Q1828" i="6" s="1"/>
  <c r="M1828" i="6"/>
  <c r="R1828" i="6" s="1"/>
  <c r="L1559" i="6"/>
  <c r="Q1559" i="6" s="1"/>
  <c r="P1559" i="6"/>
  <c r="M1559" i="6"/>
  <c r="R1559" i="6" s="1"/>
  <c r="P97" i="6"/>
  <c r="L97" i="6"/>
  <c r="Q97" i="6" s="1"/>
  <c r="M97" i="6"/>
  <c r="R97" i="6" s="1"/>
  <c r="M657" i="6"/>
  <c r="R657" i="6" s="1"/>
  <c r="L657" i="6"/>
  <c r="Q657" i="6" s="1"/>
  <c r="P657" i="6"/>
  <c r="M663" i="6"/>
  <c r="R663" i="6" s="1"/>
  <c r="P663" i="6"/>
  <c r="L663" i="6"/>
  <c r="Q663" i="6" s="1"/>
  <c r="P1654" i="6"/>
  <c r="L1654" i="6"/>
  <c r="Q1654" i="6" s="1"/>
  <c r="M1654" i="6"/>
  <c r="R1654" i="6" s="1"/>
  <c r="L1967" i="6"/>
  <c r="Q1967" i="6" s="1"/>
  <c r="M1967" i="6"/>
  <c r="R1967" i="6" s="1"/>
  <c r="P1967" i="6"/>
  <c r="M876" i="6"/>
  <c r="R876" i="6" s="1"/>
  <c r="P876" i="6"/>
  <c r="L876" i="6"/>
  <c r="Q876" i="6" s="1"/>
  <c r="M308" i="6"/>
  <c r="R308" i="6" s="1"/>
  <c r="P308" i="6"/>
  <c r="L308" i="6"/>
  <c r="Q308" i="6" s="1"/>
  <c r="M190" i="6"/>
  <c r="R190" i="6" s="1"/>
  <c r="P190" i="6"/>
  <c r="L190" i="6"/>
  <c r="Q190" i="6" s="1"/>
  <c r="P1904" i="6"/>
  <c r="L1904" i="6"/>
  <c r="Q1904" i="6" s="1"/>
  <c r="M1904" i="6"/>
  <c r="R1904" i="6" s="1"/>
  <c r="M240" i="6"/>
  <c r="R240" i="6" s="1"/>
  <c r="L240" i="6"/>
  <c r="Q240" i="6" s="1"/>
  <c r="P240" i="6"/>
  <c r="M1091" i="6"/>
  <c r="R1091" i="6" s="1"/>
  <c r="L1091" i="6"/>
  <c r="Q1091" i="6" s="1"/>
  <c r="P1091" i="6"/>
  <c r="L1464" i="6"/>
  <c r="Q1464" i="6" s="1"/>
  <c r="P1464" i="6"/>
  <c r="M1464" i="6"/>
  <c r="R1464" i="6" s="1"/>
  <c r="L510" i="6"/>
  <c r="Q510" i="6" s="1"/>
  <c r="P510" i="6"/>
  <c r="M510" i="6"/>
  <c r="R510" i="6" s="1"/>
  <c r="P1880" i="6"/>
  <c r="M1880" i="6"/>
  <c r="R1880" i="6" s="1"/>
  <c r="L1880" i="6"/>
  <c r="Q1880" i="6" s="1"/>
  <c r="L1118" i="6"/>
  <c r="Q1118" i="6" s="1"/>
  <c r="P1118" i="6"/>
  <c r="M1118" i="6"/>
  <c r="R1118" i="6" s="1"/>
  <c r="P1827" i="6"/>
  <c r="L1827" i="6"/>
  <c r="Q1827" i="6" s="1"/>
  <c r="M1827" i="6"/>
  <c r="R1827" i="6" s="1"/>
  <c r="P294" i="6"/>
  <c r="M294" i="6"/>
  <c r="R294" i="6" s="1"/>
  <c r="L294" i="6"/>
  <c r="Q294" i="6" s="1"/>
  <c r="M679" i="6"/>
  <c r="R679" i="6" s="1"/>
  <c r="L679" i="6"/>
  <c r="Q679" i="6" s="1"/>
  <c r="P679" i="6"/>
  <c r="L1444" i="6"/>
  <c r="Q1444" i="6" s="1"/>
  <c r="M1444" i="6"/>
  <c r="R1444" i="6" s="1"/>
  <c r="P1444" i="6"/>
  <c r="L1203" i="6"/>
  <c r="Q1203" i="6" s="1"/>
  <c r="M1203" i="6"/>
  <c r="R1203" i="6" s="1"/>
  <c r="P1203" i="6"/>
  <c r="L1832" i="6"/>
  <c r="Q1832" i="6" s="1"/>
  <c r="M1832" i="6"/>
  <c r="R1832" i="6" s="1"/>
  <c r="P1832" i="6"/>
  <c r="L741" i="6"/>
  <c r="Q741" i="6" s="1"/>
  <c r="P741" i="6"/>
  <c r="M741" i="6"/>
  <c r="R741" i="6" s="1"/>
  <c r="M673" i="6"/>
  <c r="R673" i="6" s="1"/>
  <c r="P673" i="6"/>
  <c r="L673" i="6"/>
  <c r="Q673" i="6" s="1"/>
  <c r="M449" i="6"/>
  <c r="R449" i="6" s="1"/>
  <c r="P449" i="6"/>
  <c r="L449" i="6"/>
  <c r="Q449" i="6" s="1"/>
  <c r="M842" i="6"/>
  <c r="R842" i="6" s="1"/>
  <c r="L842" i="6"/>
  <c r="Q842" i="6" s="1"/>
  <c r="P842" i="6"/>
  <c r="P1282" i="6"/>
  <c r="L1282" i="6"/>
  <c r="Q1282" i="6" s="1"/>
  <c r="M1282" i="6"/>
  <c r="R1282" i="6" s="1"/>
  <c r="P1133" i="6"/>
  <c r="L1133" i="6"/>
  <c r="Q1133" i="6" s="1"/>
  <c r="M1133" i="6"/>
  <c r="R1133" i="6" s="1"/>
  <c r="M288" i="6"/>
  <c r="R288" i="6" s="1"/>
  <c r="L288" i="6"/>
  <c r="Q288" i="6" s="1"/>
  <c r="P288" i="6"/>
  <c r="P1753" i="6"/>
  <c r="L1753" i="6"/>
  <c r="Q1753" i="6" s="1"/>
  <c r="M1753" i="6"/>
  <c r="R1753" i="6" s="1"/>
  <c r="P382" i="6"/>
  <c r="L382" i="6"/>
  <c r="Q382" i="6" s="1"/>
  <c r="M382" i="6"/>
  <c r="R382" i="6" s="1"/>
  <c r="M1121" i="6"/>
  <c r="R1121" i="6" s="1"/>
  <c r="L1121" i="6"/>
  <c r="Q1121" i="6" s="1"/>
  <c r="P1121" i="6"/>
  <c r="L1258" i="6"/>
  <c r="Q1258" i="6" s="1"/>
  <c r="P1258" i="6"/>
  <c r="M1258" i="6"/>
  <c r="R1258" i="6" s="1"/>
  <c r="P1849" i="6"/>
  <c r="M1849" i="6"/>
  <c r="R1849" i="6" s="1"/>
  <c r="L1849" i="6"/>
  <c r="Q1849" i="6" s="1"/>
  <c r="L792" i="6"/>
  <c r="Q792" i="6" s="1"/>
  <c r="M792" i="6"/>
  <c r="R792" i="6" s="1"/>
  <c r="P792" i="6"/>
  <c r="P1896" i="6"/>
  <c r="L1896" i="6"/>
  <c r="Q1896" i="6" s="1"/>
  <c r="M1896" i="6"/>
  <c r="R1896" i="6" s="1"/>
  <c r="P214" i="6"/>
  <c r="M214" i="6"/>
  <c r="R214" i="6" s="1"/>
  <c r="L214" i="6"/>
  <c r="Q214" i="6" s="1"/>
  <c r="M1567" i="6"/>
  <c r="R1567" i="6" s="1"/>
  <c r="P1567" i="6"/>
  <c r="L1567" i="6"/>
  <c r="Q1567" i="6" s="1"/>
  <c r="P1897" i="6"/>
  <c r="L1897" i="6"/>
  <c r="Q1897" i="6" s="1"/>
  <c r="M1897" i="6"/>
  <c r="R1897" i="6" s="1"/>
  <c r="M1214" i="6"/>
  <c r="R1214" i="6" s="1"/>
  <c r="L1214" i="6"/>
  <c r="Q1214" i="6" s="1"/>
  <c r="P1214" i="6"/>
  <c r="M1558" i="6"/>
  <c r="R1558" i="6" s="1"/>
  <c r="L1558" i="6"/>
  <c r="Q1558" i="6" s="1"/>
  <c r="P1558" i="6"/>
  <c r="P1624" i="6"/>
  <c r="L1624" i="6"/>
  <c r="Q1624" i="6" s="1"/>
  <c r="M1624" i="6"/>
  <c r="R1624" i="6" s="1"/>
  <c r="P1818" i="6"/>
  <c r="M1818" i="6"/>
  <c r="R1818" i="6" s="1"/>
  <c r="L1818" i="6"/>
  <c r="Q1818" i="6" s="1"/>
  <c r="P859" i="6"/>
  <c r="M859" i="6"/>
  <c r="R859" i="6" s="1"/>
  <c r="L859" i="6"/>
  <c r="Q859" i="6" s="1"/>
  <c r="P520" i="6"/>
  <c r="M520" i="6"/>
  <c r="R520" i="6" s="1"/>
  <c r="L520" i="6"/>
  <c r="Q520" i="6" s="1"/>
  <c r="L797" i="6"/>
  <c r="Q797" i="6" s="1"/>
  <c r="P797" i="6"/>
  <c r="M797" i="6"/>
  <c r="R797" i="6" s="1"/>
  <c r="M845" i="6"/>
  <c r="R845" i="6" s="1"/>
  <c r="L845" i="6"/>
  <c r="Q845" i="6" s="1"/>
  <c r="P845" i="6"/>
  <c r="L435" i="6"/>
  <c r="Q435" i="6" s="1"/>
  <c r="P435" i="6"/>
  <c r="M435" i="6"/>
  <c r="R435" i="6" s="1"/>
  <c r="M1487" i="6"/>
  <c r="R1487" i="6" s="1"/>
  <c r="L1487" i="6"/>
  <c r="Q1487" i="6" s="1"/>
  <c r="P1487" i="6"/>
  <c r="P622" i="6"/>
  <c r="M622" i="6"/>
  <c r="R622" i="6" s="1"/>
  <c r="L622" i="6"/>
  <c r="Q622" i="6" s="1"/>
  <c r="M1372" i="6"/>
  <c r="R1372" i="6" s="1"/>
  <c r="P1372" i="6"/>
  <c r="L1372" i="6"/>
  <c r="Q1372" i="6" s="1"/>
  <c r="P710" i="6"/>
  <c r="M710" i="6"/>
  <c r="R710" i="6" s="1"/>
  <c r="L710" i="6"/>
  <c r="Q710" i="6" s="1"/>
  <c r="M452" i="6"/>
  <c r="R452" i="6" s="1"/>
  <c r="P452" i="6"/>
  <c r="L452" i="6"/>
  <c r="Q452" i="6" s="1"/>
  <c r="P1135" i="6"/>
  <c r="L1135" i="6"/>
  <c r="Q1135" i="6" s="1"/>
  <c r="M1135" i="6"/>
  <c r="R1135" i="6" s="1"/>
  <c r="L1606" i="6"/>
  <c r="Q1606" i="6" s="1"/>
  <c r="P1606" i="6"/>
  <c r="M1606" i="6"/>
  <c r="R1606" i="6" s="1"/>
  <c r="P1271" i="6"/>
  <c r="L1271" i="6"/>
  <c r="Q1271" i="6" s="1"/>
  <c r="M1271" i="6"/>
  <c r="R1271" i="6" s="1"/>
  <c r="P1457" i="6"/>
  <c r="M1457" i="6"/>
  <c r="R1457" i="6" s="1"/>
  <c r="L1457" i="6"/>
  <c r="Q1457" i="6" s="1"/>
  <c r="L290" i="6"/>
  <c r="Q290" i="6" s="1"/>
  <c r="M290" i="6"/>
  <c r="R290" i="6" s="1"/>
  <c r="P290" i="6"/>
  <c r="M397" i="6"/>
  <c r="R397" i="6" s="1"/>
  <c r="P397" i="6"/>
  <c r="L397" i="6"/>
  <c r="Q397" i="6" s="1"/>
  <c r="M1325" i="6"/>
  <c r="R1325" i="6" s="1"/>
  <c r="L1325" i="6"/>
  <c r="Q1325" i="6" s="1"/>
  <c r="P1325" i="6"/>
  <c r="L1917" i="6"/>
  <c r="Q1917" i="6" s="1"/>
  <c r="P1917" i="6"/>
  <c r="M1917" i="6"/>
  <c r="R1917" i="6" s="1"/>
  <c r="P735" i="6"/>
  <c r="M735" i="6"/>
  <c r="R735" i="6" s="1"/>
  <c r="L735" i="6"/>
  <c r="Q735" i="6" s="1"/>
  <c r="L1309" i="6"/>
  <c r="Q1309" i="6" s="1"/>
  <c r="M1309" i="6"/>
  <c r="R1309" i="6" s="1"/>
  <c r="P1309" i="6"/>
  <c r="P1439" i="6"/>
  <c r="L1439" i="6"/>
  <c r="Q1439" i="6" s="1"/>
  <c r="M1439" i="6"/>
  <c r="R1439" i="6" s="1"/>
  <c r="P457" i="6"/>
  <c r="L457" i="6"/>
  <c r="Q457" i="6" s="1"/>
  <c r="M457" i="6"/>
  <c r="R457" i="6" s="1"/>
  <c r="M157" i="6"/>
  <c r="R157" i="6" s="1"/>
  <c r="L157" i="6"/>
  <c r="Q157" i="6" s="1"/>
  <c r="P157" i="6"/>
  <c r="M1577" i="6"/>
  <c r="R1577" i="6" s="1"/>
  <c r="P1577" i="6"/>
  <c r="L1577" i="6"/>
  <c r="Q1577" i="6" s="1"/>
  <c r="P1076" i="6"/>
  <c r="L1076" i="6"/>
  <c r="Q1076" i="6" s="1"/>
  <c r="M1076" i="6"/>
  <c r="R1076" i="6" s="1"/>
  <c r="M81" i="6"/>
  <c r="R81" i="6" s="1"/>
  <c r="P81" i="6"/>
  <c r="L81" i="6"/>
  <c r="Q81" i="6" s="1"/>
  <c r="P160" i="6"/>
  <c r="L160" i="6"/>
  <c r="Q160" i="6" s="1"/>
  <c r="M160" i="6"/>
  <c r="R160" i="6" s="1"/>
  <c r="P1858" i="6"/>
  <c r="L1858" i="6"/>
  <c r="Q1858" i="6" s="1"/>
  <c r="M1858" i="6"/>
  <c r="R1858" i="6" s="1"/>
  <c r="M526" i="6"/>
  <c r="R526" i="6" s="1"/>
  <c r="L526" i="6"/>
  <c r="Q526" i="6" s="1"/>
  <c r="P526" i="6"/>
  <c r="P903" i="6"/>
  <c r="L903" i="6"/>
  <c r="Q903" i="6" s="1"/>
  <c r="M903" i="6"/>
  <c r="R903" i="6" s="1"/>
  <c r="L1140" i="6"/>
  <c r="Q1140" i="6" s="1"/>
  <c r="M1140" i="6"/>
  <c r="R1140" i="6" s="1"/>
  <c r="P1140" i="6"/>
  <c r="P1013" i="6"/>
  <c r="M1013" i="6"/>
  <c r="R1013" i="6" s="1"/>
  <c r="L1013" i="6"/>
  <c r="Q1013" i="6" s="1"/>
  <c r="L1919" i="6"/>
  <c r="Q1919" i="6" s="1"/>
  <c r="P1919" i="6"/>
  <c r="M1919" i="6"/>
  <c r="R1919" i="6" s="1"/>
  <c r="M559" i="6"/>
  <c r="R559" i="6" s="1"/>
  <c r="L559" i="6"/>
  <c r="Q559" i="6" s="1"/>
  <c r="P559" i="6"/>
  <c r="L795" i="6"/>
  <c r="Q795" i="6" s="1"/>
  <c r="M795" i="6"/>
  <c r="R795" i="6" s="1"/>
  <c r="P795" i="6"/>
  <c r="L1979" i="6"/>
  <c r="Q1979" i="6" s="1"/>
  <c r="M1979" i="6"/>
  <c r="R1979" i="6" s="1"/>
  <c r="P1979" i="6"/>
  <c r="L1881" i="6"/>
  <c r="Q1881" i="6" s="1"/>
  <c r="M1881" i="6"/>
  <c r="R1881" i="6" s="1"/>
  <c r="P1881" i="6"/>
  <c r="P124" i="6"/>
  <c r="L124" i="6"/>
  <c r="Q124" i="6" s="1"/>
  <c r="M124" i="6"/>
  <c r="R124" i="6" s="1"/>
  <c r="M475" i="6"/>
  <c r="R475" i="6" s="1"/>
  <c r="L475" i="6"/>
  <c r="Q475" i="6" s="1"/>
  <c r="P475" i="6"/>
  <c r="M1563" i="6"/>
  <c r="R1563" i="6" s="1"/>
  <c r="P1563" i="6"/>
  <c r="L1563" i="6"/>
  <c r="Q1563" i="6" s="1"/>
  <c r="L456" i="6"/>
  <c r="Q456" i="6" s="1"/>
  <c r="P456" i="6"/>
  <c r="M456" i="6"/>
  <c r="R456" i="6" s="1"/>
  <c r="M313" i="6"/>
  <c r="R313" i="6" s="1"/>
  <c r="L313" i="6"/>
  <c r="Q313" i="6" s="1"/>
  <c r="P313" i="6"/>
  <c r="M1744" i="6"/>
  <c r="R1744" i="6" s="1"/>
  <c r="L1744" i="6"/>
  <c r="Q1744" i="6" s="1"/>
  <c r="P1744" i="6"/>
  <c r="L769" i="6"/>
  <c r="Q769" i="6" s="1"/>
  <c r="M769" i="6"/>
  <c r="R769" i="6" s="1"/>
  <c r="P769" i="6"/>
  <c r="L1524" i="6"/>
  <c r="Q1524" i="6" s="1"/>
  <c r="M1524" i="6"/>
  <c r="R1524" i="6" s="1"/>
  <c r="P1524" i="6"/>
  <c r="P1478" i="6"/>
  <c r="M1478" i="6"/>
  <c r="R1478" i="6" s="1"/>
  <c r="L1478" i="6"/>
  <c r="Q1478" i="6" s="1"/>
  <c r="M1497" i="6"/>
  <c r="R1497" i="6" s="1"/>
  <c r="P1497" i="6"/>
  <c r="L1497" i="6"/>
  <c r="Q1497" i="6" s="1"/>
  <c r="L1889" i="6"/>
  <c r="Q1889" i="6" s="1"/>
  <c r="P1889" i="6"/>
  <c r="M1889" i="6"/>
  <c r="R1889" i="6" s="1"/>
  <c r="M1626" i="6"/>
  <c r="R1626" i="6" s="1"/>
  <c r="P1626" i="6"/>
  <c r="L1626" i="6"/>
  <c r="Q1626" i="6" s="1"/>
  <c r="M335" i="6"/>
  <c r="R335" i="6" s="1"/>
  <c r="L335" i="6"/>
  <c r="Q335" i="6" s="1"/>
  <c r="P335" i="6"/>
  <c r="M1361" i="6"/>
  <c r="R1361" i="6" s="1"/>
  <c r="P1361" i="6"/>
  <c r="L1361" i="6"/>
  <c r="Q1361" i="6" s="1"/>
  <c r="P155" i="6"/>
  <c r="M155" i="6"/>
  <c r="R155" i="6" s="1"/>
  <c r="L155" i="6"/>
  <c r="Q155" i="6" s="1"/>
  <c r="P507" i="6"/>
  <c r="M507" i="6"/>
  <c r="R507" i="6" s="1"/>
  <c r="L507" i="6"/>
  <c r="Q507" i="6" s="1"/>
  <c r="M255" i="6"/>
  <c r="R255" i="6" s="1"/>
  <c r="P255" i="6"/>
  <c r="L255" i="6"/>
  <c r="Q255" i="6" s="1"/>
  <c r="P1034" i="6"/>
  <c r="M1034" i="6"/>
  <c r="R1034" i="6" s="1"/>
  <c r="L1034" i="6"/>
  <c r="Q1034" i="6" s="1"/>
  <c r="M1826" i="6"/>
  <c r="R1826" i="6" s="1"/>
  <c r="L1826" i="6"/>
  <c r="Q1826" i="6" s="1"/>
  <c r="P1826" i="6"/>
  <c r="M275" i="6"/>
  <c r="R275" i="6" s="1"/>
  <c r="Q275" i="6"/>
  <c r="L275" i="6"/>
  <c r="P275" i="6"/>
  <c r="M182" i="6"/>
  <c r="R182" i="6" s="1"/>
  <c r="L182" i="6"/>
  <c r="Q182" i="6" s="1"/>
  <c r="P182" i="6"/>
  <c r="M1873" i="6"/>
  <c r="R1873" i="6" s="1"/>
  <c r="P1873" i="6"/>
  <c r="L1873" i="6"/>
  <c r="Q1873" i="6" s="1"/>
  <c r="M1971" i="6"/>
  <c r="R1971" i="6" s="1"/>
  <c r="P1971" i="6"/>
  <c r="L1971" i="6"/>
  <c r="Q1971" i="6" s="1"/>
  <c r="M151" i="6"/>
  <c r="R151" i="6" s="1"/>
  <c r="P151" i="6"/>
  <c r="L151" i="6"/>
  <c r="Q151" i="6" s="1"/>
  <c r="P1844" i="6"/>
  <c r="L1844" i="6"/>
  <c r="Q1844" i="6" s="1"/>
  <c r="M1844" i="6"/>
  <c r="R1844" i="6" s="1"/>
  <c r="L798" i="6"/>
  <c r="Q798" i="6" s="1"/>
  <c r="M798" i="6"/>
  <c r="R798" i="6" s="1"/>
  <c r="P798" i="6"/>
  <c r="M1663" i="6"/>
  <c r="R1663" i="6" s="1"/>
  <c r="L1663" i="6"/>
  <c r="Q1663" i="6" s="1"/>
  <c r="P1663" i="6"/>
  <c r="P1177" i="6"/>
  <c r="M1177" i="6"/>
  <c r="R1177" i="6" s="1"/>
  <c r="L1177" i="6"/>
  <c r="Q1177" i="6" s="1"/>
  <c r="L1127" i="6"/>
  <c r="Q1127" i="6" s="1"/>
  <c r="M1127" i="6"/>
  <c r="R1127" i="6" s="1"/>
  <c r="P1127" i="6"/>
  <c r="P1040" i="6"/>
  <c r="L1040" i="6"/>
  <c r="Q1040" i="6" s="1"/>
  <c r="M1040" i="6"/>
  <c r="R1040" i="6" s="1"/>
  <c r="P310" i="6"/>
  <c r="L310" i="6"/>
  <c r="Q310" i="6" s="1"/>
  <c r="M310" i="6"/>
  <c r="R310" i="6" s="1"/>
  <c r="P1242" i="6"/>
  <c r="M1242" i="6"/>
  <c r="R1242" i="6" s="1"/>
  <c r="L1242" i="6"/>
  <c r="Q1242" i="6" s="1"/>
  <c r="M1575" i="6"/>
  <c r="R1575" i="6" s="1"/>
  <c r="L1575" i="6"/>
  <c r="Q1575" i="6" s="1"/>
  <c r="P1575" i="6"/>
  <c r="M870" i="6"/>
  <c r="R870" i="6" s="1"/>
  <c r="L870" i="6"/>
  <c r="Q870" i="6" s="1"/>
  <c r="P870" i="6"/>
  <c r="M1365" i="6"/>
  <c r="R1365" i="6" s="1"/>
  <c r="L1365" i="6"/>
  <c r="Q1365" i="6" s="1"/>
  <c r="P1365" i="6"/>
  <c r="L860" i="6"/>
  <c r="Q860" i="6" s="1"/>
  <c r="P860" i="6"/>
  <c r="M860" i="6"/>
  <c r="R860" i="6" s="1"/>
  <c r="L362" i="6"/>
  <c r="Q362" i="6" s="1"/>
  <c r="M362" i="6"/>
  <c r="R362" i="6" s="1"/>
  <c r="P362" i="6"/>
  <c r="M202" i="6"/>
  <c r="R202" i="6" s="1"/>
  <c r="L202" i="6"/>
  <c r="Q202" i="6" s="1"/>
  <c r="P202" i="6"/>
  <c r="P2008" i="6"/>
  <c r="L2008" i="6"/>
  <c r="Q2008" i="6" s="1"/>
  <c r="M2008" i="6"/>
  <c r="R2008" i="6" s="1"/>
  <c r="L1390" i="6"/>
  <c r="Q1390" i="6" s="1"/>
  <c r="M1390" i="6"/>
  <c r="R1390" i="6" s="1"/>
  <c r="P1390" i="6"/>
  <c r="M1893" i="6"/>
  <c r="R1893" i="6" s="1"/>
  <c r="L1893" i="6"/>
  <c r="Q1893" i="6" s="1"/>
  <c r="P1893" i="6"/>
  <c r="P1562" i="6"/>
  <c r="M1562" i="6"/>
  <c r="R1562" i="6" s="1"/>
  <c r="L1562" i="6"/>
  <c r="Q1562" i="6" s="1"/>
  <c r="P1715" i="6"/>
  <c r="M1715" i="6"/>
  <c r="R1715" i="6" s="1"/>
  <c r="L1715" i="6"/>
  <c r="Q1715" i="6" s="1"/>
  <c r="L1786" i="6"/>
  <c r="Q1786" i="6" s="1"/>
  <c r="M1786" i="6"/>
  <c r="R1786" i="6" s="1"/>
  <c r="P1786" i="6"/>
  <c r="P226" i="6"/>
  <c r="L226" i="6"/>
  <c r="Q226" i="6" s="1"/>
  <c r="M226" i="6"/>
  <c r="R226" i="6" s="1"/>
  <c r="P1002" i="6"/>
  <c r="M1002" i="6"/>
  <c r="R1002" i="6" s="1"/>
  <c r="L1002" i="6"/>
  <c r="Q1002" i="6" s="1"/>
  <c r="M1601" i="6"/>
  <c r="R1601" i="6" s="1"/>
  <c r="L1601" i="6"/>
  <c r="Q1601" i="6" s="1"/>
  <c r="P1601" i="6"/>
  <c r="M1507" i="6"/>
  <c r="R1507" i="6" s="1"/>
  <c r="P1507" i="6"/>
  <c r="L1507" i="6"/>
  <c r="Q1507" i="6" s="1"/>
  <c r="L148" i="6"/>
  <c r="Q148" i="6" s="1"/>
  <c r="P148" i="6"/>
  <c r="M148" i="6"/>
  <c r="R148" i="6" s="1"/>
  <c r="L1280" i="6"/>
  <c r="Q1280" i="6" s="1"/>
  <c r="P1280" i="6"/>
  <c r="M1280" i="6"/>
  <c r="R1280" i="6" s="1"/>
  <c r="P787" i="6"/>
  <c r="L787" i="6"/>
  <c r="Q787" i="6" s="1"/>
  <c r="M787" i="6"/>
  <c r="R787" i="6" s="1"/>
  <c r="L713" i="6"/>
  <c r="Q713" i="6" s="1"/>
  <c r="P713" i="6"/>
  <c r="M713" i="6"/>
  <c r="R713" i="6" s="1"/>
  <c r="L166" i="6"/>
  <c r="Q166" i="6" s="1"/>
  <c r="M166" i="6"/>
  <c r="R166" i="6" s="1"/>
  <c r="P166" i="6"/>
  <c r="M2007" i="6"/>
  <c r="R2007" i="6" s="1"/>
  <c r="P2007" i="6"/>
  <c r="L2007" i="6"/>
  <c r="Q2007" i="6" s="1"/>
  <c r="M1680" i="6"/>
  <c r="R1680" i="6" s="1"/>
  <c r="P1680" i="6"/>
  <c r="L1680" i="6"/>
  <c r="Q1680" i="6" s="1"/>
  <c r="M668" i="6"/>
  <c r="R668" i="6" s="1"/>
  <c r="L668" i="6"/>
  <c r="Q668" i="6" s="1"/>
  <c r="P668" i="6"/>
  <c r="L279" i="6"/>
  <c r="Q279" i="6" s="1"/>
  <c r="P279" i="6"/>
  <c r="M279" i="6"/>
  <c r="R279" i="6" s="1"/>
  <c r="P799" i="6"/>
  <c r="M799" i="6"/>
  <c r="R799" i="6" s="1"/>
  <c r="L799" i="6"/>
  <c r="Q799" i="6" s="1"/>
  <c r="P1287" i="6"/>
  <c r="L1287" i="6"/>
  <c r="Q1287" i="6" s="1"/>
  <c r="M1287" i="6"/>
  <c r="R1287" i="6" s="1"/>
  <c r="M644" i="6"/>
  <c r="R644" i="6" s="1"/>
  <c r="P644" i="6"/>
  <c r="L644" i="6"/>
  <c r="Q644" i="6" s="1"/>
  <c r="L418" i="6"/>
  <c r="Q418" i="6" s="1"/>
  <c r="P418" i="6"/>
  <c r="M418" i="6"/>
  <c r="R418" i="6" s="1"/>
  <c r="M618" i="6"/>
  <c r="R618" i="6" s="1"/>
  <c r="P618" i="6"/>
  <c r="L618" i="6"/>
  <c r="Q618" i="6" s="1"/>
  <c r="M215" i="6"/>
  <c r="R215" i="6" s="1"/>
  <c r="L215" i="6"/>
  <c r="Q215" i="6" s="1"/>
  <c r="P215" i="6"/>
  <c r="L82" i="6"/>
  <c r="Q82" i="6" s="1"/>
  <c r="M82" i="6"/>
  <c r="R82" i="6" s="1"/>
  <c r="P82" i="6"/>
  <c r="M1980" i="6"/>
  <c r="R1980" i="6" s="1"/>
  <c r="L1980" i="6"/>
  <c r="Q1980" i="6" s="1"/>
  <c r="P1980" i="6"/>
  <c r="P748" i="6"/>
  <c r="L748" i="6"/>
  <c r="Q748" i="6" s="1"/>
  <c r="M748" i="6"/>
  <c r="R748" i="6" s="1"/>
  <c r="M1746" i="6"/>
  <c r="R1746" i="6" s="1"/>
  <c r="L1746" i="6"/>
  <c r="Q1746" i="6" s="1"/>
  <c r="P1746" i="6"/>
  <c r="P634" i="6"/>
  <c r="L634" i="6"/>
  <c r="Q634" i="6" s="1"/>
  <c r="M634" i="6"/>
  <c r="R634" i="6" s="1"/>
  <c r="M1358" i="6"/>
  <c r="R1358" i="6" s="1"/>
  <c r="P1358" i="6"/>
  <c r="L1358" i="6"/>
  <c r="Q1358" i="6" s="1"/>
  <c r="L245" i="6"/>
  <c r="Q245" i="6" s="1"/>
  <c r="P245" i="6"/>
  <c r="M245" i="6"/>
  <c r="R245" i="6" s="1"/>
  <c r="M188" i="6"/>
  <c r="R188" i="6" s="1"/>
  <c r="P188" i="6"/>
  <c r="L188" i="6"/>
  <c r="Q188" i="6" s="1"/>
  <c r="M516" i="6"/>
  <c r="R516" i="6" s="1"/>
  <c r="P516" i="6"/>
  <c r="L516" i="6"/>
  <c r="Q516" i="6" s="1"/>
  <c r="P374" i="6"/>
  <c r="M374" i="6"/>
  <c r="R374" i="6" s="1"/>
  <c r="L374" i="6"/>
  <c r="Q374" i="6" s="1"/>
  <c r="L1191" i="6"/>
  <c r="Q1191" i="6" s="1"/>
  <c r="M1191" i="6"/>
  <c r="R1191" i="6" s="1"/>
  <c r="P1191" i="6"/>
  <c r="P857" i="6"/>
  <c r="M857" i="6"/>
  <c r="R857" i="6" s="1"/>
  <c r="L857" i="6"/>
  <c r="Q857" i="6" s="1"/>
  <c r="M443" i="6"/>
  <c r="R443" i="6" s="1"/>
  <c r="L443" i="6"/>
  <c r="Q443" i="6" s="1"/>
  <c r="P443" i="6"/>
  <c r="P270" i="6"/>
  <c r="M270" i="6"/>
  <c r="R270" i="6" s="1"/>
  <c r="L270" i="6"/>
  <c r="Q270" i="6" s="1"/>
  <c r="M1377" i="6"/>
  <c r="R1377" i="6" s="1"/>
  <c r="L1377" i="6"/>
  <c r="Q1377" i="6" s="1"/>
  <c r="P1377" i="6"/>
  <c r="M1083" i="6"/>
  <c r="R1083" i="6" s="1"/>
  <c r="P1083" i="6"/>
  <c r="L1083" i="6"/>
  <c r="Q1083" i="6" s="1"/>
  <c r="P1183" i="6"/>
  <c r="L1183" i="6"/>
  <c r="Q1183" i="6" s="1"/>
  <c r="M1183" i="6"/>
  <c r="R1183" i="6" s="1"/>
  <c r="L716" i="6"/>
  <c r="Q716" i="6" s="1"/>
  <c r="P716" i="6"/>
  <c r="M716" i="6"/>
  <c r="R716" i="6" s="1"/>
  <c r="M1501" i="6"/>
  <c r="R1501" i="6" s="1"/>
  <c r="P1501" i="6"/>
  <c r="L1501" i="6"/>
  <c r="Q1501" i="6" s="1"/>
  <c r="L1319" i="6"/>
  <c r="Q1319" i="6" s="1"/>
  <c r="M1319" i="6"/>
  <c r="R1319" i="6" s="1"/>
  <c r="P1319" i="6"/>
  <c r="M596" i="6"/>
  <c r="R596" i="6" s="1"/>
  <c r="L596" i="6"/>
  <c r="Q596" i="6" s="1"/>
  <c r="P596" i="6"/>
  <c r="M590" i="6"/>
  <c r="R590" i="6" s="1"/>
  <c r="P590" i="6"/>
  <c r="L590" i="6"/>
  <c r="Q590" i="6" s="1"/>
  <c r="L1737" i="6"/>
  <c r="Q1737" i="6" s="1"/>
  <c r="P1737" i="6"/>
  <c r="M1737" i="6"/>
  <c r="R1737" i="6" s="1"/>
  <c r="M1716" i="6"/>
  <c r="R1716" i="6" s="1"/>
  <c r="P1716" i="6"/>
  <c r="L1716" i="6"/>
  <c r="Q1716" i="6" s="1"/>
  <c r="L982" i="6"/>
  <c r="Q982" i="6" s="1"/>
  <c r="P982" i="6"/>
  <c r="M982" i="6"/>
  <c r="R982" i="6" s="1"/>
  <c r="L1248" i="6"/>
  <c r="Q1248" i="6" s="1"/>
  <c r="M1248" i="6"/>
  <c r="R1248" i="6" s="1"/>
  <c r="P1248" i="6"/>
  <c r="P1031" i="6"/>
  <c r="M1031" i="6"/>
  <c r="R1031" i="6" s="1"/>
  <c r="L1031" i="6"/>
  <c r="Q1031" i="6" s="1"/>
  <c r="P1656" i="6"/>
  <c r="L1656" i="6"/>
  <c r="Q1656" i="6" s="1"/>
  <c r="M1656" i="6"/>
  <c r="R1656" i="6" s="1"/>
  <c r="M828" i="6"/>
  <c r="R828" i="6" s="1"/>
  <c r="L828" i="6"/>
  <c r="Q828" i="6" s="1"/>
  <c r="P828" i="6"/>
  <c r="M328" i="6"/>
  <c r="R328" i="6" s="1"/>
  <c r="P328" i="6"/>
  <c r="L328" i="6"/>
  <c r="Q328" i="6" s="1"/>
  <c r="L896" i="6"/>
  <c r="Q896" i="6" s="1"/>
  <c r="P896" i="6"/>
  <c r="M896" i="6"/>
  <c r="R896" i="6" s="1"/>
  <c r="P527" i="6"/>
  <c r="L527" i="6"/>
  <c r="Q527" i="6" s="1"/>
  <c r="M527" i="6"/>
  <c r="R527" i="6" s="1"/>
  <c r="P1207" i="6"/>
  <c r="M1207" i="6"/>
  <c r="R1207" i="6" s="1"/>
  <c r="L1207" i="6"/>
  <c r="Q1207" i="6" s="1"/>
  <c r="M1162" i="6"/>
  <c r="R1162" i="6" s="1"/>
  <c r="L1162" i="6"/>
  <c r="Q1162" i="6" s="1"/>
  <c r="P1162" i="6"/>
  <c r="P421" i="6"/>
  <c r="M421" i="6"/>
  <c r="R421" i="6" s="1"/>
  <c r="L421" i="6"/>
  <c r="Q421" i="6" s="1"/>
  <c r="M191" i="6"/>
  <c r="R191" i="6" s="1"/>
  <c r="P191" i="6"/>
  <c r="L191" i="6"/>
  <c r="Q191" i="6" s="1"/>
  <c r="L1172" i="6"/>
  <c r="Q1172" i="6" s="1"/>
  <c r="P1172" i="6"/>
  <c r="M1172" i="6"/>
  <c r="R1172" i="6" s="1"/>
  <c r="P1581" i="6"/>
  <c r="M1581" i="6"/>
  <c r="R1581" i="6" s="1"/>
  <c r="L1581" i="6"/>
  <c r="Q1581" i="6" s="1"/>
  <c r="P1020" i="6"/>
  <c r="M1020" i="6"/>
  <c r="R1020" i="6" s="1"/>
  <c r="L1020" i="6"/>
  <c r="Q1020" i="6" s="1"/>
  <c r="P1879" i="6"/>
  <c r="M1879" i="6"/>
  <c r="R1879" i="6" s="1"/>
  <c r="L1879" i="6"/>
  <c r="Q1879" i="6" s="1"/>
  <c r="P495" i="6"/>
  <c r="L495" i="6"/>
  <c r="Q495" i="6" s="1"/>
  <c r="M495" i="6"/>
  <c r="R495" i="6" s="1"/>
  <c r="P1789" i="6"/>
  <c r="M1789" i="6"/>
  <c r="R1789" i="6" s="1"/>
  <c r="L1789" i="6"/>
  <c r="Q1789" i="6" s="1"/>
  <c r="P824" i="6"/>
  <c r="L824" i="6"/>
  <c r="Q824" i="6" s="1"/>
  <c r="M824" i="6"/>
  <c r="R824" i="6" s="1"/>
  <c r="M152" i="6"/>
  <c r="R152" i="6" s="1"/>
  <c r="L152" i="6"/>
  <c r="Q152" i="6" s="1"/>
  <c r="P152" i="6"/>
  <c r="M322" i="6"/>
  <c r="R322" i="6" s="1"/>
  <c r="L322" i="6"/>
  <c r="Q322" i="6" s="1"/>
  <c r="P322" i="6"/>
  <c r="M271" i="6"/>
  <c r="R271" i="6" s="1"/>
  <c r="P271" i="6"/>
  <c r="L271" i="6"/>
  <c r="Q271" i="6" s="1"/>
  <c r="P406" i="6"/>
  <c r="L406" i="6"/>
  <c r="Q406" i="6" s="1"/>
  <c r="M406" i="6"/>
  <c r="R406" i="6" s="1"/>
  <c r="P1649" i="6"/>
  <c r="L1649" i="6"/>
  <c r="Q1649" i="6" s="1"/>
  <c r="M1649" i="6"/>
  <c r="R1649" i="6" s="1"/>
  <c r="P914" i="6"/>
  <c r="M914" i="6"/>
  <c r="R914" i="6" s="1"/>
  <c r="L914" i="6"/>
  <c r="Q914" i="6" s="1"/>
  <c r="P697" i="6"/>
  <c r="M697" i="6"/>
  <c r="R697" i="6" s="1"/>
  <c r="L697" i="6"/>
  <c r="Q697" i="6" s="1"/>
  <c r="P1527" i="6"/>
  <c r="L1527" i="6"/>
  <c r="Q1527" i="6" s="1"/>
  <c r="M1527" i="6"/>
  <c r="R1527" i="6" s="1"/>
  <c r="M687" i="6"/>
  <c r="R687" i="6" s="1"/>
  <c r="L687" i="6"/>
  <c r="Q687" i="6" s="1"/>
  <c r="P687" i="6"/>
  <c r="M200" i="6"/>
  <c r="R200" i="6" s="1"/>
  <c r="P200" i="6"/>
  <c r="L200" i="6"/>
  <c r="Q200" i="6" s="1"/>
  <c r="M1115" i="6"/>
  <c r="R1115" i="6" s="1"/>
  <c r="P1115" i="6"/>
  <c r="L1115" i="6"/>
  <c r="Q1115" i="6" s="1"/>
  <c r="L237" i="6"/>
  <c r="Q237" i="6" s="1"/>
  <c r="M237" i="6"/>
  <c r="R237" i="6" s="1"/>
  <c r="P237" i="6"/>
  <c r="M1532" i="6"/>
  <c r="R1532" i="6" s="1"/>
  <c r="L1532" i="6"/>
  <c r="Q1532" i="6" s="1"/>
  <c r="P1532" i="6"/>
  <c r="M770" i="6"/>
  <c r="R770" i="6" s="1"/>
  <c r="L770" i="6"/>
  <c r="Q770" i="6" s="1"/>
  <c r="P770" i="6"/>
  <c r="L101" i="6"/>
  <c r="Q101" i="6" s="1"/>
  <c r="P101" i="6"/>
  <c r="M101" i="6"/>
  <c r="R101" i="6" s="1"/>
  <c r="M1777" i="6"/>
  <c r="R1777" i="6" s="1"/>
  <c r="L1777" i="6"/>
  <c r="Q1777" i="6" s="1"/>
  <c r="P1777" i="6"/>
  <c r="M515" i="6"/>
  <c r="R515" i="6" s="1"/>
  <c r="P515" i="6"/>
  <c r="L515" i="6"/>
  <c r="Q515" i="6" s="1"/>
  <c r="P1150" i="6"/>
  <c r="M1150" i="6"/>
  <c r="R1150" i="6" s="1"/>
  <c r="L1150" i="6"/>
  <c r="Q1150" i="6" s="1"/>
  <c r="M298" i="6"/>
  <c r="R298" i="6" s="1"/>
  <c r="L298" i="6"/>
  <c r="Q298" i="6" s="1"/>
  <c r="P298" i="6"/>
  <c r="L732" i="6"/>
  <c r="Q732" i="6" s="1"/>
  <c r="P732" i="6"/>
  <c r="M732" i="6"/>
  <c r="R732" i="6" s="1"/>
  <c r="M1062" i="6"/>
  <c r="R1062" i="6" s="1"/>
  <c r="L1062" i="6"/>
  <c r="Q1062" i="6" s="1"/>
  <c r="P1062" i="6"/>
  <c r="L549" i="6"/>
  <c r="Q549" i="6" s="1"/>
  <c r="M549" i="6"/>
  <c r="R549" i="6" s="1"/>
  <c r="P549" i="6"/>
  <c r="P525" i="6"/>
  <c r="M525" i="6"/>
  <c r="R525" i="6" s="1"/>
  <c r="L525" i="6"/>
  <c r="Q525" i="6" s="1"/>
  <c r="P1831" i="6"/>
  <c r="L1831" i="6"/>
  <c r="Q1831" i="6" s="1"/>
  <c r="M1831" i="6"/>
  <c r="R1831" i="6" s="1"/>
  <c r="M149" i="6"/>
  <c r="R149" i="6" s="1"/>
  <c r="P149" i="6"/>
  <c r="L149" i="6"/>
  <c r="Q149" i="6" s="1"/>
  <c r="M1032" i="6"/>
  <c r="R1032" i="6" s="1"/>
  <c r="P1032" i="6"/>
  <c r="L1032" i="6"/>
  <c r="Q1032" i="6" s="1"/>
  <c r="L1672" i="6"/>
  <c r="Q1672" i="6" s="1"/>
  <c r="M1672" i="6"/>
  <c r="R1672" i="6" s="1"/>
  <c r="P1672" i="6"/>
  <c r="M607" i="6"/>
  <c r="R607" i="6" s="1"/>
  <c r="L607" i="6"/>
  <c r="Q607" i="6" s="1"/>
  <c r="P607" i="6"/>
  <c r="P746" i="6"/>
  <c r="M746" i="6"/>
  <c r="R746" i="6" s="1"/>
  <c r="L746" i="6"/>
  <c r="Q746" i="6" s="1"/>
  <c r="P1630" i="6"/>
  <c r="M1630" i="6"/>
  <c r="R1630" i="6" s="1"/>
  <c r="L1630" i="6"/>
  <c r="Q1630" i="6" s="1"/>
  <c r="L1887" i="6"/>
  <c r="Q1887" i="6" s="1"/>
  <c r="P1887" i="6"/>
  <c r="M1887" i="6"/>
  <c r="R1887" i="6" s="1"/>
  <c r="M1499" i="6"/>
  <c r="R1499" i="6" s="1"/>
  <c r="P1499" i="6"/>
  <c r="L1499" i="6"/>
  <c r="Q1499" i="6" s="1"/>
  <c r="P1886" i="6"/>
  <c r="L1886" i="6"/>
  <c r="Q1886" i="6" s="1"/>
  <c r="M1886" i="6"/>
  <c r="R1886" i="6" s="1"/>
  <c r="L1033" i="6"/>
  <c r="Q1033" i="6" s="1"/>
  <c r="M1033" i="6"/>
  <c r="R1033" i="6" s="1"/>
  <c r="P1033" i="6"/>
  <c r="P1890" i="6"/>
  <c r="L1890" i="6"/>
  <c r="Q1890" i="6" s="1"/>
  <c r="M1890" i="6"/>
  <c r="R1890" i="6" s="1"/>
  <c r="M277" i="6"/>
  <c r="R277" i="6" s="1"/>
  <c r="L277" i="6"/>
  <c r="Q277" i="6" s="1"/>
  <c r="P277" i="6"/>
  <c r="L885" i="6"/>
  <c r="Q885" i="6" s="1"/>
  <c r="P885" i="6"/>
  <c r="M885" i="6"/>
  <c r="R885" i="6" s="1"/>
  <c r="L1448" i="6"/>
  <c r="M1448" i="6"/>
  <c r="R1448" i="6" s="1"/>
  <c r="P1448" i="6"/>
  <c r="Q1448" i="6"/>
  <c r="P474" i="6"/>
  <c r="L474" i="6"/>
  <c r="Q474" i="6" s="1"/>
  <c r="M474" i="6"/>
  <c r="R474" i="6" s="1"/>
  <c r="P1359" i="6"/>
  <c r="L1359" i="6"/>
  <c r="Q1359" i="6" s="1"/>
  <c r="M1359" i="6"/>
  <c r="R1359" i="6" s="1"/>
  <c r="L682" i="6"/>
  <c r="Q682" i="6" s="1"/>
  <c r="M682" i="6"/>
  <c r="R682" i="6" s="1"/>
  <c r="P682" i="6"/>
  <c r="P1403" i="6"/>
  <c r="M1403" i="6"/>
  <c r="R1403" i="6" s="1"/>
  <c r="L1403" i="6"/>
  <c r="Q1403" i="6" s="1"/>
  <c r="M153" i="6"/>
  <c r="R153" i="6" s="1"/>
  <c r="L153" i="6"/>
  <c r="Q153" i="6" s="1"/>
  <c r="P153" i="6"/>
  <c r="P1330" i="6"/>
  <c r="L1330" i="6"/>
  <c r="Q1330" i="6" s="1"/>
  <c r="M1330" i="6"/>
  <c r="R1330" i="6" s="1"/>
  <c r="P887" i="6"/>
  <c r="M887" i="6"/>
  <c r="R887" i="6" s="1"/>
  <c r="L887" i="6"/>
  <c r="Q887" i="6" s="1"/>
  <c r="P1519" i="6"/>
  <c r="M1519" i="6"/>
  <c r="R1519" i="6" s="1"/>
  <c r="L1519" i="6"/>
  <c r="Q1519" i="6" s="1"/>
  <c r="P1938" i="6"/>
  <c r="L1938" i="6"/>
  <c r="Q1938" i="6" s="1"/>
  <c r="M1938" i="6"/>
  <c r="R1938" i="6" s="1"/>
  <c r="P1635" i="6"/>
  <c r="M1635" i="6"/>
  <c r="R1635" i="6" s="1"/>
  <c r="L1635" i="6"/>
  <c r="Q1635" i="6" s="1"/>
  <c r="M608" i="6"/>
  <c r="R608" i="6" s="1"/>
  <c r="P608" i="6"/>
  <c r="L608" i="6"/>
  <c r="Q608" i="6" s="1"/>
  <c r="L1807" i="6"/>
  <c r="Q1807" i="6" s="1"/>
  <c r="M1807" i="6"/>
  <c r="R1807" i="6" s="1"/>
  <c r="P1807" i="6"/>
  <c r="P1264" i="6"/>
  <c r="L1264" i="6"/>
  <c r="Q1264" i="6" s="1"/>
  <c r="M1264" i="6"/>
  <c r="R1264" i="6" s="1"/>
  <c r="L1610" i="6"/>
  <c r="Q1610" i="6" s="1"/>
  <c r="P1610" i="6"/>
  <c r="M1610" i="6"/>
  <c r="R1610" i="6" s="1"/>
  <c r="L1899" i="6"/>
  <c r="Q1899" i="6" s="1"/>
  <c r="P1899" i="6"/>
  <c r="M1899" i="6"/>
  <c r="R1899" i="6" s="1"/>
  <c r="M192" i="6"/>
  <c r="R192" i="6" s="1"/>
  <c r="L192" i="6"/>
  <c r="Q192" i="6" s="1"/>
  <c r="P192" i="6"/>
  <c r="L1661" i="6"/>
  <c r="Q1661" i="6" s="1"/>
  <c r="P1661" i="6"/>
  <c r="M1661" i="6"/>
  <c r="R1661" i="6" s="1"/>
  <c r="P974" i="6"/>
  <c r="L974" i="6"/>
  <c r="Q974" i="6" s="1"/>
  <c r="M974" i="6"/>
  <c r="R974" i="6" s="1"/>
  <c r="P193" i="6"/>
  <c r="L193" i="6"/>
  <c r="Q193" i="6" s="1"/>
  <c r="M193" i="6"/>
  <c r="R193" i="6" s="1"/>
  <c r="M1446" i="6"/>
  <c r="R1446" i="6" s="1"/>
  <c r="L1446" i="6"/>
  <c r="Q1446" i="6" s="1"/>
  <c r="P1446" i="6"/>
  <c r="L1797" i="6"/>
  <c r="Q1797" i="6" s="1"/>
  <c r="M1797" i="6"/>
  <c r="R1797" i="6" s="1"/>
  <c r="P1797" i="6"/>
  <c r="L1107" i="6"/>
  <c r="Q1107" i="6" s="1"/>
  <c r="P1107" i="6"/>
  <c r="M1107" i="6"/>
  <c r="R1107" i="6" s="1"/>
  <c r="P691" i="6"/>
  <c r="M691" i="6"/>
  <c r="R691" i="6" s="1"/>
  <c r="L691" i="6"/>
  <c r="Q691" i="6" s="1"/>
  <c r="M1738" i="6"/>
  <c r="R1738" i="6" s="1"/>
  <c r="L1738" i="6"/>
  <c r="Q1738" i="6" s="1"/>
  <c r="P1738" i="6"/>
  <c r="M1692" i="6"/>
  <c r="R1692" i="6" s="1"/>
  <c r="P1692" i="6"/>
  <c r="L1692" i="6"/>
  <c r="Q1692" i="6" s="1"/>
  <c r="L1275" i="6"/>
  <c r="Q1275" i="6" s="1"/>
  <c r="M1275" i="6"/>
  <c r="R1275" i="6" s="1"/>
  <c r="P1275" i="6"/>
  <c r="P351" i="6"/>
  <c r="L351" i="6"/>
  <c r="Q351" i="6" s="1"/>
  <c r="M351" i="6"/>
  <c r="R351" i="6" s="1"/>
  <c r="L344" i="6"/>
  <c r="Q344" i="6" s="1"/>
  <c r="P344" i="6"/>
  <c r="M344" i="6"/>
  <c r="R344" i="6" s="1"/>
  <c r="L1324" i="6"/>
  <c r="Q1324" i="6" s="1"/>
  <c r="P1324" i="6"/>
  <c r="M1324" i="6"/>
  <c r="R1324" i="6" s="1"/>
  <c r="P1845" i="6"/>
  <c r="M1845" i="6"/>
  <c r="R1845" i="6" s="1"/>
  <c r="L1845" i="6"/>
  <c r="Q1845" i="6" s="1"/>
  <c r="M1920" i="6"/>
  <c r="R1920" i="6" s="1"/>
  <c r="P1920" i="6"/>
  <c r="L1920" i="6"/>
  <c r="Q1920" i="6" s="1"/>
  <c r="M893" i="6"/>
  <c r="R893" i="6" s="1"/>
  <c r="L893" i="6"/>
  <c r="Q893" i="6" s="1"/>
  <c r="P893" i="6"/>
  <c r="P1766" i="6"/>
  <c r="M1766" i="6"/>
  <c r="R1766" i="6" s="1"/>
  <c r="L1766" i="6"/>
  <c r="Q1766" i="6" s="1"/>
  <c r="P58" i="6"/>
  <c r="M58" i="6"/>
  <c r="R58" i="6" s="1"/>
  <c r="L58" i="6"/>
  <c r="Q58" i="6" s="1"/>
  <c r="L831" i="6"/>
  <c r="Q831" i="6" s="1"/>
  <c r="M831" i="6"/>
  <c r="R831" i="6" s="1"/>
  <c r="P831" i="6"/>
  <c r="L1106" i="6"/>
  <c r="Q1106" i="6" s="1"/>
  <c r="M1106" i="6"/>
  <c r="R1106" i="6" s="1"/>
  <c r="P1106" i="6"/>
  <c r="P1742" i="6"/>
  <c r="M1742" i="6"/>
  <c r="R1742" i="6" s="1"/>
  <c r="L1742" i="6"/>
  <c r="Q1742" i="6" s="1"/>
  <c r="P377" i="6"/>
  <c r="L377" i="6"/>
  <c r="Q377" i="6" s="1"/>
  <c r="M377" i="6"/>
  <c r="R377" i="6" s="1"/>
  <c r="M1273" i="6"/>
  <c r="R1273" i="6" s="1"/>
  <c r="P1273" i="6"/>
  <c r="L1273" i="6"/>
  <c r="Q1273" i="6" s="1"/>
  <c r="L677" i="6"/>
  <c r="Q677" i="6" s="1"/>
  <c r="M677" i="6"/>
  <c r="R677" i="6" s="1"/>
  <c r="P677" i="6"/>
  <c r="L1302" i="6"/>
  <c r="Q1302" i="6" s="1"/>
  <c r="M1302" i="6"/>
  <c r="R1302" i="6" s="1"/>
  <c r="P1302" i="6"/>
  <c r="L434" i="6"/>
  <c r="Q434" i="6" s="1"/>
  <c r="M434" i="6"/>
  <c r="R434" i="6" s="1"/>
  <c r="P434" i="6"/>
  <c r="P994" i="6"/>
  <c r="L994" i="6"/>
  <c r="Q994" i="6" s="1"/>
  <c r="M994" i="6"/>
  <c r="R994" i="6" s="1"/>
  <c r="L1470" i="6"/>
  <c r="Q1470" i="6" s="1"/>
  <c r="M1470" i="6"/>
  <c r="R1470" i="6" s="1"/>
  <c r="P1470" i="6"/>
  <c r="P315" i="6"/>
  <c r="M315" i="6"/>
  <c r="R315" i="6" s="1"/>
  <c r="L315" i="6"/>
  <c r="Q315" i="6" s="1"/>
  <c r="M1180" i="6"/>
  <c r="R1180" i="6" s="1"/>
  <c r="L1180" i="6"/>
  <c r="Q1180" i="6" s="1"/>
  <c r="P1180" i="6"/>
  <c r="M766" i="6"/>
  <c r="R766" i="6" s="1"/>
  <c r="P766" i="6"/>
  <c r="L766" i="6"/>
  <c r="Q766" i="6" s="1"/>
  <c r="M809" i="6"/>
  <c r="R809" i="6" s="1"/>
  <c r="L809" i="6"/>
  <c r="Q809" i="6" s="1"/>
  <c r="P809" i="6"/>
  <c r="P1932" i="6"/>
  <c r="L1932" i="6"/>
  <c r="Q1932" i="6" s="1"/>
  <c r="M1932" i="6"/>
  <c r="R1932" i="6" s="1"/>
  <c r="L1546" i="6"/>
  <c r="Q1546" i="6" s="1"/>
  <c r="P1546" i="6"/>
  <c r="M1546" i="6"/>
  <c r="R1546" i="6" s="1"/>
  <c r="P738" i="6"/>
  <c r="M738" i="6"/>
  <c r="R738" i="6" s="1"/>
  <c r="L738" i="6"/>
  <c r="Q738" i="6" s="1"/>
  <c r="L1305" i="6"/>
  <c r="Q1305" i="6" s="1"/>
  <c r="P1305" i="6"/>
  <c r="M1305" i="6"/>
  <c r="R1305" i="6" s="1"/>
  <c r="P146" i="6"/>
  <c r="L146" i="6"/>
  <c r="Q146" i="6" s="1"/>
  <c r="M146" i="6"/>
  <c r="R146" i="6" s="1"/>
  <c r="M993" i="6"/>
  <c r="R993" i="6" s="1"/>
  <c r="L993" i="6"/>
  <c r="Q993" i="6" s="1"/>
  <c r="P993" i="6"/>
  <c r="P230" i="6"/>
  <c r="M230" i="6"/>
  <c r="R230" i="6" s="1"/>
  <c r="L230" i="6"/>
  <c r="Q230" i="6" s="1"/>
  <c r="M1762" i="6"/>
  <c r="R1762" i="6" s="1"/>
  <c r="L1762" i="6"/>
  <c r="Q1762" i="6" s="1"/>
  <c r="P1762" i="6"/>
  <c r="L1675" i="6"/>
  <c r="Q1675" i="6" s="1"/>
  <c r="P1675" i="6"/>
  <c r="M1675" i="6"/>
  <c r="R1675" i="6" s="1"/>
  <c r="M1754" i="6"/>
  <c r="R1754" i="6" s="1"/>
  <c r="P1754" i="6"/>
  <c r="L1754" i="6"/>
  <c r="Q1754" i="6" s="1"/>
  <c r="P686" i="6"/>
  <c r="L686" i="6"/>
  <c r="Q686" i="6" s="1"/>
  <c r="M686" i="6"/>
  <c r="R686" i="6" s="1"/>
  <c r="L1960" i="6"/>
  <c r="Q1960" i="6" s="1"/>
  <c r="M1960" i="6"/>
  <c r="R1960" i="6" s="1"/>
  <c r="P1960" i="6"/>
  <c r="M1992" i="6"/>
  <c r="R1992" i="6" s="1"/>
  <c r="P1992" i="6"/>
  <c r="L1992" i="6"/>
  <c r="Q1992" i="6" s="1"/>
  <c r="P1189" i="6"/>
  <c r="L1189" i="6"/>
  <c r="Q1189" i="6" s="1"/>
  <c r="M1189" i="6"/>
  <c r="R1189" i="6" s="1"/>
  <c r="M1028" i="6"/>
  <c r="R1028" i="6" s="1"/>
  <c r="P1028" i="6"/>
  <c r="L1028" i="6"/>
  <c r="Q1028" i="6" s="1"/>
  <c r="P696" i="6"/>
  <c r="L696" i="6"/>
  <c r="Q696" i="6" s="1"/>
  <c r="M696" i="6"/>
  <c r="R696" i="6" s="1"/>
  <c r="P499" i="6"/>
  <c r="M499" i="6"/>
  <c r="R499" i="6" s="1"/>
  <c r="L499" i="6"/>
  <c r="Q499" i="6" s="1"/>
  <c r="M1339" i="6"/>
  <c r="R1339" i="6" s="1"/>
  <c r="L1339" i="6"/>
  <c r="Q1339" i="6" s="1"/>
  <c r="P1339" i="6"/>
  <c r="L1734" i="6"/>
  <c r="Q1734" i="6" s="1"/>
  <c r="M1734" i="6"/>
  <c r="R1734" i="6" s="1"/>
  <c r="P1734" i="6"/>
  <c r="M1136" i="6"/>
  <c r="R1136" i="6" s="1"/>
  <c r="P1136" i="6"/>
  <c r="L1136" i="6"/>
  <c r="Q1136" i="6" s="1"/>
  <c r="P1056" i="6"/>
  <c r="M1056" i="6"/>
  <c r="R1056" i="6" s="1"/>
  <c r="L1056" i="6"/>
  <c r="Q1056" i="6" s="1"/>
  <c r="M1522" i="6"/>
  <c r="R1522" i="6" s="1"/>
  <c r="L1522" i="6"/>
  <c r="Q1522" i="6" s="1"/>
  <c r="P1522" i="6"/>
  <c r="P940" i="6"/>
  <c r="L940" i="6"/>
  <c r="Q940" i="6" s="1"/>
  <c r="M940" i="6"/>
  <c r="R940" i="6" s="1"/>
  <c r="M1366" i="6"/>
  <c r="R1366" i="6" s="1"/>
  <c r="P1366" i="6"/>
  <c r="L1366" i="6"/>
  <c r="Q1366" i="6" s="1"/>
  <c r="L791" i="6"/>
  <c r="Q791" i="6" s="1"/>
  <c r="M791" i="6"/>
  <c r="R791" i="6" s="1"/>
  <c r="P791" i="6"/>
  <c r="L569" i="6"/>
  <c r="Q569" i="6" s="1"/>
  <c r="M569" i="6"/>
  <c r="R569" i="6" s="1"/>
  <c r="P569" i="6"/>
  <c r="L1327" i="6"/>
  <c r="Q1327" i="6" s="1"/>
  <c r="M1327" i="6"/>
  <c r="R1327" i="6" s="1"/>
  <c r="P1327" i="6"/>
  <c r="P1375" i="6"/>
  <c r="L1375" i="6"/>
  <c r="Q1375" i="6" s="1"/>
  <c r="M1375" i="6"/>
  <c r="R1375" i="6" s="1"/>
  <c r="P1184" i="6"/>
  <c r="L1184" i="6"/>
  <c r="Q1184" i="6" s="1"/>
  <c r="M1184" i="6"/>
  <c r="R1184" i="6" s="1"/>
  <c r="P1477" i="6"/>
  <c r="M1477" i="6"/>
  <c r="R1477" i="6" s="1"/>
  <c r="L1477" i="6"/>
  <c r="Q1477" i="6" s="1"/>
  <c r="L963" i="6"/>
  <c r="Q963" i="6" s="1"/>
  <c r="M963" i="6"/>
  <c r="R963" i="6" s="1"/>
  <c r="P963" i="6"/>
  <c r="L1866" i="6"/>
  <c r="Q1866" i="6" s="1"/>
  <c r="P1866" i="6"/>
  <c r="M1866" i="6"/>
  <c r="R1866" i="6" s="1"/>
  <c r="M937" i="6"/>
  <c r="R937" i="6" s="1"/>
  <c r="P937" i="6"/>
  <c r="L937" i="6"/>
  <c r="Q937" i="6" s="1"/>
  <c r="M701" i="6"/>
  <c r="R701" i="6" s="1"/>
  <c r="L701" i="6"/>
  <c r="Q701" i="6" s="1"/>
  <c r="P701" i="6"/>
  <c r="M1383" i="6"/>
  <c r="R1383" i="6" s="1"/>
  <c r="P1383" i="6"/>
  <c r="L1383" i="6"/>
  <c r="Q1383" i="6" s="1"/>
  <c r="M1215" i="6"/>
  <c r="R1215" i="6" s="1"/>
  <c r="L1215" i="6"/>
  <c r="Q1215" i="6" s="1"/>
  <c r="P1215" i="6"/>
  <c r="M1202" i="6"/>
  <c r="R1202" i="6" s="1"/>
  <c r="P1202" i="6"/>
  <c r="L1202" i="6"/>
  <c r="Q1202" i="6" s="1"/>
  <c r="L548" i="6"/>
  <c r="Q548" i="6" s="1"/>
  <c r="M548" i="6"/>
  <c r="R548" i="6" s="1"/>
  <c r="P548" i="6"/>
  <c r="P222" i="6"/>
  <c r="M222" i="6"/>
  <c r="R222" i="6" s="1"/>
  <c r="L222" i="6"/>
  <c r="Q222" i="6" s="1"/>
  <c r="L79" i="6"/>
  <c r="Q79" i="6" s="1"/>
  <c r="P79" i="6"/>
  <c r="M79" i="6"/>
  <c r="R79" i="6" s="1"/>
  <c r="M1379" i="6"/>
  <c r="R1379" i="6" s="1"/>
  <c r="L1379" i="6"/>
  <c r="Q1379" i="6" s="1"/>
  <c r="P1379" i="6"/>
  <c r="M1253" i="6"/>
  <c r="R1253" i="6" s="1"/>
  <c r="P1253" i="6"/>
  <c r="L1253" i="6"/>
  <c r="Q1253" i="6" s="1"/>
  <c r="M592" i="6"/>
  <c r="R592" i="6" s="1"/>
  <c r="P592" i="6"/>
  <c r="L592" i="6"/>
  <c r="Q592" i="6" s="1"/>
  <c r="P1648" i="6"/>
  <c r="L1648" i="6"/>
  <c r="Q1648" i="6" s="1"/>
  <c r="M1648" i="6"/>
  <c r="R1648" i="6" s="1"/>
  <c r="L675" i="6"/>
  <c r="Q675" i="6" s="1"/>
  <c r="M675" i="6"/>
  <c r="R675" i="6" s="1"/>
  <c r="P675" i="6"/>
  <c r="P469" i="6"/>
  <c r="M469" i="6"/>
  <c r="R469" i="6" s="1"/>
  <c r="L469" i="6"/>
  <c r="Q469" i="6" s="1"/>
  <c r="P1063" i="6"/>
  <c r="L1063" i="6"/>
  <c r="Q1063" i="6" s="1"/>
  <c r="M1063" i="6"/>
  <c r="R1063" i="6" s="1"/>
  <c r="P678" i="6"/>
  <c r="L678" i="6"/>
  <c r="Q678" i="6" s="1"/>
  <c r="M678" i="6"/>
  <c r="R678" i="6" s="1"/>
  <c r="L1369" i="6"/>
  <c r="P1369" i="6"/>
  <c r="M1369" i="6"/>
  <c r="R1369" i="6" s="1"/>
  <c r="Q1369" i="6"/>
  <c r="P1251" i="6"/>
  <c r="M1251" i="6"/>
  <c r="R1251" i="6" s="1"/>
  <c r="L1251" i="6"/>
  <c r="Q1251" i="6" s="1"/>
  <c r="L107" i="6"/>
  <c r="Q107" i="6" s="1"/>
  <c r="M107" i="6"/>
  <c r="R107" i="6" s="1"/>
  <c r="P107" i="6"/>
  <c r="P1079" i="6"/>
  <c r="M1079" i="6"/>
  <c r="R1079" i="6" s="1"/>
  <c r="L1079" i="6"/>
  <c r="Q1079" i="6" s="1"/>
  <c r="L1597" i="6"/>
  <c r="Q1597" i="6" s="1"/>
  <c r="M1597" i="6"/>
  <c r="R1597" i="6" s="1"/>
  <c r="P1597" i="6"/>
  <c r="M929" i="6"/>
  <c r="R929" i="6" s="1"/>
  <c r="L929" i="6"/>
  <c r="Q929" i="6" s="1"/>
  <c r="P929" i="6"/>
  <c r="M1895" i="6"/>
  <c r="R1895" i="6" s="1"/>
  <c r="L1895" i="6"/>
  <c r="Q1895" i="6" s="1"/>
  <c r="P1895" i="6"/>
  <c r="M431" i="6"/>
  <c r="R431" i="6" s="1"/>
  <c r="L431" i="6"/>
  <c r="Q431" i="6" s="1"/>
  <c r="P431" i="6"/>
  <c r="L1602" i="6"/>
  <c r="Q1602" i="6" s="1"/>
  <c r="M1602" i="6"/>
  <c r="R1602" i="6" s="1"/>
  <c r="P1602" i="6"/>
  <c r="M968" i="6"/>
  <c r="R968" i="6" s="1"/>
  <c r="P968" i="6"/>
  <c r="L968" i="6"/>
  <c r="Q968" i="6" s="1"/>
  <c r="P1669" i="6"/>
  <c r="M1669" i="6"/>
  <c r="R1669" i="6" s="1"/>
  <c r="L1669" i="6"/>
  <c r="Q1669" i="6" s="1"/>
  <c r="P108" i="6"/>
  <c r="L108" i="6"/>
  <c r="Q108" i="6" s="1"/>
  <c r="M108" i="6"/>
  <c r="R108" i="6" s="1"/>
  <c r="P1959" i="6"/>
  <c r="L1959" i="6"/>
  <c r="Q1959" i="6" s="1"/>
  <c r="M1959" i="6"/>
  <c r="R1959" i="6" s="1"/>
  <c r="P1696" i="6"/>
  <c r="M1696" i="6"/>
  <c r="R1696" i="6" s="1"/>
  <c r="L1696" i="6"/>
  <c r="Q1696" i="6" s="1"/>
  <c r="L85" i="6"/>
  <c r="Q85" i="6" s="1"/>
  <c r="M85" i="6"/>
  <c r="R85" i="6" s="1"/>
  <c r="P85" i="6"/>
  <c r="P804" i="6"/>
  <c r="M804" i="6"/>
  <c r="R804" i="6" s="1"/>
  <c r="L804" i="6"/>
  <c r="Q804" i="6" s="1"/>
  <c r="M1511" i="6"/>
  <c r="R1511" i="6" s="1"/>
  <c r="P1511" i="6"/>
  <c r="L1511" i="6"/>
  <c r="Q1511" i="6" s="1"/>
  <c r="M1689" i="6"/>
  <c r="R1689" i="6" s="1"/>
  <c r="L1689" i="6"/>
  <c r="Q1689" i="6" s="1"/>
  <c r="P1689" i="6"/>
  <c r="L60" i="6"/>
  <c r="Q60" i="6" s="1"/>
  <c r="M60" i="6"/>
  <c r="R60" i="6" s="1"/>
  <c r="P60" i="6"/>
  <c r="L582" i="6"/>
  <c r="Q582" i="6" s="1"/>
  <c r="M582" i="6"/>
  <c r="R582" i="6" s="1"/>
  <c r="P582" i="6"/>
  <c r="P575" i="6"/>
  <c r="L575" i="6"/>
  <c r="Q575" i="6" s="1"/>
  <c r="M575" i="6"/>
  <c r="R575" i="6" s="1"/>
  <c r="L1623" i="6"/>
  <c r="Q1623" i="6" s="1"/>
  <c r="P1623" i="6"/>
  <c r="M1623" i="6"/>
  <c r="R1623" i="6" s="1"/>
  <c r="P1538" i="6"/>
  <c r="M1538" i="6"/>
  <c r="R1538" i="6" s="1"/>
  <c r="L1538" i="6"/>
  <c r="Q1538" i="6" s="1"/>
  <c r="L891" i="6"/>
  <c r="Q891" i="6" s="1"/>
  <c r="M891" i="6"/>
  <c r="R891" i="6" s="1"/>
  <c r="P891" i="6"/>
  <c r="M1907" i="6"/>
  <c r="R1907" i="6" s="1"/>
  <c r="L1907" i="6"/>
  <c r="Q1907" i="6" s="1"/>
  <c r="P1907" i="6"/>
  <c r="M112" i="6"/>
  <c r="R112" i="6" s="1"/>
  <c r="L112" i="6"/>
  <c r="Q112" i="6" s="1"/>
  <c r="P112" i="6"/>
  <c r="L223" i="6"/>
  <c r="Q223" i="6" s="1"/>
  <c r="M223" i="6"/>
  <c r="R223" i="6" s="1"/>
  <c r="P223" i="6"/>
  <c r="M414" i="6"/>
  <c r="R414" i="6" s="1"/>
  <c r="L414" i="6"/>
  <c r="Q414" i="6" s="1"/>
  <c r="P414" i="6"/>
  <c r="M1332" i="6"/>
  <c r="R1332" i="6" s="1"/>
  <c r="P1332" i="6"/>
  <c r="L1332" i="6"/>
  <c r="Q1332" i="6" s="1"/>
  <c r="P415" i="6"/>
  <c r="M415" i="6"/>
  <c r="R415" i="6" s="1"/>
  <c r="L415" i="6"/>
  <c r="Q415" i="6" s="1"/>
  <c r="M684" i="6"/>
  <c r="R684" i="6" s="1"/>
  <c r="L684" i="6"/>
  <c r="Q684" i="6" s="1"/>
  <c r="P684" i="6"/>
  <c r="P862" i="6"/>
  <c r="M862" i="6"/>
  <c r="R862" i="6" s="1"/>
  <c r="L862" i="6"/>
  <c r="Q862" i="6" s="1"/>
  <c r="M1141" i="6"/>
  <c r="R1141" i="6" s="1"/>
  <c r="P1141" i="6"/>
  <c r="L1141" i="6"/>
  <c r="Q1141" i="6" s="1"/>
  <c r="M1839" i="6"/>
  <c r="R1839" i="6" s="1"/>
  <c r="P1839" i="6"/>
  <c r="L1839" i="6"/>
  <c r="Q1839" i="6" s="1"/>
  <c r="P1036" i="6"/>
  <c r="M1036" i="6"/>
  <c r="R1036" i="6" s="1"/>
  <c r="L1036" i="6"/>
  <c r="Q1036" i="6" s="1"/>
  <c r="P180" i="6"/>
  <c r="L180" i="6"/>
  <c r="Q180" i="6" s="1"/>
  <c r="M180" i="6"/>
  <c r="R180" i="6" s="1"/>
  <c r="M91" i="6"/>
  <c r="R91" i="6" s="1"/>
  <c r="L91" i="6"/>
  <c r="Q91" i="6" s="1"/>
  <c r="P91" i="6"/>
  <c r="P863" i="6"/>
  <c r="M863" i="6"/>
  <c r="R863" i="6" s="1"/>
  <c r="L863" i="6"/>
  <c r="Q863" i="6" s="1"/>
  <c r="P1817" i="6"/>
  <c r="M1817" i="6"/>
  <c r="R1817" i="6" s="1"/>
  <c r="L1817" i="6"/>
  <c r="Q1817" i="6" s="1"/>
  <c r="L805" i="6"/>
  <c r="Q805" i="6" s="1"/>
  <c r="P805" i="6"/>
  <c r="M805" i="6"/>
  <c r="R805" i="6" s="1"/>
  <c r="M1681" i="6"/>
  <c r="R1681" i="6" s="1"/>
  <c r="L1681" i="6"/>
  <c r="Q1681" i="6" s="1"/>
  <c r="P1681" i="6"/>
  <c r="P297" i="6"/>
  <c r="L297" i="6"/>
  <c r="Q297" i="6" s="1"/>
  <c r="M297" i="6"/>
  <c r="R297" i="6" s="1"/>
  <c r="P989" i="6"/>
  <c r="M989" i="6"/>
  <c r="R989" i="6" s="1"/>
  <c r="L989" i="6"/>
  <c r="Q989" i="6" s="1"/>
  <c r="L802" i="6"/>
  <c r="Q802" i="6" s="1"/>
  <c r="M802" i="6"/>
  <c r="R802" i="6" s="1"/>
  <c r="P802" i="6"/>
  <c r="L907" i="6"/>
  <c r="Q907" i="6" s="1"/>
  <c r="P907" i="6"/>
  <c r="M907" i="6"/>
  <c r="R907" i="6" s="1"/>
  <c r="L1500" i="6"/>
  <c r="Q1500" i="6" s="1"/>
  <c r="M1500" i="6"/>
  <c r="R1500" i="6" s="1"/>
  <c r="P1500" i="6"/>
  <c r="M179" i="6"/>
  <c r="R179" i="6" s="1"/>
  <c r="P179" i="6"/>
  <c r="L179" i="6"/>
  <c r="Q179" i="6" s="1"/>
  <c r="M1571" i="6"/>
  <c r="R1571" i="6" s="1"/>
  <c r="P1571" i="6"/>
  <c r="L1571" i="6"/>
  <c r="Q1571" i="6" s="1"/>
  <c r="P789" i="6"/>
  <c r="M789" i="6"/>
  <c r="R789" i="6" s="1"/>
  <c r="L789" i="6"/>
  <c r="Q789" i="6" s="1"/>
  <c r="M550" i="6"/>
  <c r="R550" i="6" s="1"/>
  <c r="L550" i="6"/>
  <c r="Q550" i="6" s="1"/>
  <c r="P550" i="6"/>
  <c r="L1356" i="6"/>
  <c r="Q1356" i="6" s="1"/>
  <c r="P1356" i="6"/>
  <c r="M1356" i="6"/>
  <c r="R1356" i="6" s="1"/>
  <c r="P584" i="6"/>
  <c r="L584" i="6"/>
  <c r="Q584" i="6" s="1"/>
  <c r="M584" i="6"/>
  <c r="R584" i="6" s="1"/>
  <c r="L1019" i="6"/>
  <c r="Q1019" i="6" s="1"/>
  <c r="P1019" i="6"/>
  <c r="M1019" i="6"/>
  <c r="R1019" i="6" s="1"/>
  <c r="P1420" i="6"/>
  <c r="L1420" i="6"/>
  <c r="Q1420" i="6" s="1"/>
  <c r="M1420" i="6"/>
  <c r="R1420" i="6" s="1"/>
  <c r="M1323" i="6"/>
  <c r="R1323" i="6" s="1"/>
  <c r="P1323" i="6"/>
  <c r="L1323" i="6"/>
  <c r="Q1323" i="6" s="1"/>
  <c r="L1603" i="6"/>
  <c r="Q1603" i="6" s="1"/>
  <c r="P1603" i="6"/>
  <c r="M1603" i="6"/>
  <c r="R1603" i="6" s="1"/>
  <c r="M1698" i="6"/>
  <c r="R1698" i="6" s="1"/>
  <c r="P1698" i="6"/>
  <c r="L1698" i="6"/>
  <c r="Q1698" i="6" s="1"/>
  <c r="L563" i="6"/>
  <c r="Q563" i="6" s="1"/>
  <c r="M563" i="6"/>
  <c r="R563" i="6" s="1"/>
  <c r="P563" i="6"/>
  <c r="L494" i="6"/>
  <c r="Q494" i="6" s="1"/>
  <c r="P494" i="6"/>
  <c r="M494" i="6"/>
  <c r="R494" i="6" s="1"/>
  <c r="P65" i="6"/>
  <c r="M65" i="6"/>
  <c r="R65" i="6" s="1"/>
  <c r="L65" i="6"/>
  <c r="Q65" i="6" s="1"/>
  <c r="L1703" i="6"/>
  <c r="Q1703" i="6" s="1"/>
  <c r="P1703" i="6"/>
  <c r="M1703" i="6"/>
  <c r="R1703" i="6" s="1"/>
  <c r="L813" i="6"/>
  <c r="Q813" i="6" s="1"/>
  <c r="P813" i="6"/>
  <c r="M813" i="6"/>
  <c r="R813" i="6" s="1"/>
  <c r="M169" i="6"/>
  <c r="R169" i="6" s="1"/>
  <c r="L169" i="6"/>
  <c r="Q169" i="6" s="1"/>
  <c r="P169" i="6"/>
  <c r="P1678" i="6"/>
  <c r="L1678" i="6"/>
  <c r="Q1678" i="6" s="1"/>
  <c r="M1678" i="6"/>
  <c r="R1678" i="6" s="1"/>
  <c r="M1226" i="6"/>
  <c r="R1226" i="6" s="1"/>
  <c r="L1226" i="6"/>
  <c r="Q1226" i="6" s="1"/>
  <c r="P1226" i="6"/>
  <c r="P1460" i="6"/>
  <c r="L1460" i="6"/>
  <c r="Q1460" i="6" s="1"/>
  <c r="M1460" i="6"/>
  <c r="R1460" i="6" s="1"/>
  <c r="M220" i="6"/>
  <c r="R220" i="6" s="1"/>
  <c r="P220" i="6"/>
  <c r="L220" i="6"/>
  <c r="Q220" i="6" s="1"/>
  <c r="P1322" i="6"/>
  <c r="M1322" i="6"/>
  <c r="R1322" i="6" s="1"/>
  <c r="L1322" i="6"/>
  <c r="Q1322" i="6" s="1"/>
  <c r="P1427" i="6"/>
  <c r="L1427" i="6"/>
  <c r="Q1427" i="6" s="1"/>
  <c r="M1427" i="6"/>
  <c r="R1427" i="6" s="1"/>
  <c r="P62" i="6"/>
  <c r="M62" i="6"/>
  <c r="R62" i="6" s="1"/>
  <c r="L62" i="6"/>
  <c r="Q62" i="6" s="1"/>
  <c r="M1039" i="6"/>
  <c r="R1039" i="6" s="1"/>
  <c r="L1039" i="6"/>
  <c r="Q1039" i="6" s="1"/>
  <c r="P1039" i="6"/>
  <c r="M1165" i="6"/>
  <c r="R1165" i="6" s="1"/>
  <c r="L1165" i="6"/>
  <c r="Q1165" i="6" s="1"/>
  <c r="P1165" i="6"/>
  <c r="M433" i="6"/>
  <c r="R433" i="6" s="1"/>
  <c r="P433" i="6"/>
  <c r="L433" i="6"/>
  <c r="Q433" i="6" s="1"/>
  <c r="M338" i="6"/>
  <c r="R338" i="6" s="1"/>
  <c r="P338" i="6"/>
  <c r="L338" i="6"/>
  <c r="Q338" i="6" s="1"/>
  <c r="L604" i="6"/>
  <c r="Q604" i="6" s="1"/>
  <c r="P604" i="6"/>
  <c r="M604" i="6"/>
  <c r="R604" i="6" s="1"/>
  <c r="M1465" i="6"/>
  <c r="R1465" i="6" s="1"/>
  <c r="P1465" i="6"/>
  <c r="L1465" i="6"/>
  <c r="Q1465" i="6" s="1"/>
  <c r="M1176" i="6"/>
  <c r="R1176" i="6" s="1"/>
  <c r="L1176" i="6"/>
  <c r="Q1176" i="6" s="1"/>
  <c r="P1176" i="6"/>
  <c r="L89" i="6"/>
  <c r="Q89" i="6" s="1"/>
  <c r="M89" i="6"/>
  <c r="R89" i="6" s="1"/>
  <c r="P89" i="6"/>
  <c r="L843" i="6"/>
  <c r="Q843" i="6" s="1"/>
  <c r="P843" i="6"/>
  <c r="M843" i="6"/>
  <c r="R843" i="6" s="1"/>
  <c r="L1782" i="6"/>
  <c r="Q1782" i="6" s="1"/>
  <c r="M1782" i="6"/>
  <c r="R1782" i="6" s="1"/>
  <c r="P1782" i="6"/>
  <c r="L1338" i="6"/>
  <c r="Q1338" i="6" s="1"/>
  <c r="M1338" i="6"/>
  <c r="R1338" i="6" s="1"/>
  <c r="P1338" i="6"/>
  <c r="M98" i="6"/>
  <c r="R98" i="6" s="1"/>
  <c r="L98" i="6"/>
  <c r="Q98" i="6" s="1"/>
  <c r="P98" i="6"/>
  <c r="P882" i="6"/>
  <c r="L882" i="6"/>
  <c r="Q882" i="6" s="1"/>
  <c r="M882" i="6"/>
  <c r="R882" i="6" s="1"/>
  <c r="P238" i="6"/>
  <c r="L238" i="6"/>
  <c r="Q238" i="6" s="1"/>
  <c r="M238" i="6"/>
  <c r="R238" i="6" s="1"/>
  <c r="M1901" i="6"/>
  <c r="R1901" i="6" s="1"/>
  <c r="P1901" i="6"/>
  <c r="L1901" i="6"/>
  <c r="Q1901" i="6" s="1"/>
  <c r="M992" i="6"/>
  <c r="R992" i="6" s="1"/>
  <c r="L992" i="6"/>
  <c r="Q992" i="6" s="1"/>
  <c r="P992" i="6"/>
  <c r="M485" i="6"/>
  <c r="R485" i="6" s="1"/>
  <c r="L485" i="6"/>
  <c r="Q485" i="6" s="1"/>
  <c r="P485" i="6"/>
  <c r="P1151" i="6"/>
  <c r="M1151" i="6"/>
  <c r="R1151" i="6" s="1"/>
  <c r="L1151" i="6"/>
  <c r="Q1151" i="6" s="1"/>
  <c r="M1254" i="6"/>
  <c r="R1254" i="6" s="1"/>
  <c r="P1254" i="6"/>
  <c r="L1254" i="6"/>
  <c r="Q1254" i="6" s="1"/>
  <c r="P1047" i="6"/>
  <c r="M1047" i="6"/>
  <c r="R1047" i="6" s="1"/>
  <c r="L1047" i="6"/>
  <c r="Q1047" i="6" s="1"/>
  <c r="P1867" i="6"/>
  <c r="L1867" i="6"/>
  <c r="Q1867" i="6" s="1"/>
  <c r="M1867" i="6"/>
  <c r="R1867" i="6" s="1"/>
  <c r="M1829" i="6"/>
  <c r="R1829" i="6" s="1"/>
  <c r="L1829" i="6"/>
  <c r="Q1829" i="6" s="1"/>
  <c r="P1829" i="6"/>
  <c r="L690" i="6"/>
  <c r="Q690" i="6" s="1"/>
  <c r="M690" i="6"/>
  <c r="R690" i="6" s="1"/>
  <c r="P690" i="6"/>
  <c r="M458" i="6"/>
  <c r="R458" i="6" s="1"/>
  <c r="L458" i="6"/>
  <c r="Q458" i="6" s="1"/>
  <c r="P458" i="6"/>
  <c r="M1303" i="6"/>
  <c r="R1303" i="6" s="1"/>
  <c r="L1303" i="6"/>
  <c r="Q1303" i="6" s="1"/>
  <c r="P1303" i="6"/>
  <c r="L1317" i="6"/>
  <c r="Q1317" i="6" s="1"/>
  <c r="M1317" i="6"/>
  <c r="R1317" i="6" s="1"/>
  <c r="P1317" i="6"/>
  <c r="L1260" i="6"/>
  <c r="Q1260" i="6" s="1"/>
  <c r="M1260" i="6"/>
  <c r="R1260" i="6" s="1"/>
  <c r="P1260" i="6"/>
  <c r="L316" i="6"/>
  <c r="Q316" i="6" s="1"/>
  <c r="P316" i="6"/>
  <c r="M316" i="6"/>
  <c r="R316" i="6" s="1"/>
  <c r="P698" i="6"/>
  <c r="M698" i="6"/>
  <c r="R698" i="6" s="1"/>
  <c r="L698" i="6"/>
  <c r="Q698" i="6" s="1"/>
  <c r="P461" i="6"/>
  <c r="M461" i="6"/>
  <c r="R461" i="6" s="1"/>
  <c r="L461" i="6"/>
  <c r="Q461" i="6" s="1"/>
  <c r="L1529" i="6"/>
  <c r="Q1529" i="6" s="1"/>
  <c r="P1529" i="6"/>
  <c r="M1529" i="6"/>
  <c r="R1529" i="6" s="1"/>
  <c r="P538" i="6"/>
  <c r="M538" i="6"/>
  <c r="R538" i="6" s="1"/>
  <c r="L538" i="6"/>
  <c r="Q538" i="6" s="1"/>
  <c r="M888" i="6"/>
  <c r="R888" i="6" s="1"/>
  <c r="P888" i="6"/>
  <c r="L888" i="6"/>
  <c r="Q888" i="6" s="1"/>
  <c r="M1286" i="6"/>
  <c r="R1286" i="6" s="1"/>
  <c r="P1286" i="6"/>
  <c r="L1286" i="6"/>
  <c r="Q1286" i="6" s="1"/>
  <c r="L1210" i="6"/>
  <c r="Q1210" i="6" s="1"/>
  <c r="M1210" i="6"/>
  <c r="R1210" i="6" s="1"/>
  <c r="P1210" i="6"/>
  <c r="L1346" i="6"/>
  <c r="Q1346" i="6" s="1"/>
  <c r="P1346" i="6"/>
  <c r="M1346" i="6"/>
  <c r="R1346" i="6" s="1"/>
  <c r="L875" i="6"/>
  <c r="Q875" i="6" s="1"/>
  <c r="M875" i="6"/>
  <c r="R875" i="6" s="1"/>
  <c r="P875" i="6"/>
  <c r="M1705" i="6"/>
  <c r="R1705" i="6" s="1"/>
  <c r="L1705" i="6"/>
  <c r="Q1705" i="6" s="1"/>
  <c r="P1705" i="6"/>
  <c r="P176" i="6"/>
  <c r="L176" i="6"/>
  <c r="Q176" i="6" s="1"/>
  <c r="M176" i="6"/>
  <c r="R176" i="6" s="1"/>
  <c r="P341" i="6"/>
  <c r="M341" i="6"/>
  <c r="R341" i="6" s="1"/>
  <c r="L341" i="6"/>
  <c r="Q341" i="6" s="1"/>
  <c r="L1929" i="6"/>
  <c r="Q1929" i="6" s="1"/>
  <c r="M1929" i="6"/>
  <c r="R1929" i="6" s="1"/>
  <c r="P1929" i="6"/>
  <c r="L1614" i="6"/>
  <c r="Q1614" i="6" s="1"/>
  <c r="P1614" i="6"/>
  <c r="M1614" i="6"/>
  <c r="R1614" i="6" s="1"/>
  <c r="P1699" i="6"/>
  <c r="L1699" i="6"/>
  <c r="Q1699" i="6" s="1"/>
  <c r="M1699" i="6"/>
  <c r="R1699" i="6" s="1"/>
  <c r="P953" i="6"/>
  <c r="M953" i="6"/>
  <c r="R953" i="6" s="1"/>
  <c r="L953" i="6"/>
  <c r="Q953" i="6" s="1"/>
  <c r="L543" i="6"/>
  <c r="Q543" i="6" s="1"/>
  <c r="P543" i="6"/>
  <c r="M543" i="6"/>
  <c r="R543" i="6" s="1"/>
  <c r="P1291" i="6"/>
  <c r="M1291" i="6"/>
  <c r="R1291" i="6" s="1"/>
  <c r="L1291" i="6"/>
  <c r="Q1291" i="6" s="1"/>
  <c r="L1274" i="6"/>
  <c r="Q1274" i="6" s="1"/>
  <c r="P1274" i="6"/>
  <c r="M1274" i="6"/>
  <c r="R1274" i="6" s="1"/>
  <c r="M187" i="6"/>
  <c r="R187" i="6" s="1"/>
  <c r="P187" i="6"/>
  <c r="L187" i="6"/>
  <c r="Q187" i="6" s="1"/>
  <c r="L1217" i="6"/>
  <c r="Q1217" i="6" s="1"/>
  <c r="P1217" i="6"/>
  <c r="M1217" i="6"/>
  <c r="R1217" i="6" s="1"/>
  <c r="P705" i="6"/>
  <c r="L705" i="6"/>
  <c r="Q705" i="6" s="1"/>
  <c r="M705" i="6"/>
  <c r="R705" i="6" s="1"/>
  <c r="P571" i="6"/>
  <c r="L571" i="6"/>
  <c r="Q571" i="6" s="1"/>
  <c r="M571" i="6"/>
  <c r="R571" i="6" s="1"/>
  <c r="M756" i="6"/>
  <c r="R756" i="6" s="1"/>
  <c r="L756" i="6"/>
  <c r="Q756" i="6" s="1"/>
  <c r="P756" i="6"/>
  <c r="P836" i="6"/>
  <c r="L836" i="6"/>
  <c r="Q836" i="6" s="1"/>
  <c r="M836" i="6"/>
  <c r="R836" i="6" s="1"/>
  <c r="P1665" i="6"/>
  <c r="M1665" i="6"/>
  <c r="R1665" i="6" s="1"/>
  <c r="L1665" i="6"/>
  <c r="Q1665" i="6" s="1"/>
  <c r="P1764" i="6"/>
  <c r="L1764" i="6"/>
  <c r="Q1764" i="6" s="1"/>
  <c r="M1764" i="6"/>
  <c r="R1764" i="6" s="1"/>
  <c r="P1956" i="6"/>
  <c r="L1956" i="6"/>
  <c r="Q1956" i="6" s="1"/>
  <c r="M1956" i="6"/>
  <c r="R1956" i="6" s="1"/>
  <c r="M1057" i="6"/>
  <c r="R1057" i="6" s="1"/>
  <c r="P1057" i="6"/>
  <c r="L1057" i="6"/>
  <c r="Q1057" i="6" s="1"/>
  <c r="L899" i="6"/>
  <c r="Q899" i="6" s="1"/>
  <c r="P899" i="6"/>
  <c r="M899" i="6"/>
  <c r="R899" i="6" s="1"/>
  <c r="P1156" i="6"/>
  <c r="M1156" i="6"/>
  <c r="R1156" i="6" s="1"/>
  <c r="L1156" i="6"/>
  <c r="Q1156" i="6" s="1"/>
  <c r="P105" i="6"/>
  <c r="L105" i="6"/>
  <c r="Q105" i="6" s="1"/>
  <c r="M105" i="6"/>
  <c r="R105" i="6" s="1"/>
  <c r="M86" i="6"/>
  <c r="R86" i="6" s="1"/>
  <c r="P86" i="6"/>
  <c r="L86" i="6"/>
  <c r="Q86" i="6" s="1"/>
  <c r="M1966" i="6"/>
  <c r="R1966" i="6" s="1"/>
  <c r="P1966" i="6"/>
  <c r="L1966" i="6"/>
  <c r="Q1966" i="6" s="1"/>
  <c r="M1941" i="6"/>
  <c r="R1941" i="6" s="1"/>
  <c r="P1941" i="6"/>
  <c r="L1941" i="6"/>
  <c r="Q1941" i="6" s="1"/>
  <c r="M1820" i="6"/>
  <c r="R1820" i="6" s="1"/>
  <c r="L1820" i="6"/>
  <c r="Q1820" i="6" s="1"/>
  <c r="P1820" i="6"/>
  <c r="L676" i="6"/>
  <c r="Q676" i="6" s="1"/>
  <c r="P676" i="6"/>
  <c r="M676" i="6"/>
  <c r="R676" i="6" s="1"/>
  <c r="L553" i="6"/>
  <c r="Q553" i="6" s="1"/>
  <c r="M553" i="6"/>
  <c r="R553" i="6" s="1"/>
  <c r="P553" i="6"/>
  <c r="P648" i="6"/>
  <c r="L648" i="6"/>
  <c r="Q648" i="6" s="1"/>
  <c r="M648" i="6"/>
  <c r="R648" i="6" s="1"/>
  <c r="M1437" i="6"/>
  <c r="R1437" i="6" s="1"/>
  <c r="P1437" i="6"/>
  <c r="L1437" i="6"/>
  <c r="Q1437" i="6" s="1"/>
  <c r="L1851" i="6"/>
  <c r="Q1851" i="6" s="1"/>
  <c r="M1851" i="6"/>
  <c r="R1851" i="6" s="1"/>
  <c r="P1851" i="6"/>
  <c r="M639" i="6"/>
  <c r="R639" i="6" s="1"/>
  <c r="L639" i="6"/>
  <c r="Q639" i="6" s="1"/>
  <c r="P639" i="6"/>
  <c r="L319" i="6"/>
  <c r="Q319" i="6" s="1"/>
  <c r="P319" i="6"/>
  <c r="M319" i="6"/>
  <c r="R319" i="6" s="1"/>
  <c r="P1466" i="6"/>
  <c r="M1466" i="6"/>
  <c r="R1466" i="6" s="1"/>
  <c r="L1466" i="6"/>
  <c r="Q1466" i="6" s="1"/>
  <c r="M1000" i="6"/>
  <c r="R1000" i="6" s="1"/>
  <c r="P1000" i="6"/>
  <c r="L1000" i="6"/>
  <c r="Q1000" i="6" s="1"/>
  <c r="L1722" i="6"/>
  <c r="Q1722" i="6" s="1"/>
  <c r="P1722" i="6"/>
  <c r="M1722" i="6"/>
  <c r="R1722" i="6" s="1"/>
  <c r="P1792" i="6"/>
  <c r="L1792" i="6"/>
  <c r="Q1792" i="6" s="1"/>
  <c r="M1792" i="6"/>
  <c r="R1792" i="6" s="1"/>
  <c r="P541" i="6"/>
  <c r="M541" i="6"/>
  <c r="R541" i="6" s="1"/>
  <c r="L541" i="6"/>
  <c r="Q541" i="6" s="1"/>
  <c r="M1164" i="6"/>
  <c r="R1164" i="6" s="1"/>
  <c r="L1164" i="6"/>
  <c r="Q1164" i="6" s="1"/>
  <c r="P1164" i="6"/>
  <c r="M448" i="6"/>
  <c r="R448" i="6" s="1"/>
  <c r="P448" i="6"/>
  <c r="L448" i="6"/>
  <c r="Q448" i="6" s="1"/>
  <c r="L717" i="6"/>
  <c r="Q717" i="6" s="1"/>
  <c r="P717" i="6"/>
  <c r="M717" i="6"/>
  <c r="R717" i="6" s="1"/>
  <c r="M1134" i="6"/>
  <c r="R1134" i="6" s="1"/>
  <c r="L1134" i="6"/>
  <c r="Q1134" i="6" s="1"/>
  <c r="P1134" i="6"/>
  <c r="P1462" i="6"/>
  <c r="L1462" i="6"/>
  <c r="Q1462" i="6" s="1"/>
  <c r="M1462" i="6"/>
  <c r="R1462" i="6" s="1"/>
  <c r="L1281" i="6"/>
  <c r="Q1281" i="6" s="1"/>
  <c r="P1281" i="6"/>
  <c r="M1281" i="6"/>
  <c r="R1281" i="6" s="1"/>
  <c r="P1741" i="6"/>
  <c r="M1741" i="6"/>
  <c r="R1741" i="6" s="1"/>
  <c r="L1741" i="6"/>
  <c r="Q1741" i="6" s="1"/>
  <c r="M394" i="6"/>
  <c r="R394" i="6" s="1"/>
  <c r="P394" i="6"/>
  <c r="L394" i="6"/>
  <c r="Q394" i="6" s="1"/>
  <c r="P729" i="6"/>
  <c r="M729" i="6"/>
  <c r="R729" i="6" s="1"/>
  <c r="L729" i="6"/>
  <c r="Q729" i="6" s="1"/>
  <c r="L1728" i="6"/>
  <c r="Q1728" i="6" s="1"/>
  <c r="P1728" i="6"/>
  <c r="M1728" i="6"/>
  <c r="R1728" i="6" s="1"/>
  <c r="P1550" i="6"/>
  <c r="L1550" i="6"/>
  <c r="Q1550" i="6" s="1"/>
  <c r="M1550" i="6"/>
  <c r="R1550" i="6" s="1"/>
  <c r="M296" i="6"/>
  <c r="R296" i="6" s="1"/>
  <c r="L296" i="6"/>
  <c r="Q296" i="6" s="1"/>
  <c r="P296" i="6"/>
  <c r="P142" i="6"/>
  <c r="L142" i="6"/>
  <c r="Q142" i="6" s="1"/>
  <c r="M142" i="6"/>
  <c r="R142" i="6" s="1"/>
  <c r="L1717" i="6"/>
  <c r="Q1717" i="6" s="1"/>
  <c r="P1717" i="6"/>
  <c r="M1717" i="6"/>
  <c r="R1717" i="6" s="1"/>
  <c r="L965" i="6"/>
  <c r="Q965" i="6" s="1"/>
  <c r="M965" i="6"/>
  <c r="R965" i="6" s="1"/>
  <c r="P965" i="6"/>
  <c r="P1480" i="6"/>
  <c r="M1480" i="6"/>
  <c r="R1480" i="6" s="1"/>
  <c r="L1480" i="6"/>
  <c r="Q1480" i="6" s="1"/>
  <c r="L1875" i="6"/>
  <c r="Q1875" i="6" s="1"/>
  <c r="M1875" i="6"/>
  <c r="R1875" i="6" s="1"/>
  <c r="P1875" i="6"/>
  <c r="P1604" i="6"/>
  <c r="L1604" i="6"/>
  <c r="Q1604" i="6" s="1"/>
  <c r="M1604" i="6"/>
  <c r="R1604" i="6" s="1"/>
  <c r="L425" i="6"/>
  <c r="Q425" i="6" s="1"/>
  <c r="M425" i="6"/>
  <c r="R425" i="6" s="1"/>
  <c r="P425" i="6"/>
  <c r="P437" i="6"/>
  <c r="M437" i="6"/>
  <c r="R437" i="6" s="1"/>
  <c r="L437" i="6"/>
  <c r="Q437" i="6" s="1"/>
  <c r="L1396" i="6"/>
  <c r="Q1396" i="6" s="1"/>
  <c r="P1396" i="6"/>
  <c r="M1396" i="6"/>
  <c r="R1396" i="6" s="1"/>
  <c r="L932" i="6"/>
  <c r="Q932" i="6" s="1"/>
  <c r="M932" i="6"/>
  <c r="R932" i="6" s="1"/>
  <c r="P932" i="6"/>
  <c r="M1382" i="6"/>
  <c r="R1382" i="6" s="1"/>
  <c r="L1382" i="6"/>
  <c r="Q1382" i="6" s="1"/>
  <c r="P1382" i="6"/>
  <c r="M119" i="6"/>
  <c r="R119" i="6" s="1"/>
  <c r="P119" i="6"/>
  <c r="L119" i="6"/>
  <c r="Q119" i="6" s="1"/>
  <c r="L659" i="6"/>
  <c r="Q659" i="6" s="1"/>
  <c r="M659" i="6"/>
  <c r="R659" i="6" s="1"/>
  <c r="P659" i="6"/>
  <c r="L1759" i="6"/>
  <c r="Q1759" i="6" s="1"/>
  <c r="M1759" i="6"/>
  <c r="R1759" i="6" s="1"/>
  <c r="P1759" i="6"/>
  <c r="M459" i="6"/>
  <c r="R459" i="6" s="1"/>
  <c r="L459" i="6"/>
  <c r="Q459" i="6" s="1"/>
  <c r="P459" i="6"/>
  <c r="L342" i="6"/>
  <c r="Q342" i="6" s="1"/>
  <c r="M342" i="6"/>
  <c r="R342" i="6" s="1"/>
  <c r="P342" i="6"/>
  <c r="P1900" i="6"/>
  <c r="L1900" i="6"/>
  <c r="Q1900" i="6" s="1"/>
  <c r="M1900" i="6"/>
  <c r="R1900" i="6" s="1"/>
  <c r="M818" i="6"/>
  <c r="R818" i="6" s="1"/>
  <c r="L818" i="6"/>
  <c r="Q818" i="6" s="1"/>
  <c r="P818" i="6"/>
  <c r="M1022" i="6"/>
  <c r="R1022" i="6" s="1"/>
  <c r="L1022" i="6"/>
  <c r="Q1022" i="6" s="1"/>
  <c r="P1022" i="6"/>
  <c r="M637" i="6"/>
  <c r="R637" i="6" s="1"/>
  <c r="L637" i="6"/>
  <c r="Q637" i="6" s="1"/>
  <c r="P637" i="6"/>
  <c r="P1947" i="6"/>
  <c r="L1947" i="6"/>
  <c r="Q1947" i="6" s="1"/>
  <c r="M1947" i="6"/>
  <c r="R1947" i="6" s="1"/>
  <c r="M346" i="6"/>
  <c r="R346" i="6" s="1"/>
  <c r="P346" i="6"/>
  <c r="L346" i="6"/>
  <c r="Q346" i="6" s="1"/>
  <c r="P364" i="6"/>
  <c r="L364" i="6"/>
  <c r="Q364" i="6" s="1"/>
  <c r="M364" i="6"/>
  <c r="R364" i="6" s="1"/>
  <c r="P1948" i="6"/>
  <c r="L1948" i="6"/>
  <c r="Q1948" i="6" s="1"/>
  <c r="M1948" i="6"/>
  <c r="R1948" i="6" s="1"/>
  <c r="P266" i="6"/>
  <c r="M266" i="6"/>
  <c r="R266" i="6" s="1"/>
  <c r="L266" i="6"/>
  <c r="Q266" i="6" s="1"/>
  <c r="P289" i="6"/>
  <c r="L289" i="6"/>
  <c r="Q289" i="6" s="1"/>
  <c r="M289" i="6"/>
  <c r="R289" i="6" s="1"/>
  <c r="M464" i="6"/>
  <c r="R464" i="6" s="1"/>
  <c r="L464" i="6"/>
  <c r="Q464" i="6" s="1"/>
  <c r="P464" i="6"/>
  <c r="P574" i="6"/>
  <c r="L574" i="6"/>
  <c r="Q574" i="6" s="1"/>
  <c r="M574" i="6"/>
  <c r="R574" i="6" s="1"/>
  <c r="L470" i="6"/>
  <c r="Q470" i="6" s="1"/>
  <c r="M470" i="6"/>
  <c r="R470" i="6" s="1"/>
  <c r="P470" i="6"/>
  <c r="M1471" i="6"/>
  <c r="R1471" i="6" s="1"/>
  <c r="L1471" i="6"/>
  <c r="Q1471" i="6" s="1"/>
  <c r="P1471" i="6"/>
  <c r="L1806" i="6"/>
  <c r="Q1806" i="6" s="1"/>
  <c r="M1806" i="6"/>
  <c r="R1806" i="6" s="1"/>
  <c r="P1806" i="6"/>
  <c r="M84" i="6"/>
  <c r="R84" i="6" s="1"/>
  <c r="P84" i="6"/>
  <c r="L84" i="6"/>
  <c r="Q84" i="6" s="1"/>
  <c r="M389" i="6"/>
  <c r="R389" i="6" s="1"/>
  <c r="P389" i="6"/>
  <c r="L389" i="6"/>
  <c r="Q389" i="6" s="1"/>
  <c r="L218" i="6"/>
  <c r="Q218" i="6" s="1"/>
  <c r="M218" i="6"/>
  <c r="R218" i="6" s="1"/>
  <c r="P218" i="6"/>
  <c r="L1109" i="6"/>
  <c r="Q1109" i="6" s="1"/>
  <c r="M1109" i="6"/>
  <c r="R1109" i="6" s="1"/>
  <c r="P1109" i="6"/>
  <c r="P1998" i="6"/>
  <c r="L1998" i="6"/>
  <c r="Q1998" i="6" s="1"/>
  <c r="M1998" i="6"/>
  <c r="R1998" i="6" s="1"/>
  <c r="L948" i="6"/>
  <c r="Q948" i="6" s="1"/>
  <c r="M948" i="6"/>
  <c r="R948" i="6" s="1"/>
  <c r="P948" i="6"/>
  <c r="P1411" i="6"/>
  <c r="L1411" i="6"/>
  <c r="Q1411" i="6" s="1"/>
  <c r="M1411" i="6"/>
  <c r="R1411" i="6" s="1"/>
  <c r="M578" i="6"/>
  <c r="R578" i="6" s="1"/>
  <c r="P578" i="6"/>
  <c r="L578" i="6"/>
  <c r="Q578" i="6" s="1"/>
  <c r="L924" i="6"/>
  <c r="Q924" i="6" s="1"/>
  <c r="P924" i="6"/>
  <c r="M924" i="6"/>
  <c r="R924" i="6" s="1"/>
  <c r="M1430" i="6"/>
  <c r="R1430" i="6" s="1"/>
  <c r="P1430" i="6"/>
  <c r="L1430" i="6"/>
  <c r="Q1430" i="6" s="1"/>
  <c r="P854" i="6"/>
  <c r="M854" i="6"/>
  <c r="R854" i="6" s="1"/>
  <c r="L854" i="6"/>
  <c r="Q854" i="6" s="1"/>
  <c r="M468" i="6"/>
  <c r="R468" i="6" s="1"/>
  <c r="P468" i="6"/>
  <c r="L468" i="6"/>
  <c r="Q468" i="6" s="1"/>
  <c r="L726" i="6"/>
  <c r="Q726" i="6" s="1"/>
  <c r="M726" i="6"/>
  <c r="R726" i="6" s="1"/>
  <c r="P726" i="6"/>
  <c r="L138" i="6"/>
  <c r="Q138" i="6" s="1"/>
  <c r="M138" i="6"/>
  <c r="R138" i="6" s="1"/>
  <c r="P138" i="6"/>
  <c r="P1695" i="6"/>
  <c r="M1695" i="6"/>
  <c r="R1695" i="6" s="1"/>
  <c r="L1695" i="6"/>
  <c r="Q1695" i="6" s="1"/>
  <c r="L1587" i="6"/>
  <c r="Q1587" i="6" s="1"/>
  <c r="P1587" i="6"/>
  <c r="M1587" i="6"/>
  <c r="R1587" i="6" s="1"/>
  <c r="L1657" i="6"/>
  <c r="Q1657" i="6" s="1"/>
  <c r="P1657" i="6"/>
  <c r="M1657" i="6"/>
  <c r="R1657" i="6" s="1"/>
  <c r="L719" i="6"/>
  <c r="Q719" i="6" s="1"/>
  <c r="M719" i="6"/>
  <c r="R719" i="6" s="1"/>
  <c r="P719" i="6"/>
  <c r="L2005" i="6"/>
  <c r="Q2005" i="6" s="1"/>
  <c r="P2005" i="6"/>
  <c r="M2005" i="6"/>
  <c r="R2005" i="6" s="1"/>
  <c r="P1508" i="6"/>
  <c r="L1508" i="6"/>
  <c r="Q1508" i="6" s="1"/>
  <c r="M1508" i="6"/>
  <c r="R1508" i="6" s="1"/>
  <c r="L340" i="6"/>
  <c r="Q340" i="6" s="1"/>
  <c r="P340" i="6"/>
  <c r="M340" i="6"/>
  <c r="R340" i="6" s="1"/>
  <c r="P655" i="6"/>
  <c r="L655" i="6"/>
  <c r="Q655" i="6" s="1"/>
  <c r="M655" i="6"/>
  <c r="R655" i="6" s="1"/>
  <c r="M401" i="6"/>
  <c r="R401" i="6" s="1"/>
  <c r="P401" i="6"/>
  <c r="L401" i="6"/>
  <c r="Q401" i="6" s="1"/>
  <c r="P1921" i="6"/>
  <c r="M1921" i="6"/>
  <c r="R1921" i="6" s="1"/>
  <c r="L1921" i="6"/>
  <c r="Q1921" i="6" s="1"/>
  <c r="L1877" i="6"/>
  <c r="Q1877" i="6" s="1"/>
  <c r="P1877" i="6"/>
  <c r="M1877" i="6"/>
  <c r="R1877" i="6" s="1"/>
  <c r="P1835" i="6"/>
  <c r="L1835" i="6"/>
  <c r="Q1835" i="6" s="1"/>
  <c r="M1835" i="6"/>
  <c r="R1835" i="6" s="1"/>
  <c r="M1943" i="6"/>
  <c r="R1943" i="6" s="1"/>
  <c r="L1943" i="6"/>
  <c r="Q1943" i="6" s="1"/>
  <c r="P1943" i="6"/>
  <c r="M1171" i="6"/>
  <c r="R1171" i="6" s="1"/>
  <c r="P1171" i="6"/>
  <c r="L1171" i="6"/>
  <c r="Q1171" i="6" s="1"/>
  <c r="M1805" i="6"/>
  <c r="R1805" i="6" s="1"/>
  <c r="P1805" i="6"/>
  <c r="L1805" i="6"/>
  <c r="Q1805" i="6" s="1"/>
  <c r="P935" i="6"/>
  <c r="L935" i="6"/>
  <c r="Q935" i="6" s="1"/>
  <c r="M935" i="6"/>
  <c r="R935" i="6" s="1"/>
  <c r="L1989" i="6"/>
  <c r="Q1989" i="6" s="1"/>
  <c r="P1989" i="6"/>
  <c r="M1989" i="6"/>
  <c r="R1989" i="6" s="1"/>
  <c r="P583" i="6"/>
  <c r="M583" i="6"/>
  <c r="R583" i="6" s="1"/>
  <c r="L583" i="6"/>
  <c r="Q583" i="6" s="1"/>
  <c r="P1037" i="6"/>
  <c r="L1037" i="6"/>
  <c r="Q1037" i="6" s="1"/>
  <c r="M1037" i="6"/>
  <c r="R1037" i="6" s="1"/>
  <c r="L1547" i="6"/>
  <c r="Q1547" i="6" s="1"/>
  <c r="P1547" i="6"/>
  <c r="M1547" i="6"/>
  <c r="R1547" i="6" s="1"/>
  <c r="P916" i="6"/>
  <c r="L916" i="6"/>
  <c r="Q916" i="6" s="1"/>
  <c r="M916" i="6"/>
  <c r="R916" i="6" s="1"/>
  <c r="M1064" i="6"/>
  <c r="R1064" i="6" s="1"/>
  <c r="P1064" i="6"/>
  <c r="L1064" i="6"/>
  <c r="Q1064" i="6" s="1"/>
  <c r="P1067" i="6"/>
  <c r="L1067" i="6"/>
  <c r="Q1067" i="6" s="1"/>
  <c r="M1067" i="6"/>
  <c r="R1067" i="6" s="1"/>
  <c r="M1186" i="6"/>
  <c r="R1186" i="6" s="1"/>
  <c r="L1186" i="6"/>
  <c r="Q1186" i="6" s="1"/>
  <c r="P1186" i="6"/>
  <c r="M871" i="6"/>
  <c r="R871" i="6" s="1"/>
  <c r="L871" i="6"/>
  <c r="Q871" i="6" s="1"/>
  <c r="P871" i="6"/>
  <c r="M771" i="6"/>
  <c r="R771" i="6" s="1"/>
  <c r="P771" i="6"/>
  <c r="L771" i="6"/>
  <c r="Q771" i="6" s="1"/>
  <c r="L323" i="6"/>
  <c r="Q323" i="6" s="1"/>
  <c r="P323" i="6"/>
  <c r="M323" i="6"/>
  <c r="R323" i="6" s="1"/>
  <c r="L987" i="6"/>
  <c r="Q987" i="6" s="1"/>
  <c r="P987" i="6"/>
  <c r="M987" i="6"/>
  <c r="R987" i="6" s="1"/>
  <c r="P1173" i="6"/>
  <c r="L1173" i="6"/>
  <c r="Q1173" i="6" s="1"/>
  <c r="M1173" i="6"/>
  <c r="R1173" i="6" s="1"/>
  <c r="M829" i="6"/>
  <c r="R829" i="6" s="1"/>
  <c r="P829" i="6"/>
  <c r="L829" i="6"/>
  <c r="Q829" i="6" s="1"/>
  <c r="P254" i="6"/>
  <c r="M254" i="6"/>
  <c r="R254" i="6" s="1"/>
  <c r="L254" i="6"/>
  <c r="Q254" i="6" s="1"/>
  <c r="P1129" i="6"/>
  <c r="L1129" i="6"/>
  <c r="Q1129" i="6" s="1"/>
  <c r="M1129" i="6"/>
  <c r="R1129" i="6" s="1"/>
  <c r="L1856" i="6"/>
  <c r="Q1856" i="6" s="1"/>
  <c r="P1856" i="6"/>
  <c r="M1856" i="6"/>
  <c r="R1856" i="6" s="1"/>
  <c r="M551" i="6"/>
  <c r="R551" i="6" s="1"/>
  <c r="L551" i="6"/>
  <c r="Q551" i="6" s="1"/>
  <c r="P551" i="6"/>
  <c r="M721" i="6"/>
  <c r="R721" i="6" s="1"/>
  <c r="L721" i="6"/>
  <c r="Q721" i="6" s="1"/>
  <c r="P721" i="6"/>
  <c r="L1800" i="6"/>
  <c r="Q1800" i="6" s="1"/>
  <c r="P1800" i="6"/>
  <c r="M1800" i="6"/>
  <c r="R1800" i="6" s="1"/>
  <c r="L680" i="6"/>
  <c r="Q680" i="6" s="1"/>
  <c r="P680" i="6"/>
  <c r="M680" i="6"/>
  <c r="R680" i="6" s="1"/>
  <c r="P833" i="6"/>
  <c r="L833" i="6"/>
  <c r="Q833" i="6" s="1"/>
  <c r="M833" i="6"/>
  <c r="R833" i="6" s="1"/>
  <c r="M373" i="6"/>
  <c r="R373" i="6" s="1"/>
  <c r="P373" i="6"/>
  <c r="L373" i="6"/>
  <c r="Q373" i="6" s="1"/>
  <c r="P826" i="6"/>
  <c r="L826" i="6"/>
  <c r="Q826" i="6" s="1"/>
  <c r="M826" i="6"/>
  <c r="R826" i="6" s="1"/>
  <c r="L1421" i="6"/>
  <c r="Q1421" i="6" s="1"/>
  <c r="M1421" i="6"/>
  <c r="R1421" i="6" s="1"/>
  <c r="P1421" i="6"/>
  <c r="M1534" i="6"/>
  <c r="R1534" i="6" s="1"/>
  <c r="L1534" i="6"/>
  <c r="Q1534" i="6" s="1"/>
  <c r="P1534" i="6"/>
  <c r="M1950" i="6"/>
  <c r="R1950" i="6" s="1"/>
  <c r="P1950" i="6"/>
  <c r="L1950" i="6"/>
  <c r="Q1950" i="6" s="1"/>
  <c r="P1009" i="6"/>
  <c r="M1009" i="6"/>
  <c r="R1009" i="6" s="1"/>
  <c r="L1009" i="6"/>
  <c r="Q1009" i="6" s="1"/>
  <c r="M463" i="6"/>
  <c r="R463" i="6" s="1"/>
  <c r="P463" i="6"/>
  <c r="L463" i="6"/>
  <c r="Q463" i="6" s="1"/>
  <c r="P536" i="6"/>
  <c r="L536" i="6"/>
  <c r="Q536" i="6" s="1"/>
  <c r="M536" i="6"/>
  <c r="R536" i="6" s="1"/>
  <c r="P71" i="6"/>
  <c r="L71" i="6"/>
  <c r="Q71" i="6" s="1"/>
  <c r="M71" i="6"/>
  <c r="R71" i="6" s="1"/>
  <c r="L1241" i="6"/>
  <c r="M1241" i="6"/>
  <c r="R1241" i="6" s="1"/>
  <c r="Q1241" i="6"/>
  <c r="P1241" i="6"/>
  <c r="P830" i="6"/>
  <c r="L830" i="6"/>
  <c r="Q830" i="6" s="1"/>
  <c r="M830" i="6"/>
  <c r="R830" i="6" s="1"/>
  <c r="P1386" i="6"/>
  <c r="L1386" i="6"/>
  <c r="Q1386" i="6" s="1"/>
  <c r="M1386" i="6"/>
  <c r="R1386" i="6" s="1"/>
  <c r="P1399" i="6"/>
  <c r="L1399" i="6"/>
  <c r="Q1399" i="6" s="1"/>
  <c r="M1399" i="6"/>
  <c r="R1399" i="6" s="1"/>
  <c r="L233" i="6"/>
  <c r="Q233" i="6" s="1"/>
  <c r="P233" i="6"/>
  <c r="M233" i="6"/>
  <c r="R233" i="6" s="1"/>
  <c r="M356" i="6"/>
  <c r="R356" i="6" s="1"/>
  <c r="L356" i="6"/>
  <c r="Q356" i="6" s="1"/>
  <c r="P356" i="6"/>
  <c r="P704" i="6"/>
  <c r="L704" i="6"/>
  <c r="Q704" i="6" s="1"/>
  <c r="M704" i="6"/>
  <c r="R704" i="6" s="1"/>
  <c r="M1554" i="6"/>
  <c r="R1554" i="6" s="1"/>
  <c r="L1554" i="6"/>
  <c r="Q1554" i="6" s="1"/>
  <c r="P1554" i="6"/>
  <c r="M1761" i="6"/>
  <c r="R1761" i="6" s="1"/>
  <c r="P1761" i="6"/>
  <c r="L1761" i="6"/>
  <c r="Q1761" i="6" s="1"/>
  <c r="P868" i="6"/>
  <c r="M868" i="6"/>
  <c r="R868" i="6" s="1"/>
  <c r="L868" i="6"/>
  <c r="Q868" i="6" s="1"/>
  <c r="M643" i="6"/>
  <c r="R643" i="6" s="1"/>
  <c r="P643" i="6"/>
  <c r="L643" i="6"/>
  <c r="Q643" i="6" s="1"/>
  <c r="L1965" i="6"/>
  <c r="Q1965" i="6" s="1"/>
  <c r="P1965" i="6"/>
  <c r="M1965" i="6"/>
  <c r="R1965" i="6" s="1"/>
  <c r="M156" i="6"/>
  <c r="R156" i="6" s="1"/>
  <c r="P156" i="6"/>
  <c r="L156" i="6"/>
  <c r="Q156" i="6" s="1"/>
  <c r="P1450" i="6"/>
  <c r="L1450" i="6"/>
  <c r="Q1450" i="6" s="1"/>
  <c r="M1450" i="6"/>
  <c r="R1450" i="6" s="1"/>
  <c r="P1262" i="6"/>
  <c r="L1262" i="6"/>
  <c r="Q1262" i="6" s="1"/>
  <c r="M1262" i="6"/>
  <c r="R1262" i="6" s="1"/>
  <c r="P427" i="6"/>
  <c r="L427" i="6"/>
  <c r="Q427" i="6" s="1"/>
  <c r="M427" i="6"/>
  <c r="R427" i="6" s="1"/>
  <c r="P1518" i="6"/>
  <c r="L1518" i="6"/>
  <c r="Q1518" i="6" s="1"/>
  <c r="M1518" i="6"/>
  <c r="R1518" i="6" s="1"/>
  <c r="M1996" i="6"/>
  <c r="R1996" i="6" s="1"/>
  <c r="P1996" i="6"/>
  <c r="L1996" i="6"/>
  <c r="Q1996" i="6" s="1"/>
  <c r="L1290" i="6"/>
  <c r="Q1290" i="6" s="1"/>
  <c r="M1290" i="6"/>
  <c r="R1290" i="6" s="1"/>
  <c r="P1290" i="6"/>
  <c r="M2003" i="6"/>
  <c r="R2003" i="6" s="1"/>
  <c r="L2003" i="6"/>
  <c r="Q2003" i="6" s="1"/>
  <c r="P2003" i="6"/>
  <c r="L1740" i="6"/>
  <c r="Q1740" i="6" s="1"/>
  <c r="P1740" i="6"/>
  <c r="M1740" i="6"/>
  <c r="R1740" i="6" s="1"/>
  <c r="P864" i="6"/>
  <c r="M864" i="6"/>
  <c r="R864" i="6" s="1"/>
  <c r="L864" i="6"/>
  <c r="Q864" i="6" s="1"/>
  <c r="M196" i="6"/>
  <c r="R196" i="6" s="1"/>
  <c r="P196" i="6"/>
  <c r="L196" i="6"/>
  <c r="Q196" i="6" s="1"/>
  <c r="M116" i="6"/>
  <c r="R116" i="6" s="1"/>
  <c r="P116" i="6"/>
  <c r="L116" i="6"/>
  <c r="Q116" i="6" s="1"/>
  <c r="M73" i="6"/>
  <c r="R73" i="6" s="1"/>
  <c r="L73" i="6"/>
  <c r="Q73" i="6" s="1"/>
  <c r="P73" i="6"/>
  <c r="M1952" i="6"/>
  <c r="R1952" i="6" s="1"/>
  <c r="L1952" i="6"/>
  <c r="Q1952" i="6" s="1"/>
  <c r="P1952" i="6"/>
  <c r="M1406" i="6"/>
  <c r="R1406" i="6" s="1"/>
  <c r="L1406" i="6"/>
  <c r="Q1406" i="6" s="1"/>
  <c r="P1406" i="6"/>
  <c r="L273" i="6"/>
  <c r="Q273" i="6" s="1"/>
  <c r="M273" i="6"/>
  <c r="R273" i="6" s="1"/>
  <c r="P273" i="6"/>
  <c r="L927" i="6"/>
  <c r="Q927" i="6" s="1"/>
  <c r="M927" i="6"/>
  <c r="R927" i="6" s="1"/>
  <c r="P927" i="6"/>
  <c r="P522" i="6"/>
  <c r="L522" i="6"/>
  <c r="Q522" i="6" s="1"/>
  <c r="M522" i="6"/>
  <c r="R522" i="6" s="1"/>
  <c r="P736" i="6"/>
  <c r="M736" i="6"/>
  <c r="R736" i="6" s="1"/>
  <c r="L736" i="6"/>
  <c r="Q736" i="6" s="1"/>
  <c r="L1469" i="6"/>
  <c r="Q1469" i="6" s="1"/>
  <c r="P1469" i="6"/>
  <c r="M1469" i="6"/>
  <c r="R1469" i="6" s="1"/>
  <c r="P1999" i="6"/>
  <c r="L1999" i="6"/>
  <c r="Q1999" i="6" s="1"/>
  <c r="M1999" i="6"/>
  <c r="R1999" i="6" s="1"/>
  <c r="L167" i="6"/>
  <c r="Q167" i="6" s="1"/>
  <c r="P167" i="6"/>
  <c r="M167" i="6"/>
  <c r="R167" i="6" s="1"/>
  <c r="M1410" i="6"/>
  <c r="R1410" i="6" s="1"/>
  <c r="L1410" i="6"/>
  <c r="Q1410" i="6" s="1"/>
  <c r="P1410" i="6"/>
  <c r="P1843" i="6"/>
  <c r="M1843" i="6"/>
  <c r="R1843" i="6" s="1"/>
  <c r="L1843" i="6"/>
  <c r="Q1843" i="6" s="1"/>
  <c r="L737" i="6"/>
  <c r="Q737" i="6" s="1"/>
  <c r="P737" i="6"/>
  <c r="M737" i="6"/>
  <c r="R737" i="6" s="1"/>
  <c r="P788" i="6"/>
  <c r="M788" i="6"/>
  <c r="R788" i="6" s="1"/>
  <c r="L788" i="6"/>
  <c r="Q788" i="6" s="1"/>
  <c r="P693" i="6"/>
  <c r="M693" i="6"/>
  <c r="R693" i="6" s="1"/>
  <c r="L693" i="6"/>
  <c r="Q693" i="6" s="1"/>
  <c r="L1750" i="6"/>
  <c r="Q1750" i="6" s="1"/>
  <c r="M1750" i="6"/>
  <c r="R1750" i="6" s="1"/>
  <c r="P1750" i="6"/>
  <c r="P145" i="6"/>
  <c r="L145" i="6"/>
  <c r="Q145" i="6" s="1"/>
  <c r="M145" i="6"/>
  <c r="R145" i="6" s="1"/>
  <c r="P683" i="6"/>
  <c r="L683" i="6"/>
  <c r="Q683" i="6" s="1"/>
  <c r="M683" i="6"/>
  <c r="R683" i="6" s="1"/>
  <c r="L78" i="6"/>
  <c r="Q78" i="6" s="1"/>
  <c r="M78" i="6"/>
  <c r="R78" i="6" s="1"/>
  <c r="P78" i="6"/>
  <c r="M971" i="6"/>
  <c r="R971" i="6" s="1"/>
  <c r="L971" i="6"/>
  <c r="Q971" i="6" s="1"/>
  <c r="P971" i="6"/>
  <c r="P900" i="6"/>
  <c r="M900" i="6"/>
  <c r="R900" i="6" s="1"/>
  <c r="L900" i="6"/>
  <c r="Q900" i="6" s="1"/>
  <c r="M1634" i="6"/>
  <c r="R1634" i="6" s="1"/>
  <c r="L1634" i="6"/>
  <c r="Q1634" i="6" s="1"/>
  <c r="P1634" i="6"/>
  <c r="M958" i="6"/>
  <c r="R958" i="6" s="1"/>
  <c r="P958" i="6"/>
  <c r="L958" i="6"/>
  <c r="Q958" i="6" s="1"/>
  <c r="M1297" i="6"/>
  <c r="R1297" i="6" s="1"/>
  <c r="P1297" i="6"/>
  <c r="L1297" i="6"/>
  <c r="Q1297" i="6" s="1"/>
  <c r="M1341" i="6"/>
  <c r="R1341" i="6" s="1"/>
  <c r="P1341" i="6"/>
  <c r="L1341" i="6"/>
  <c r="Q1341" i="6" s="1"/>
  <c r="P246" i="6"/>
  <c r="M246" i="6"/>
  <c r="R246" i="6" s="1"/>
  <c r="L246" i="6"/>
  <c r="Q246" i="6" s="1"/>
  <c r="M917" i="6"/>
  <c r="R917" i="6" s="1"/>
  <c r="L917" i="6"/>
  <c r="Q917" i="6" s="1"/>
  <c r="P917" i="6"/>
  <c r="M1357" i="6"/>
  <c r="R1357" i="6" s="1"/>
  <c r="L1357" i="6"/>
  <c r="Q1357" i="6" s="1"/>
  <c r="P1357" i="6"/>
  <c r="L1520" i="6"/>
  <c r="Q1520" i="6" s="1"/>
  <c r="M1520" i="6"/>
  <c r="R1520" i="6" s="1"/>
  <c r="P1520" i="6"/>
  <c r="M212" i="6"/>
  <c r="R212" i="6" s="1"/>
  <c r="P212" i="6"/>
  <c r="L212" i="6"/>
  <c r="Q212" i="6" s="1"/>
  <c r="L1783" i="6"/>
  <c r="Q1783" i="6" s="1"/>
  <c r="P1783" i="6"/>
  <c r="M1783" i="6"/>
  <c r="R1783" i="6" s="1"/>
  <c r="L302" i="6"/>
  <c r="Q302" i="6" s="1"/>
  <c r="M302" i="6"/>
  <c r="R302" i="6" s="1"/>
  <c r="P302" i="6"/>
  <c r="P820" i="6"/>
  <c r="L820" i="6"/>
  <c r="Q820" i="6" s="1"/>
  <c r="M820" i="6"/>
  <c r="R820" i="6" s="1"/>
  <c r="P260" i="6"/>
  <c r="L260" i="6"/>
  <c r="Q260" i="6" s="1"/>
  <c r="M260" i="6"/>
  <c r="R260" i="6" s="1"/>
  <c r="M1010" i="6"/>
  <c r="R1010" i="6" s="1"/>
  <c r="P1010" i="6"/>
  <c r="L1010" i="6"/>
  <c r="Q1010" i="6" s="1"/>
  <c r="P1095" i="6"/>
  <c r="L1095" i="6"/>
  <c r="Q1095" i="6" s="1"/>
  <c r="M1095" i="6"/>
  <c r="R1095" i="6" s="1"/>
  <c r="L1790" i="6"/>
  <c r="Q1790" i="6" s="1"/>
  <c r="M1790" i="6"/>
  <c r="R1790" i="6" s="1"/>
  <c r="P1790" i="6"/>
  <c r="M1539" i="6"/>
  <c r="R1539" i="6" s="1"/>
  <c r="P1539" i="6"/>
  <c r="L1539" i="6"/>
  <c r="Q1539" i="6" s="1"/>
  <c r="M1993" i="6"/>
  <c r="R1993" i="6" s="1"/>
  <c r="L1993" i="6"/>
  <c r="Q1993" i="6" s="1"/>
  <c r="P1993" i="6"/>
  <c r="P601" i="6"/>
  <c r="L601" i="6"/>
  <c r="Q601" i="6" s="1"/>
  <c r="M601" i="6"/>
  <c r="R601" i="6" s="1"/>
  <c r="P1418" i="6"/>
  <c r="M1418" i="6"/>
  <c r="R1418" i="6" s="1"/>
  <c r="L1418" i="6"/>
  <c r="Q1418" i="6" s="1"/>
  <c r="L353" i="6"/>
  <c r="Q353" i="6" s="1"/>
  <c r="M353" i="6"/>
  <c r="R353" i="6" s="1"/>
  <c r="P353" i="6"/>
  <c r="M1237" i="6"/>
  <c r="R1237" i="6" s="1"/>
  <c r="L1237" i="6"/>
  <c r="Q1237" i="6" s="1"/>
  <c r="P1237" i="6"/>
  <c r="P1793" i="6"/>
  <c r="L1793" i="6"/>
  <c r="Q1793" i="6" s="1"/>
  <c r="M1793" i="6"/>
  <c r="R1793" i="6" s="1"/>
  <c r="L856" i="6"/>
  <c r="Q856" i="6"/>
  <c r="M856" i="6"/>
  <c r="R856" i="6" s="1"/>
  <c r="P856" i="6"/>
  <c r="I28" i="7"/>
  <c r="B45" i="7"/>
  <c r="I27" i="7"/>
  <c r="P40" i="6"/>
  <c r="M40" i="6"/>
  <c r="R40" i="6" s="1"/>
  <c r="L40" i="6"/>
  <c r="Q40" i="6" s="1"/>
  <c r="L34" i="6"/>
  <c r="Q34" i="6" s="1"/>
  <c r="P34" i="6"/>
  <c r="M34" i="6"/>
  <c r="R34" i="6" s="1"/>
  <c r="P22" i="6"/>
  <c r="M22" i="6"/>
  <c r="R22" i="6" s="1"/>
  <c r="L22" i="6"/>
  <c r="Q22" i="6" s="1"/>
  <c r="M51" i="6"/>
  <c r="R51" i="6" s="1"/>
  <c r="L51" i="6"/>
  <c r="Q51" i="6" s="1"/>
  <c r="P51" i="6"/>
  <c r="L45" i="6"/>
  <c r="Q45" i="6" s="1"/>
  <c r="P45" i="6"/>
  <c r="M45" i="6"/>
  <c r="R45" i="6" s="1"/>
  <c r="M25" i="6"/>
  <c r="R25" i="6" s="1"/>
  <c r="L25" i="6"/>
  <c r="Q25" i="6" s="1"/>
  <c r="P25" i="6"/>
  <c r="M35" i="6"/>
  <c r="R35" i="6" s="1"/>
  <c r="L35" i="6"/>
  <c r="Q35" i="6" s="1"/>
  <c r="P35" i="6"/>
  <c r="L39" i="6"/>
  <c r="Q39" i="6" s="1"/>
  <c r="P39" i="6"/>
  <c r="M39" i="6"/>
  <c r="R39" i="6" s="1"/>
  <c r="P31" i="6"/>
  <c r="M31" i="6"/>
  <c r="R31" i="6" s="1"/>
  <c r="L31" i="6"/>
  <c r="Q31" i="6" s="1"/>
  <c r="P15" i="6"/>
  <c r="M15" i="6"/>
  <c r="R15" i="6" s="1"/>
  <c r="L15" i="6"/>
  <c r="Q15" i="6" s="1"/>
  <c r="L16" i="6"/>
  <c r="Q16" i="6" s="1"/>
  <c r="P16" i="6"/>
  <c r="M16" i="6"/>
  <c r="R16" i="6" s="1"/>
  <c r="M23" i="6"/>
  <c r="R23" i="6" s="1"/>
  <c r="L23" i="6"/>
  <c r="Q23" i="6" s="1"/>
  <c r="P23" i="6"/>
  <c r="P20" i="6"/>
  <c r="L20" i="6"/>
  <c r="Q20" i="6" s="1"/>
  <c r="M20" i="6"/>
  <c r="R20" i="6" s="1"/>
  <c r="P19" i="6"/>
  <c r="M19" i="6"/>
  <c r="R19" i="6" s="1"/>
  <c r="L19" i="6"/>
  <c r="Q19" i="6" s="1"/>
  <c r="P47" i="6"/>
  <c r="M47" i="6"/>
  <c r="R47" i="6" s="1"/>
  <c r="L47" i="6"/>
  <c r="Q47" i="6" s="1"/>
  <c r="M41" i="6"/>
  <c r="R41" i="6" s="1"/>
  <c r="L41" i="6"/>
  <c r="Q41" i="6" s="1"/>
  <c r="P41" i="6"/>
  <c r="L29" i="6"/>
  <c r="Q29" i="6" s="1"/>
  <c r="P29" i="6"/>
  <c r="M29" i="6"/>
  <c r="R29" i="6" s="1"/>
  <c r="L13" i="6"/>
  <c r="Q13" i="6" s="1"/>
  <c r="P13" i="6"/>
  <c r="M13" i="6"/>
  <c r="R13" i="6" s="1"/>
  <c r="P37" i="6"/>
  <c r="M37" i="6"/>
  <c r="R37" i="6" s="1"/>
  <c r="L37" i="6"/>
  <c r="Q37" i="6" s="1"/>
  <c r="M10" i="6"/>
  <c r="R10" i="6" s="1"/>
  <c r="P10" i="6"/>
  <c r="L10" i="6"/>
  <c r="Q10" i="6" s="1"/>
  <c r="M42" i="6"/>
  <c r="R42" i="6" s="1"/>
  <c r="L42" i="6"/>
  <c r="Q42" i="6" s="1"/>
  <c r="P42" i="6"/>
  <c r="L32" i="6"/>
  <c r="Q32" i="6" s="1"/>
  <c r="P32" i="6"/>
  <c r="M32" i="6"/>
  <c r="R32" i="6" s="1"/>
  <c r="L17" i="6"/>
  <c r="Q17" i="6" s="1"/>
  <c r="P17" i="6"/>
  <c r="M17" i="6"/>
  <c r="R17" i="6" s="1"/>
  <c r="M43" i="6"/>
  <c r="R43" i="6" s="1"/>
  <c r="L43" i="6"/>
  <c r="Q43" i="6" s="1"/>
  <c r="P43" i="6"/>
  <c r="L33" i="6"/>
  <c r="Q33" i="6" s="1"/>
  <c r="P33" i="6"/>
  <c r="M33" i="6"/>
  <c r="R33" i="6" s="1"/>
  <c r="P21" i="6"/>
  <c r="L21" i="6"/>
  <c r="Q21" i="6" s="1"/>
  <c r="M21" i="6"/>
  <c r="R21" i="6" s="1"/>
  <c r="P11" i="6"/>
  <c r="L11" i="6"/>
  <c r="Q11" i="6" s="1"/>
  <c r="M11" i="6"/>
  <c r="R11" i="6" s="1"/>
  <c r="L48" i="6"/>
  <c r="Q48" i="6" s="1"/>
  <c r="P48" i="6"/>
  <c r="M48" i="6"/>
  <c r="R48" i="6" s="1"/>
  <c r="M53" i="6"/>
  <c r="R53" i="6" s="1"/>
  <c r="P53" i="6"/>
  <c r="L53" i="6"/>
  <c r="Q53" i="6" s="1"/>
  <c r="P8" i="6"/>
  <c r="M8" i="6"/>
  <c r="R8" i="6" s="1"/>
  <c r="L8" i="6"/>
  <c r="Q8" i="6" s="1"/>
  <c r="L27" i="6"/>
  <c r="Q27" i="6" s="1"/>
  <c r="P27" i="6"/>
  <c r="M27" i="6"/>
  <c r="R27" i="6" s="1"/>
  <c r="P49" i="6"/>
  <c r="M49" i="6"/>
  <c r="R49" i="6" s="1"/>
  <c r="L49" i="6"/>
  <c r="Q49" i="6" s="1"/>
  <c r="M50" i="6"/>
  <c r="R50" i="6" s="1"/>
  <c r="L50" i="6"/>
  <c r="Q50" i="6" s="1"/>
  <c r="P50" i="6"/>
  <c r="M44" i="6"/>
  <c r="R44" i="6" s="1"/>
  <c r="P44" i="6"/>
  <c r="L44" i="6"/>
  <c r="Q44" i="6" s="1"/>
  <c r="M30" i="6"/>
  <c r="R30" i="6" s="1"/>
  <c r="L30" i="6"/>
  <c r="Q30" i="6" s="1"/>
  <c r="P30" i="6"/>
  <c r="L26" i="6"/>
  <c r="Q26" i="6" s="1"/>
  <c r="P26" i="6"/>
  <c r="M26" i="6"/>
  <c r="R26" i="6" s="1"/>
  <c r="L52" i="6"/>
  <c r="Q52" i="6" s="1"/>
  <c r="P52" i="6"/>
  <c r="M52" i="6"/>
  <c r="R52" i="6" s="1"/>
  <c r="L14" i="6"/>
  <c r="Q14" i="6" s="1"/>
  <c r="P14" i="6"/>
  <c r="M14" i="6"/>
  <c r="R14" i="6" s="1"/>
  <c r="P38" i="6"/>
  <c r="L38" i="6"/>
  <c r="Q38" i="6" s="1"/>
  <c r="M38" i="6"/>
  <c r="R38" i="6" s="1"/>
  <c r="P46" i="6"/>
  <c r="M46" i="6"/>
  <c r="R46" i="6" s="1"/>
  <c r="L46" i="6"/>
  <c r="Q46" i="6" s="1"/>
  <c r="L54" i="6"/>
  <c r="Q54" i="6" s="1"/>
  <c r="P54" i="6"/>
  <c r="M54" i="6"/>
  <c r="R54" i="6" s="1"/>
  <c r="M24" i="6"/>
  <c r="R24" i="6" s="1"/>
  <c r="P24" i="6"/>
  <c r="L24" i="6"/>
  <c r="Q24" i="6" s="1"/>
  <c r="L18" i="6"/>
  <c r="Q18" i="6" s="1"/>
  <c r="P18" i="6"/>
  <c r="M18" i="6"/>
  <c r="R18" i="6" s="1"/>
  <c r="M28" i="6"/>
  <c r="R28" i="6" s="1"/>
  <c r="L28" i="6"/>
  <c r="Q28" i="6" s="1"/>
  <c r="P28" i="6"/>
  <c r="L36" i="6"/>
  <c r="Q36" i="6" s="1"/>
  <c r="P36" i="6"/>
  <c r="M36" i="6"/>
  <c r="R36" i="6" s="1"/>
  <c r="P12" i="6"/>
  <c r="M12" i="6"/>
  <c r="R12" i="6" s="1"/>
  <c r="L12" i="6"/>
  <c r="Q12" i="6" s="1"/>
  <c r="M9" i="6"/>
  <c r="R9" i="6" s="1"/>
  <c r="P9" i="6"/>
  <c r="L9" i="6"/>
  <c r="Q9" i="6" s="1"/>
  <c r="M6" i="6"/>
  <c r="R6" i="6" s="1"/>
  <c r="L6" i="6"/>
  <c r="P7" i="6"/>
  <c r="L7" i="6"/>
  <c r="M7" i="6"/>
  <c r="R7" i="6" s="1"/>
  <c r="P3" i="6"/>
  <c r="L3" i="6"/>
  <c r="M3" i="6"/>
  <c r="R3" i="6" s="1"/>
  <c r="P6" i="6"/>
  <c r="P5" i="6"/>
  <c r="M5" i="6"/>
  <c r="R5" i="6" s="1"/>
  <c r="L5" i="6"/>
  <c r="P4" i="6"/>
  <c r="M4" i="6"/>
  <c r="R4" i="6" s="1"/>
  <c r="L4" i="6"/>
  <c r="K19" i="7"/>
  <c r="Q4" i="6" l="1"/>
  <c r="Q5" i="6"/>
  <c r="Q6" i="6"/>
  <c r="I30" i="7"/>
  <c r="Q3" i="6"/>
  <c r="Q7" i="6"/>
  <c r="I22" i="7"/>
  <c r="K17" i="7"/>
  <c r="C11" i="7"/>
  <c r="K11" i="7"/>
  <c r="E9" i="7"/>
  <c r="H11" i="7"/>
  <c r="E17" i="7"/>
  <c r="I23" i="7"/>
  <c r="I24" i="7"/>
  <c r="L24" i="7" l="1"/>
  <c r="I29" i="7"/>
</calcChain>
</file>

<file path=xl/sharedStrings.xml><?xml version="1.0" encoding="utf-8"?>
<sst xmlns="http://schemas.openxmlformats.org/spreadsheetml/2006/main" count="151" uniqueCount="109">
  <si>
    <t>S/n</t>
  </si>
  <si>
    <t>Name</t>
  </si>
  <si>
    <t>PIN</t>
  </si>
  <si>
    <t>Employer</t>
  </si>
  <si>
    <t>Sex</t>
  </si>
  <si>
    <t>RSA Balance</t>
  </si>
  <si>
    <t>Age at Retirement</t>
  </si>
  <si>
    <t>25% Lump Sum</t>
  </si>
  <si>
    <t>Recommended Lump Sum Withdrawal Amount</t>
  </si>
  <si>
    <t>Recommended Monthly Draw Down Amount</t>
  </si>
  <si>
    <t>a(55)male</t>
  </si>
  <si>
    <r>
      <t xml:space="preserve">frequency, </t>
    </r>
    <r>
      <rPr>
        <sz val="10"/>
        <color indexed="12"/>
        <rFont val="Arial"/>
        <family val="2"/>
      </rPr>
      <t>m</t>
    </r>
  </si>
  <si>
    <t xml:space="preserve">interest: </t>
  </si>
  <si>
    <r>
      <t xml:space="preserve">gtee period, </t>
    </r>
    <r>
      <rPr>
        <sz val="10"/>
        <color indexed="12"/>
        <rFont val="Arial"/>
        <family val="2"/>
      </rPr>
      <t>n</t>
    </r>
  </si>
  <si>
    <t>death rate</t>
  </si>
  <si>
    <t>no of lives</t>
  </si>
  <si>
    <t>no of deaths</t>
  </si>
  <si>
    <r>
      <t>v</t>
    </r>
    <r>
      <rPr>
        <vertAlign val="superscript"/>
        <sz val="11"/>
        <rFont val="Arial"/>
        <family val="2"/>
      </rPr>
      <t>x</t>
    </r>
    <r>
      <rPr>
        <sz val="11"/>
        <color theme="1"/>
        <rFont val="Calibri"/>
        <family val="2"/>
        <scheme val="minor"/>
      </rPr>
      <t xml:space="preserve"> * l</t>
    </r>
    <r>
      <rPr>
        <vertAlign val="subscript"/>
        <sz val="11"/>
        <rFont val="Arial"/>
        <family val="2"/>
      </rPr>
      <t>x</t>
    </r>
  </si>
  <si>
    <r>
      <t xml:space="preserve">å </t>
    </r>
    <r>
      <rPr>
        <sz val="10"/>
        <rFont val="Arial"/>
        <family val="2"/>
      </rPr>
      <t>D</t>
    </r>
    <r>
      <rPr>
        <vertAlign val="subscript"/>
        <sz val="11"/>
        <rFont val="Arial"/>
        <family val="2"/>
      </rPr>
      <t>x</t>
    </r>
  </si>
  <si>
    <r>
      <t xml:space="preserve">å </t>
    </r>
    <r>
      <rPr>
        <sz val="10"/>
        <rFont val="Arial"/>
        <family val="2"/>
      </rPr>
      <t>N</t>
    </r>
    <r>
      <rPr>
        <vertAlign val="subscript"/>
        <sz val="11"/>
        <rFont val="Arial"/>
        <family val="2"/>
      </rPr>
      <t>x</t>
    </r>
  </si>
  <si>
    <r>
      <t>v</t>
    </r>
    <r>
      <rPr>
        <vertAlign val="superscript"/>
        <sz val="11"/>
        <rFont val="Arial"/>
        <family val="2"/>
      </rPr>
      <t>x+1</t>
    </r>
    <r>
      <rPr>
        <sz val="11"/>
        <color theme="1"/>
        <rFont val="Calibri"/>
        <family val="2"/>
        <scheme val="minor"/>
      </rPr>
      <t xml:space="preserve"> * d</t>
    </r>
    <r>
      <rPr>
        <vertAlign val="subscript"/>
        <sz val="11"/>
        <rFont val="Arial"/>
        <family val="2"/>
      </rPr>
      <t>x</t>
    </r>
  </si>
  <si>
    <r>
      <t xml:space="preserve">å </t>
    </r>
    <r>
      <rPr>
        <sz val="10"/>
        <rFont val="Arial"/>
        <family val="2"/>
      </rPr>
      <t>C</t>
    </r>
    <r>
      <rPr>
        <vertAlign val="subscript"/>
        <sz val="11"/>
        <rFont val="Arial"/>
        <family val="2"/>
      </rPr>
      <t>x</t>
    </r>
  </si>
  <si>
    <r>
      <t xml:space="preserve">å </t>
    </r>
    <r>
      <rPr>
        <sz val="10"/>
        <rFont val="Arial"/>
        <family val="2"/>
      </rPr>
      <t>M</t>
    </r>
    <r>
      <rPr>
        <vertAlign val="subscript"/>
        <sz val="11"/>
        <rFont val="Arial"/>
        <family val="2"/>
      </rPr>
      <t>x</t>
    </r>
  </si>
  <si>
    <r>
      <t>N</t>
    </r>
    <r>
      <rPr>
        <vertAlign val="subscript"/>
        <sz val="11"/>
        <rFont val="Arial"/>
        <family val="2"/>
      </rPr>
      <t>x</t>
    </r>
    <r>
      <rPr>
        <sz val="10"/>
        <rFont val="Arial"/>
        <family val="2"/>
      </rPr>
      <t xml:space="preserve"> / D</t>
    </r>
    <r>
      <rPr>
        <vertAlign val="subscript"/>
        <sz val="11"/>
        <rFont val="Arial"/>
        <family val="2"/>
      </rPr>
      <t>x</t>
    </r>
  </si>
  <si>
    <r>
      <t>m</t>
    </r>
    <r>
      <rPr>
        <sz val="11"/>
        <color theme="1"/>
        <rFont val="Calibri"/>
        <family val="2"/>
        <scheme val="minor"/>
      </rPr>
      <t xml:space="preserve"> times p.a.</t>
    </r>
  </si>
  <si>
    <t>continuous</t>
  </si>
  <si>
    <t>age</t>
  </si>
  <si>
    <r>
      <t>q</t>
    </r>
    <r>
      <rPr>
        <vertAlign val="subscript"/>
        <sz val="11"/>
        <rFont val="Arial"/>
        <family val="2"/>
      </rPr>
      <t>x</t>
    </r>
  </si>
  <si>
    <r>
      <t>l</t>
    </r>
    <r>
      <rPr>
        <vertAlign val="subscript"/>
        <sz val="11"/>
        <rFont val="Arial"/>
        <family val="2"/>
      </rPr>
      <t>x</t>
    </r>
  </si>
  <si>
    <r>
      <t>d</t>
    </r>
    <r>
      <rPr>
        <vertAlign val="subscript"/>
        <sz val="11"/>
        <rFont val="Arial"/>
        <family val="2"/>
      </rPr>
      <t>x</t>
    </r>
  </si>
  <si>
    <r>
      <t>D</t>
    </r>
    <r>
      <rPr>
        <vertAlign val="subscript"/>
        <sz val="11"/>
        <rFont val="Arial"/>
        <family val="2"/>
      </rPr>
      <t>x</t>
    </r>
  </si>
  <si>
    <r>
      <t>N</t>
    </r>
    <r>
      <rPr>
        <vertAlign val="subscript"/>
        <sz val="11"/>
        <rFont val="Arial"/>
        <family val="2"/>
      </rPr>
      <t>x</t>
    </r>
  </si>
  <si>
    <r>
      <t>S</t>
    </r>
    <r>
      <rPr>
        <vertAlign val="subscript"/>
        <sz val="11"/>
        <rFont val="Arial"/>
        <family val="2"/>
      </rPr>
      <t>x</t>
    </r>
  </si>
  <si>
    <r>
      <t>C</t>
    </r>
    <r>
      <rPr>
        <vertAlign val="subscript"/>
        <sz val="11"/>
        <rFont val="Arial"/>
        <family val="2"/>
      </rPr>
      <t>x</t>
    </r>
  </si>
  <si>
    <r>
      <t>M</t>
    </r>
    <r>
      <rPr>
        <vertAlign val="subscript"/>
        <sz val="11"/>
        <rFont val="Arial"/>
        <family val="2"/>
      </rPr>
      <t>x</t>
    </r>
  </si>
  <si>
    <r>
      <t>R</t>
    </r>
    <r>
      <rPr>
        <vertAlign val="subscript"/>
        <sz val="11"/>
        <rFont val="Arial"/>
        <family val="2"/>
      </rPr>
      <t>x</t>
    </r>
  </si>
  <si>
    <r>
      <t>a</t>
    </r>
    <r>
      <rPr>
        <vertAlign val="subscript"/>
        <sz val="11"/>
        <rFont val="Arial"/>
        <family val="2"/>
      </rPr>
      <t>x</t>
    </r>
  </si>
  <si>
    <r>
      <t>a</t>
    </r>
    <r>
      <rPr>
        <vertAlign val="subscript"/>
        <sz val="11"/>
        <rFont val="Arial"/>
        <family val="2"/>
      </rPr>
      <t>x</t>
    </r>
    <r>
      <rPr>
        <sz val="11"/>
        <color theme="1"/>
        <rFont val="Calibri"/>
        <family val="2"/>
        <scheme val="minor"/>
      </rPr>
      <t xml:space="preserve"> (</t>
    </r>
    <r>
      <rPr>
        <sz val="10"/>
        <color indexed="12"/>
        <rFont val="Arial"/>
        <family val="2"/>
      </rPr>
      <t>n</t>
    </r>
    <r>
      <rPr>
        <sz val="11"/>
        <color theme="1"/>
        <rFont val="Calibri"/>
        <family val="2"/>
        <scheme val="minor"/>
      </rPr>
      <t xml:space="preserve"> year gtee)</t>
    </r>
  </si>
  <si>
    <t>a(55)female</t>
  </si>
  <si>
    <t>Administrative Charges</t>
  </si>
  <si>
    <t>Management Charges</t>
  </si>
  <si>
    <t>Regulatory Charges</t>
  </si>
  <si>
    <t>Interest Rate</t>
  </si>
  <si>
    <t>Interest Rate Net of Charges</t>
  </si>
  <si>
    <t>Nx/Dx</t>
  </si>
  <si>
    <t>nc</t>
  </si>
  <si>
    <t>Basis</t>
  </si>
  <si>
    <t>Frequency of Payment (Months)</t>
  </si>
  <si>
    <t>Monthly Draw Down Amount based on 25% LS</t>
  </si>
  <si>
    <t>RETIREE BENEFIT WITHDRAWAL CONSENT FORM</t>
  </si>
  <si>
    <t>SURNAME</t>
  </si>
  <si>
    <t>CURRENT CONTACT ADDRESS/PHONE NO</t>
  </si>
  <si>
    <t>LAST EMPLOYER</t>
  </si>
  <si>
    <t xml:space="preserve"> Lumpsum Options</t>
  </si>
  <si>
    <t>Select your option</t>
  </si>
  <si>
    <t>i.)   Min. Lumpsum (Nil Lumpsum)</t>
  </si>
  <si>
    <t>ii.)  25% Lumpsum</t>
  </si>
  <si>
    <t>iv.)  Recommended Lumpsum</t>
  </si>
  <si>
    <t>Programmed Withdrawal Options</t>
  </si>
  <si>
    <t>iv.)   Recommended Programmed Withdrawal based on selection of recommended Lumpsum above</t>
  </si>
  <si>
    <t xml:space="preserve">* Please note that you can only select a programmed withdrawal option that corresponds to the lumpsum option already   selected above. </t>
  </si>
  <si>
    <t>Also note that the final lumpsum and programmed withdrawal amount to be paid is subject to approval from National Pension Commission.</t>
  </si>
  <si>
    <t xml:space="preserve"> Annuity (to be provided by an Insurance Company)Withdrawal Option  based on selected  Lumpsum above</t>
  </si>
  <si>
    <t>Kindly treat as urgent as delay in returning this form may also DELAY your payment.</t>
  </si>
  <si>
    <t>Authorized Signatory</t>
  </si>
  <si>
    <t>For: ARM Pensions</t>
  </si>
  <si>
    <t>Select your option *</t>
  </si>
  <si>
    <t>i.)  Maximum Monthly Programmed Withdrawal based on selection of Min Lumpsum above</t>
  </si>
  <si>
    <t>ii.) Programmed Withdrawal based on selection of 25% Lumpsum above</t>
  </si>
  <si>
    <t>Don't Delete</t>
  </si>
  <si>
    <t>Expected Pension Payment Period</t>
  </si>
  <si>
    <t>M</t>
  </si>
  <si>
    <t>Allowable Max Lumpsum Withdrawal</t>
  </si>
  <si>
    <t xml:space="preserve">iii.)  Allowable Maximum Lumpsum </t>
  </si>
  <si>
    <t>iii.)  Allowable Monthly Programmed Withdrawal based on selection of Allowable Maximum Lumpsum above</t>
  </si>
  <si>
    <t xml:space="preserve">DANWADA SHEHU SOBA </t>
  </si>
  <si>
    <t>PEN100110356602</t>
  </si>
  <si>
    <t>INEC</t>
  </si>
  <si>
    <t>HENRY ERONDU DIKEH</t>
  </si>
  <si>
    <t>PEN100108226002</t>
  </si>
  <si>
    <t>NATIONAL DIRECTORATE OF EMPLOYMENT</t>
  </si>
  <si>
    <t>JOHN EDEM USANGA</t>
  </si>
  <si>
    <t>PEN100112132614</t>
  </si>
  <si>
    <t>UNIVERSITY OF UYO</t>
  </si>
  <si>
    <t>CLETUS OKON UMOREN</t>
  </si>
  <si>
    <t>PEN100111896214</t>
  </si>
  <si>
    <t>ATUNG  YAYOK</t>
  </si>
  <si>
    <t>PEN100078553925</t>
  </si>
  <si>
    <t xml:space="preserve">BAYERO UNIVERSITY </t>
  </si>
  <si>
    <t>Expected minimum number of years pension will be paid used in the calculation</t>
  </si>
  <si>
    <t>SEX</t>
  </si>
  <si>
    <t>RETIREE ACCOUNT BALANCE &amp; DATE</t>
  </si>
  <si>
    <t xml:space="preserve">Retiree Signature &amp; Date </t>
  </si>
  <si>
    <t>annual_total_emolument_adjusted</t>
  </si>
  <si>
    <t>BENEFIT SALARY (50% OF ANNUAL CONSOLIDATED SAL. AND RENT(IF ANY) OR TOTAL OF ANNUAL BASIC, HOUSING AND TRANSPORT)</t>
  </si>
  <si>
    <r>
      <t>Amount(</t>
    </r>
    <r>
      <rPr>
        <b/>
        <strike/>
        <u/>
        <sz val="11"/>
        <color theme="1"/>
        <rFont val="Baskerville"/>
        <family val="1"/>
      </rPr>
      <t>N</t>
    </r>
    <r>
      <rPr>
        <b/>
        <u/>
        <sz val="11"/>
        <color theme="1"/>
        <rFont val="Baskerville"/>
        <family val="1"/>
      </rPr>
      <t>)</t>
    </r>
  </si>
  <si>
    <t xml:space="preserve">…………………………………………………………………………………………………………………hereby declare that ARM Pensions has discussed the information provided above with me and to the best of my knowledge, this represents my preferred withdrawal option. </t>
  </si>
  <si>
    <t xml:space="preserve">I……………………………………………….…..…………....………………….....................………………of </t>
  </si>
  <si>
    <t>Min Lump Sum Withdrawal</t>
  </si>
  <si>
    <t>Max Statutory Lump Sum Withdrawal</t>
  </si>
  <si>
    <t>Max Monthly Draw Down</t>
  </si>
  <si>
    <t>Min Statutory Monthly Draw down</t>
  </si>
  <si>
    <t>Allowable MinMonthly Draw down</t>
  </si>
  <si>
    <t>IKPEHAI ONYEKENNANKE MARTIN</t>
  </si>
  <si>
    <t>PEN100544908021</t>
  </si>
  <si>
    <t>ERNST &amp; YOUNG</t>
  </si>
  <si>
    <t>PEN100005478622</t>
  </si>
  <si>
    <t>NIGERIAN CUSTOMS SERVICE</t>
  </si>
  <si>
    <t>CHUKWUOCHA EZE DONALD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</si>
</sst>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_(* \(#,##0.00\);_(* &quot;-&quot;??_);_(@_)"/>
    <numFmt numFmtId="164" formatCode="_-* #,##0.00_-;\-* #,##0.00_-;_-* &quot;-&quot;??_-;_-@_-"/>
    <numFmt numFmtId="165" formatCode="0.0%"/>
    <numFmt numFmtId="166" formatCode="0.0000000"/>
    <numFmt numFmtId="167" formatCode="[$-409]mmmm\ d\,\ yyyy;@"/>
    <numFmt numFmtId="168" formatCode="0.0"/>
    <numFmt numFmtId="169" formatCode="_(* #,##0.00000_);_(* \(#,##0.00000\);_(* &quot;-&quot;??_);_(@_)"/>
    <numFmt numFmtId="170" formatCode="_(* #,##0_);_(* \(#,##0\);_(* &quot;-&quot;??_);_(@_)"/>
    <numFmt numFmtId="171" formatCode="#,##0.00_ ;[Red]\-#,##0.00\ "/>
    <numFmt numFmtId="172" formatCode="[$-409]d\-mmm\-yyyy;@"/>
    <numFmt numFmtId="173" formatCode="_(* #,##0.0000_);_(* \(#,##0.0000\);_(* &quot;-&quot;??_);_(@_)"/>
    <numFmt numFmtId="174" formatCode="[$-409]d/mmm/yy;@"/>
    <numFmt numFmtId="175" formatCode="[$-409]d\-mmm\-yy;@"/>
    <numFmt numFmtId="176" formatCode="[$-F800]dddd\,\ mmmm\ dd\,\ yyyy"/>
    <numFmt numFmtId="177" formatCode="_([$$-409]* #,##0.00_);_([$$-409]* \(#,##0.00\);_([$$-409]* &quot;-&quot;??_);_(@_)"/>
    <numFmt numFmtId="178" formatCode="m/d/yy;@"/>
    <numFmt numFmtId="179" formatCode="m/d/yyyy;@"/>
  </numFmts>
  <fonts count="45" x14ac:knownFonts="1">
    <font>
      <sz val="11"/>
      <color theme="1"/>
      <name val="Calibri"/>
      <family val="2"/>
      <scheme val="minor"/>
    </font>
    <font>
      <sz val="11"/>
      <color theme="1"/>
      <name val="Calibri"/>
      <family val="2"/>
      <scheme val="minor"/>
    </font>
    <font>
      <sz val="10"/>
      <color indexed="12"/>
      <name val="Arial"/>
      <family val="2"/>
    </font>
    <font>
      <sz val="10"/>
      <color indexed="9"/>
      <name val="Arial"/>
      <family val="2"/>
    </font>
    <font>
      <vertAlign val="superscript"/>
      <sz val="11"/>
      <name val="Arial"/>
      <family val="2"/>
    </font>
    <font>
      <vertAlign val="subscript"/>
      <sz val="11"/>
      <name val="Arial"/>
      <family val="2"/>
    </font>
    <font>
      <sz val="10"/>
      <name val="Symbol"/>
      <family val="1"/>
      <charset val="2"/>
    </font>
    <font>
      <sz val="10"/>
      <name val="Arial"/>
      <family val="2"/>
    </font>
    <font>
      <sz val="10"/>
      <color indexed="14"/>
      <name val="Arial"/>
      <family val="2"/>
    </font>
    <font>
      <sz val="10"/>
      <color indexed="10"/>
      <name val="Arial"/>
      <family val="2"/>
    </font>
    <font>
      <sz val="11"/>
      <color theme="1"/>
      <name val="Baskerville"/>
      <family val="1"/>
    </font>
    <font>
      <sz val="10.5"/>
      <color theme="1"/>
      <name val="Calibri"/>
      <family val="2"/>
      <scheme val="minor"/>
    </font>
    <font>
      <sz val="12"/>
      <color theme="1"/>
      <name val="Calibri"/>
      <family val="2"/>
      <scheme val="minor"/>
    </font>
    <font>
      <sz val="10"/>
      <name val="MS Sans Serif"/>
      <family val="2"/>
    </font>
    <font>
      <b/>
      <sz val="10.5"/>
      <color theme="1"/>
      <name val="Calibri"/>
      <family val="2"/>
      <scheme val="minor"/>
    </font>
    <font>
      <sz val="10.5"/>
      <color rgb="FFFF0000"/>
      <name val="Calibri"/>
      <family val="2"/>
      <scheme val="minor"/>
    </font>
    <font>
      <b/>
      <sz val="10.5"/>
      <color rgb="FFFF0000"/>
      <name val="Calibri"/>
      <family val="2"/>
      <scheme val="minor"/>
    </font>
    <font>
      <b/>
      <sz val="10.5"/>
      <color indexed="8"/>
      <name val="Calibri"/>
      <family val="2"/>
      <scheme val="minor"/>
    </font>
    <font>
      <sz val="10.5"/>
      <color indexed="8"/>
      <name val="Calibri"/>
      <family val="2"/>
      <scheme val="minor"/>
    </font>
    <font>
      <b/>
      <sz val="11"/>
      <color rgb="FF000000"/>
      <name val="Baskerville"/>
      <family val="1"/>
    </font>
    <font>
      <b/>
      <sz val="11"/>
      <color theme="1"/>
      <name val="Baskerville"/>
      <family val="1"/>
    </font>
    <font>
      <b/>
      <i/>
      <sz val="11"/>
      <color rgb="FF000000"/>
      <name val="Baskerville"/>
      <family val="1"/>
    </font>
    <font>
      <b/>
      <u/>
      <sz val="11"/>
      <color rgb="FF000000"/>
      <name val="Baskerville"/>
      <family val="1"/>
    </font>
    <font>
      <b/>
      <u/>
      <sz val="11"/>
      <color theme="1"/>
      <name val="Baskerville"/>
      <family val="1"/>
    </font>
    <font>
      <b/>
      <strike/>
      <u/>
      <sz val="11"/>
      <color theme="1"/>
      <name val="Baskerville"/>
      <family val="1"/>
    </font>
    <font>
      <sz val="11"/>
      <color rgb="FF000000"/>
      <name val="Baskerville"/>
      <family val="1"/>
    </font>
    <font>
      <b/>
      <i/>
      <u/>
      <sz val="11"/>
      <color rgb="FF000000"/>
      <name val="Baskerville"/>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s>
  <fills count="29">
    <fill>
      <patternFill patternType="none"/>
    </fill>
    <fill>
      <patternFill patternType="gray125"/>
    </fill>
    <fill>
      <patternFill patternType="solid">
        <fgColor indexed="1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auto="1"/>
      </top>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51">
    <xf numFmtId="167" fontId="0" fillId="0" borderId="0"/>
    <xf numFmtId="43" fontId="1" fillId="0" borderId="0" applyFont="0" applyFill="0" applyBorder="0" applyAlignment="0" applyProtection="0"/>
    <xf numFmtId="167" fontId="7" fillId="0" borderId="0"/>
    <xf numFmtId="0" fontId="13" fillId="0" borderId="0"/>
    <xf numFmtId="0" fontId="1" fillId="0" borderId="0"/>
    <xf numFmtId="165" fontId="1" fillId="0" borderId="0"/>
    <xf numFmtId="0" fontId="1" fillId="0" borderId="0"/>
    <xf numFmtId="0" fontId="1" fillId="0" borderId="0"/>
    <xf numFmtId="171" fontId="1" fillId="0" borderId="0" applyFont="0" applyFill="0" applyBorder="0" applyAlignment="0" applyProtection="0"/>
    <xf numFmtId="174" fontId="1" fillId="0" borderId="0" applyFont="0" applyFill="0" applyBorder="0" applyAlignment="0" applyProtection="0"/>
    <xf numFmtId="0"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6" fontId="27" fillId="7" borderId="0" applyNumberFormat="0" applyBorder="0" applyAlignment="0" applyProtection="0"/>
    <xf numFmtId="176" fontId="27" fillId="8" borderId="0" applyNumberFormat="0" applyBorder="0" applyAlignment="0" applyProtection="0"/>
    <xf numFmtId="176" fontId="27" fillId="9" borderId="0" applyNumberFormat="0" applyBorder="0" applyAlignment="0" applyProtection="0"/>
    <xf numFmtId="176" fontId="27" fillId="10" borderId="0" applyNumberFormat="0" applyBorder="0" applyAlignment="0" applyProtection="0"/>
    <xf numFmtId="176" fontId="27" fillId="11" borderId="0" applyNumberFormat="0" applyBorder="0" applyAlignment="0" applyProtection="0"/>
    <xf numFmtId="176" fontId="27" fillId="12" borderId="0" applyNumberFormat="0" applyBorder="0" applyAlignment="0" applyProtection="0"/>
    <xf numFmtId="176" fontId="27" fillId="13" borderId="0" applyNumberFormat="0" applyBorder="0" applyAlignment="0" applyProtection="0"/>
    <xf numFmtId="176" fontId="27" fillId="14" borderId="0" applyNumberFormat="0" applyBorder="0" applyAlignment="0" applyProtection="0"/>
    <xf numFmtId="176" fontId="27" fillId="15" borderId="0" applyNumberFormat="0" applyBorder="0" applyAlignment="0" applyProtection="0"/>
    <xf numFmtId="176" fontId="27" fillId="10" borderId="0" applyNumberFormat="0" applyBorder="0" applyAlignment="0" applyProtection="0"/>
    <xf numFmtId="176" fontId="27" fillId="13" borderId="0" applyNumberFormat="0" applyBorder="0" applyAlignment="0" applyProtection="0"/>
    <xf numFmtId="176" fontId="27" fillId="16" borderId="0" applyNumberFormat="0" applyBorder="0" applyAlignment="0" applyProtection="0"/>
    <xf numFmtId="176" fontId="28" fillId="17" borderId="0" applyNumberFormat="0" applyBorder="0" applyAlignment="0" applyProtection="0"/>
    <xf numFmtId="176" fontId="28" fillId="14" borderId="0" applyNumberFormat="0" applyBorder="0" applyAlignment="0" applyProtection="0"/>
    <xf numFmtId="176" fontId="28" fillId="15" borderId="0" applyNumberFormat="0" applyBorder="0" applyAlignment="0" applyProtection="0"/>
    <xf numFmtId="176" fontId="28" fillId="18" borderId="0" applyNumberFormat="0" applyBorder="0" applyAlignment="0" applyProtection="0"/>
    <xf numFmtId="176" fontId="28" fillId="19" borderId="0" applyNumberFormat="0" applyBorder="0" applyAlignment="0" applyProtection="0"/>
    <xf numFmtId="176" fontId="28" fillId="20" borderId="0" applyNumberFormat="0" applyBorder="0" applyAlignment="0" applyProtection="0"/>
    <xf numFmtId="176" fontId="28" fillId="21" borderId="0" applyNumberFormat="0" applyBorder="0" applyAlignment="0" applyProtection="0"/>
    <xf numFmtId="176" fontId="28" fillId="22" borderId="0" applyNumberFormat="0" applyBorder="0" applyAlignment="0" applyProtection="0"/>
    <xf numFmtId="176" fontId="28" fillId="23" borderId="0" applyNumberFormat="0" applyBorder="0" applyAlignment="0" applyProtection="0"/>
    <xf numFmtId="176" fontId="28" fillId="18" borderId="0" applyNumberFormat="0" applyBorder="0" applyAlignment="0" applyProtection="0"/>
    <xf numFmtId="176" fontId="28" fillId="19" borderId="0" applyNumberFormat="0" applyBorder="0" applyAlignment="0" applyProtection="0"/>
    <xf numFmtId="176" fontId="28" fillId="24" borderId="0" applyNumberFormat="0" applyBorder="0" applyAlignment="0" applyProtection="0"/>
    <xf numFmtId="176" fontId="29" fillId="8" borderId="0" applyNumberFormat="0" applyBorder="0" applyAlignment="0" applyProtection="0"/>
    <xf numFmtId="176" fontId="30" fillId="25" borderId="13" applyNumberFormat="0" applyAlignment="0" applyProtection="0"/>
    <xf numFmtId="176" fontId="31" fillId="26" borderId="14" applyNumberFormat="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6"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6" fontId="13"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7"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70"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1"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76" fontId="32" fillId="0" borderId="0" applyNumberFormat="0" applyFill="0" applyBorder="0" applyAlignment="0" applyProtection="0"/>
    <xf numFmtId="176" fontId="33" fillId="9" borderId="0" applyNumberFormat="0" applyBorder="0" applyAlignment="0" applyProtection="0"/>
    <xf numFmtId="176" fontId="34" fillId="0" borderId="15" applyNumberFormat="0" applyFill="0" applyAlignment="0" applyProtection="0"/>
    <xf numFmtId="176" fontId="35" fillId="0" borderId="16" applyNumberFormat="0" applyFill="0" applyAlignment="0" applyProtection="0"/>
    <xf numFmtId="176" fontId="36" fillId="0" borderId="17" applyNumberFormat="0" applyFill="0" applyAlignment="0" applyProtection="0"/>
    <xf numFmtId="176" fontId="36" fillId="0" borderId="0" applyNumberFormat="0" applyFill="0" applyBorder="0" applyAlignment="0" applyProtection="0"/>
    <xf numFmtId="176" fontId="37" fillId="12" borderId="13" applyNumberFormat="0" applyAlignment="0" applyProtection="0"/>
    <xf numFmtId="176" fontId="38" fillId="0" borderId="18" applyNumberFormat="0" applyFill="0" applyAlignment="0" applyProtection="0"/>
    <xf numFmtId="176" fontId="39" fillId="27" borderId="0" applyNumberFormat="0" applyBorder="0" applyAlignment="0" applyProtection="0"/>
    <xf numFmtId="177" fontId="1" fillId="0" borderId="0"/>
    <xf numFmtId="175" fontId="1" fillId="0" borderId="0"/>
    <xf numFmtId="176" fontId="7" fillId="0" borderId="0"/>
    <xf numFmtId="176" fontId="1" fillId="0" borderId="0"/>
    <xf numFmtId="0" fontId="1" fillId="0" borderId="0"/>
    <xf numFmtId="177" fontId="1" fillId="0" borderId="0"/>
    <xf numFmtId="175" fontId="1" fillId="0" borderId="0"/>
    <xf numFmtId="176" fontId="7" fillId="0" borderId="0"/>
    <xf numFmtId="176" fontId="1" fillId="0" borderId="0"/>
    <xf numFmtId="175" fontId="1" fillId="0" borderId="0"/>
    <xf numFmtId="176" fontId="7" fillId="0" borderId="0"/>
    <xf numFmtId="176" fontId="7" fillId="0" borderId="0"/>
    <xf numFmtId="176" fontId="1" fillId="0" borderId="0"/>
    <xf numFmtId="177" fontId="1" fillId="0" borderId="0"/>
    <xf numFmtId="167" fontId="1" fillId="0" borderId="0"/>
    <xf numFmtId="176" fontId="7" fillId="0" borderId="0"/>
    <xf numFmtId="173" fontId="1"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alignment vertical="top"/>
    </xf>
    <xf numFmtId="176" fontId="7" fillId="0" borderId="0">
      <alignment vertical="top"/>
    </xf>
    <xf numFmtId="0" fontId="7" fillId="0" borderId="0">
      <alignment vertical="top"/>
    </xf>
    <xf numFmtId="176" fontId="7" fillId="0" borderId="0">
      <alignment vertical="top"/>
    </xf>
    <xf numFmtId="0" fontId="7" fillId="0" borderId="0">
      <alignment vertical="top"/>
    </xf>
    <xf numFmtId="176" fontId="7" fillId="0" borderId="0">
      <alignment vertical="top"/>
    </xf>
    <xf numFmtId="176" fontId="7" fillId="0" borderId="0"/>
    <xf numFmtId="0" fontId="7" fillId="0" borderId="0"/>
    <xf numFmtId="176" fontId="7" fillId="0" borderId="0"/>
    <xf numFmtId="177" fontId="7" fillId="0" borderId="0"/>
    <xf numFmtId="177" fontId="1" fillId="0" borderId="0"/>
    <xf numFmtId="175" fontId="1" fillId="0" borderId="0"/>
    <xf numFmtId="175" fontId="7" fillId="0" borderId="0"/>
    <xf numFmtId="177" fontId="7" fillId="0" borderId="0"/>
    <xf numFmtId="175" fontId="7" fillId="0" borderId="0"/>
    <xf numFmtId="176" fontId="7" fillId="0" borderId="0"/>
    <xf numFmtId="175" fontId="1" fillId="0" borderId="0"/>
    <xf numFmtId="0" fontId="7" fillId="0" borderId="0"/>
    <xf numFmtId="176" fontId="7" fillId="0" borderId="0"/>
    <xf numFmtId="177" fontId="1" fillId="0" borderId="0"/>
    <xf numFmtId="175" fontId="1" fillId="0" borderId="0"/>
    <xf numFmtId="176" fontId="7" fillId="0" borderId="0"/>
    <xf numFmtId="177" fontId="7" fillId="0" borderId="0"/>
    <xf numFmtId="175" fontId="7" fillId="0" borderId="0"/>
    <xf numFmtId="176" fontId="7" fillId="0" borderId="0"/>
    <xf numFmtId="177" fontId="7" fillId="0" borderId="0"/>
    <xf numFmtId="175" fontId="7" fillId="0" borderId="0"/>
    <xf numFmtId="176" fontId="1" fillId="0" borderId="0"/>
    <xf numFmtId="175" fontId="1" fillId="0" borderId="0"/>
    <xf numFmtId="0" fontId="7" fillId="0" borderId="0"/>
    <xf numFmtId="176" fontId="7" fillId="0" borderId="0"/>
    <xf numFmtId="177" fontId="1" fillId="0" borderId="0"/>
    <xf numFmtId="177" fontId="1" fillId="0" borderId="0"/>
    <xf numFmtId="177" fontId="1" fillId="0" borderId="0"/>
    <xf numFmtId="177" fontId="1" fillId="0" borderId="0"/>
    <xf numFmtId="177" fontId="1"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3" fontId="7" fillId="0" borderId="0"/>
    <xf numFmtId="177" fontId="1" fillId="0" borderId="0"/>
    <xf numFmtId="175" fontId="1" fillId="0" borderId="0"/>
    <xf numFmtId="177" fontId="1" fillId="0" borderId="0"/>
    <xf numFmtId="175" fontId="1" fillId="0" borderId="0"/>
    <xf numFmtId="176" fontId="7" fillId="0" borderId="0"/>
    <xf numFmtId="178" fontId="1" fillId="0" borderId="0"/>
    <xf numFmtId="167" fontId="1" fillId="0" borderId="0"/>
    <xf numFmtId="179" fontId="1" fillId="0" borderId="0"/>
    <xf numFmtId="175" fontId="1"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3"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3" fillId="0" borderId="0"/>
    <xf numFmtId="177" fontId="1" fillId="0" borderId="0"/>
    <xf numFmtId="176" fontId="13" fillId="0" borderId="0"/>
    <xf numFmtId="176" fontId="7" fillId="0" borderId="0"/>
    <xf numFmtId="177" fontId="1" fillId="0" borderId="0"/>
    <xf numFmtId="176" fontId="7" fillId="0" borderId="0"/>
    <xf numFmtId="176" fontId="13" fillId="0" borderId="0"/>
    <xf numFmtId="177" fontId="1" fillId="0" borderId="0"/>
    <xf numFmtId="176" fontId="13" fillId="0" borderId="0"/>
    <xf numFmtId="176" fontId="13" fillId="0" borderId="0"/>
    <xf numFmtId="177" fontId="1" fillId="0" borderId="0"/>
    <xf numFmtId="176" fontId="13" fillId="0" borderId="0"/>
    <xf numFmtId="176" fontId="13" fillId="0" borderId="0"/>
    <xf numFmtId="176" fontId="13" fillId="0" borderId="0"/>
    <xf numFmtId="177" fontId="1" fillId="0" borderId="0"/>
    <xf numFmtId="177" fontId="1" fillId="0" borderId="0"/>
    <xf numFmtId="177" fontId="1" fillId="0" borderId="0"/>
    <xf numFmtId="177" fontId="1" fillId="0" borderId="0"/>
    <xf numFmtId="177" fontId="1" fillId="0" borderId="0"/>
    <xf numFmtId="177" fontId="1" fillId="0" borderId="0"/>
    <xf numFmtId="0" fontId="7" fillId="0" borderId="0"/>
    <xf numFmtId="177" fontId="1" fillId="0" borderId="0"/>
    <xf numFmtId="177" fontId="1" fillId="0" borderId="0"/>
    <xf numFmtId="177" fontId="1" fillId="0" borderId="0"/>
    <xf numFmtId="175" fontId="1" fillId="0" borderId="0"/>
    <xf numFmtId="177" fontId="1" fillId="0" borderId="0"/>
    <xf numFmtId="176" fontId="7" fillId="0" borderId="0"/>
    <xf numFmtId="177" fontId="1"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7"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7" fillId="0" borderId="0"/>
    <xf numFmtId="177"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7"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7" fillId="0" borderId="0"/>
    <xf numFmtId="177" fontId="1" fillId="0" borderId="0"/>
    <xf numFmtId="176" fontId="7" fillId="0" borderId="0"/>
    <xf numFmtId="176" fontId="7" fillId="0" borderId="0"/>
    <xf numFmtId="177" fontId="1" fillId="0" borderId="0"/>
    <xf numFmtId="176" fontId="7" fillId="0" borderId="0"/>
    <xf numFmtId="176" fontId="7" fillId="0" borderId="0"/>
    <xf numFmtId="177" fontId="1" fillId="0" borderId="0"/>
    <xf numFmtId="176" fontId="7" fillId="0" borderId="0"/>
    <xf numFmtId="176" fontId="7" fillId="0" borderId="0"/>
    <xf numFmtId="177" fontId="1" fillId="0" borderId="0"/>
    <xf numFmtId="176" fontId="7" fillId="0" borderId="0"/>
    <xf numFmtId="176" fontId="7" fillId="0" borderId="0"/>
    <xf numFmtId="177" fontId="1" fillId="0" borderId="0"/>
    <xf numFmtId="176" fontId="7" fillId="0" borderId="0"/>
    <xf numFmtId="176" fontId="7" fillId="0" borderId="0"/>
    <xf numFmtId="177" fontId="1" fillId="0" borderId="0"/>
    <xf numFmtId="176" fontId="7" fillId="0" borderId="0"/>
    <xf numFmtId="177" fontId="1" fillId="0" borderId="0"/>
    <xf numFmtId="177" fontId="1" fillId="0" borderId="0"/>
    <xf numFmtId="0" fontId="7" fillId="0" borderId="0"/>
    <xf numFmtId="177" fontId="1" fillId="0" borderId="0"/>
    <xf numFmtId="177" fontId="1" fillId="0" borderId="0"/>
    <xf numFmtId="177" fontId="1" fillId="0" borderId="0"/>
    <xf numFmtId="177" fontId="1" fillId="0" borderId="0"/>
    <xf numFmtId="175" fontId="1" fillId="0" borderId="0"/>
    <xf numFmtId="177" fontId="1" fillId="0" borderId="0"/>
    <xf numFmtId="175" fontId="1" fillId="0" borderId="0"/>
    <xf numFmtId="176" fontId="7" fillId="0" borderId="0"/>
    <xf numFmtId="175" fontId="1" fillId="0" borderId="0"/>
    <xf numFmtId="176" fontId="7" fillId="0" borderId="0"/>
    <xf numFmtId="176" fontId="7" fillId="0" borderId="0"/>
    <xf numFmtId="176"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7" fontId="1" fillId="0" borderId="0"/>
    <xf numFmtId="175" fontId="1" fillId="0" borderId="0"/>
    <xf numFmtId="177" fontId="1" fillId="0" borderId="0"/>
    <xf numFmtId="175" fontId="1" fillId="0" borderId="0"/>
    <xf numFmtId="176" fontId="1" fillId="0" borderId="0"/>
    <xf numFmtId="175" fontId="1" fillId="0" borderId="0"/>
    <xf numFmtId="177" fontId="1" fillId="0" borderId="0"/>
    <xf numFmtId="176" fontId="1" fillId="0" borderId="0"/>
    <xf numFmtId="176" fontId="1" fillId="0" borderId="0"/>
    <xf numFmtId="177" fontId="1" fillId="0" borderId="0"/>
    <xf numFmtId="176" fontId="1" fillId="0" borderId="0"/>
    <xf numFmtId="176" fontId="1" fillId="0" borderId="0"/>
    <xf numFmtId="177" fontId="1" fillId="0" borderId="0"/>
    <xf numFmtId="176" fontId="1" fillId="0" borderId="0"/>
    <xf numFmtId="176" fontId="1" fillId="0" borderId="0"/>
    <xf numFmtId="177" fontId="1" fillId="0" borderId="0"/>
    <xf numFmtId="176" fontId="1" fillId="0" borderId="0"/>
    <xf numFmtId="176" fontId="1" fillId="0" borderId="0"/>
    <xf numFmtId="177" fontId="1" fillId="0" borderId="0"/>
    <xf numFmtId="176" fontId="1" fillId="0" borderId="0"/>
    <xf numFmtId="176" fontId="1" fillId="0" borderId="0"/>
    <xf numFmtId="177" fontId="1" fillId="0" borderId="0"/>
    <xf numFmtId="176" fontId="1" fillId="0" borderId="0"/>
    <xf numFmtId="176" fontId="1" fillId="0" borderId="0"/>
    <xf numFmtId="176" fontId="1" fillId="0" borderId="0"/>
    <xf numFmtId="177" fontId="7" fillId="0" borderId="0"/>
    <xf numFmtId="177" fontId="7" fillId="0" borderId="0"/>
    <xf numFmtId="0" fontId="7" fillId="0" borderId="0"/>
    <xf numFmtId="177" fontId="7" fillId="0" borderId="0"/>
    <xf numFmtId="177" fontId="7" fillId="0" borderId="0"/>
    <xf numFmtId="177" fontId="7" fillId="0" borderId="0"/>
    <xf numFmtId="177" fontId="7" fillId="0" borderId="0"/>
    <xf numFmtId="175" fontId="7" fillId="0" borderId="0"/>
    <xf numFmtId="177" fontId="7" fillId="0" borderId="0"/>
    <xf numFmtId="175" fontId="7" fillId="0" borderId="0"/>
    <xf numFmtId="176" fontId="7" fillId="0" borderId="0"/>
    <xf numFmtId="175" fontId="7" fillId="0" borderId="0"/>
    <xf numFmtId="0" fontId="7" fillId="0" borderId="0"/>
    <xf numFmtId="176"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0" fontId="7" fillId="0" borderId="0"/>
    <xf numFmtId="177" fontId="7" fillId="0" borderId="0"/>
    <xf numFmtId="177" fontId="7" fillId="0" borderId="0"/>
    <xf numFmtId="177" fontId="7" fillId="0" borderId="0"/>
    <xf numFmtId="177" fontId="7" fillId="0" borderId="0"/>
    <xf numFmtId="175" fontId="7" fillId="0" borderId="0"/>
    <xf numFmtId="177" fontId="7" fillId="0" borderId="0"/>
    <xf numFmtId="175" fontId="7" fillId="0" borderId="0"/>
    <xf numFmtId="176" fontId="7" fillId="0" borderId="0"/>
    <xf numFmtId="175" fontId="7" fillId="0" borderId="0"/>
    <xf numFmtId="0" fontId="7" fillId="0" borderId="0"/>
    <xf numFmtId="176"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0" fontId="7" fillId="0" borderId="0"/>
    <xf numFmtId="177" fontId="7" fillId="0" borderId="0"/>
    <xf numFmtId="177" fontId="7" fillId="0" borderId="0"/>
    <xf numFmtId="177" fontId="7" fillId="0" borderId="0"/>
    <xf numFmtId="177" fontId="7" fillId="0" borderId="0"/>
    <xf numFmtId="175" fontId="7" fillId="0" borderId="0"/>
    <xf numFmtId="177" fontId="7" fillId="0" borderId="0"/>
    <xf numFmtId="175" fontId="7" fillId="0" borderId="0"/>
    <xf numFmtId="176" fontId="7" fillId="0" borderId="0"/>
    <xf numFmtId="175" fontId="7" fillId="0" borderId="0"/>
    <xf numFmtId="0" fontId="7" fillId="0" borderId="0"/>
    <xf numFmtId="176" fontId="7" fillId="0" borderId="0"/>
    <xf numFmtId="177" fontId="7" fillId="0" borderId="0"/>
    <xf numFmtId="177" fontId="7" fillId="0" borderId="0"/>
    <xf numFmtId="177" fontId="7" fillId="0" borderId="0"/>
    <xf numFmtId="177" fontId="7" fillId="0" borderId="0"/>
    <xf numFmtId="177" fontId="7" fillId="0" borderId="0"/>
    <xf numFmtId="177" fontId="7" fillId="0" borderId="0"/>
    <xf numFmtId="177" fontId="1" fillId="0" borderId="0"/>
    <xf numFmtId="0" fontId="7" fillId="0" borderId="0"/>
    <xf numFmtId="175" fontId="7" fillId="0" borderId="0"/>
    <xf numFmtId="175" fontId="1"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1" fillId="0" borderId="0"/>
    <xf numFmtId="0" fontId="1" fillId="0" borderId="0"/>
    <xf numFmtId="176" fontId="1" fillId="0" borderId="0"/>
    <xf numFmtId="176" fontId="1"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1" fillId="0" borderId="0"/>
    <xf numFmtId="176" fontId="7" fillId="0" borderId="0"/>
    <xf numFmtId="0" fontId="7" fillId="0" borderId="0"/>
    <xf numFmtId="176" fontId="7" fillId="0" borderId="0"/>
    <xf numFmtId="176" fontId="13" fillId="0" borderId="0"/>
    <xf numFmtId="176" fontId="13" fillId="0" borderId="0"/>
    <xf numFmtId="176" fontId="13" fillId="0" borderId="0"/>
    <xf numFmtId="0" fontId="7" fillId="0" borderId="0"/>
    <xf numFmtId="177" fontId="7" fillId="0" borderId="0"/>
    <xf numFmtId="177" fontId="7" fillId="0" borderId="0"/>
    <xf numFmtId="177" fontId="7" fillId="0" borderId="0"/>
    <xf numFmtId="177" fontId="7" fillId="0" borderId="0"/>
    <xf numFmtId="175" fontId="7" fillId="0" borderId="0"/>
    <xf numFmtId="0" fontId="7" fillId="0" borderId="0"/>
    <xf numFmtId="175" fontId="7" fillId="0" borderId="0"/>
    <xf numFmtId="176" fontId="13" fillId="0" borderId="0"/>
    <xf numFmtId="177" fontId="7" fillId="0" borderId="0"/>
    <xf numFmtId="176" fontId="13" fillId="0" borderId="0"/>
    <xf numFmtId="176" fontId="13" fillId="0" borderId="0"/>
    <xf numFmtId="176" fontId="13" fillId="0" borderId="0"/>
    <xf numFmtId="176" fontId="7" fillId="0" borderId="0"/>
    <xf numFmtId="175" fontId="7"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7" fontId="7" fillId="0" borderId="0"/>
    <xf numFmtId="175" fontId="7" fillId="0" borderId="0"/>
    <xf numFmtId="175" fontId="7" fillId="0" borderId="0"/>
    <xf numFmtId="177" fontId="7" fillId="0" borderId="0"/>
    <xf numFmtId="177" fontId="7" fillId="0" borderId="0"/>
    <xf numFmtId="177" fontId="7" fillId="0" borderId="0"/>
    <xf numFmtId="177"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alignment vertical="top"/>
    </xf>
    <xf numFmtId="0" fontId="7" fillId="0" borderId="0">
      <alignment vertical="top"/>
    </xf>
    <xf numFmtId="176" fontId="7" fillId="0" borderId="0">
      <alignment vertical="top"/>
    </xf>
    <xf numFmtId="177" fontId="1" fillId="0" borderId="0"/>
    <xf numFmtId="177" fontId="1" fillId="0" borderId="0"/>
    <xf numFmtId="172" fontId="1" fillId="0" borderId="0"/>
    <xf numFmtId="177" fontId="1" fillId="0" borderId="0"/>
    <xf numFmtId="172" fontId="1" fillId="0" borderId="0"/>
    <xf numFmtId="172" fontId="1" fillId="0" borderId="0"/>
    <xf numFmtId="172" fontId="1" fillId="0" borderId="0"/>
    <xf numFmtId="177" fontId="1" fillId="0" borderId="0"/>
    <xf numFmtId="177" fontId="1" fillId="0" borderId="0"/>
    <xf numFmtId="177" fontId="1" fillId="0" borderId="0"/>
    <xf numFmtId="177" fontId="1" fillId="0" borderId="0"/>
    <xf numFmtId="175" fontId="1" fillId="0" borderId="0"/>
    <xf numFmtId="177" fontId="1" fillId="0" borderId="0"/>
    <xf numFmtId="175" fontId="1" fillId="0" borderId="0"/>
    <xf numFmtId="175" fontId="1" fillId="0" borderId="0"/>
    <xf numFmtId="177" fontId="1" fillId="0" borderId="0"/>
    <xf numFmtId="177" fontId="1" fillId="0" borderId="0"/>
    <xf numFmtId="177" fontId="1" fillId="0" borderId="0"/>
    <xf numFmtId="175" fontId="1" fillId="0" borderId="0"/>
    <xf numFmtId="177" fontId="1" fillId="0" borderId="0"/>
    <xf numFmtId="175" fontId="1" fillId="0" borderId="0"/>
    <xf numFmtId="176" fontId="13" fillId="0" borderId="0"/>
    <xf numFmtId="175" fontId="1" fillId="0" borderId="0"/>
    <xf numFmtId="177" fontId="1" fillId="0" borderId="0"/>
    <xf numFmtId="176" fontId="27"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7" fillId="0" borderId="0"/>
    <xf numFmtId="176" fontId="7" fillId="0" borderId="0"/>
    <xf numFmtId="176" fontId="7" fillId="0" borderId="0"/>
    <xf numFmtId="176" fontId="7" fillId="0" borderId="0"/>
    <xf numFmtId="175" fontId="1"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5" fontId="1" fillId="0" borderId="0"/>
    <xf numFmtId="177" fontId="1" fillId="0" borderId="0"/>
    <xf numFmtId="173" fontId="1" fillId="0" borderId="0"/>
    <xf numFmtId="177" fontId="1" fillId="0" borderId="0"/>
    <xf numFmtId="177" fontId="1" fillId="0" borderId="0"/>
    <xf numFmtId="0" fontId="7" fillId="0" borderId="0"/>
    <xf numFmtId="177" fontId="1" fillId="0" borderId="0"/>
    <xf numFmtId="177" fontId="1" fillId="0" borderId="0"/>
    <xf numFmtId="177" fontId="1" fillId="0" borderId="0"/>
    <xf numFmtId="177" fontId="1" fillId="0" borderId="0"/>
    <xf numFmtId="177" fontId="1" fillId="0" borderId="0"/>
    <xf numFmtId="175" fontId="1" fillId="0" borderId="0"/>
    <xf numFmtId="0" fontId="7" fillId="0" borderId="0"/>
    <xf numFmtId="176" fontId="7" fillId="0" borderId="0"/>
    <xf numFmtId="175" fontId="1" fillId="0" borderId="0"/>
    <xf numFmtId="176" fontId="7" fillId="0" borderId="0"/>
    <xf numFmtId="176" fontId="7" fillId="0" borderId="0"/>
    <xf numFmtId="176" fontId="7" fillId="0" borderId="0"/>
    <xf numFmtId="0" fontId="7" fillId="0" borderId="0"/>
    <xf numFmtId="176" fontId="7" fillId="0" borderId="0"/>
    <xf numFmtId="177" fontId="1" fillId="0" borderId="0"/>
    <xf numFmtId="175" fontId="1" fillId="0" borderId="0"/>
    <xf numFmtId="0" fontId="7" fillId="0" borderId="0"/>
    <xf numFmtId="176" fontId="7" fillId="0" borderId="0"/>
    <xf numFmtId="176" fontId="7" fillId="0" borderId="0"/>
    <xf numFmtId="0" fontId="7" fillId="0" borderId="0"/>
    <xf numFmtId="176" fontId="7" fillId="0" borderId="0"/>
    <xf numFmtId="0" fontId="7" fillId="0" borderId="0"/>
    <xf numFmtId="176" fontId="1" fillId="0" borderId="0"/>
    <xf numFmtId="166" fontId="1" fillId="0" borderId="0"/>
    <xf numFmtId="177" fontId="1" fillId="0" borderId="0"/>
    <xf numFmtId="176" fontId="7" fillId="0" borderId="0"/>
    <xf numFmtId="177" fontId="1" fillId="0" borderId="0"/>
    <xf numFmtId="175" fontId="1" fillId="0" borderId="0"/>
    <xf numFmtId="176" fontId="1" fillId="0" borderId="0"/>
    <xf numFmtId="179"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7" fontId="1" fillId="0" borderId="0"/>
    <xf numFmtId="176" fontId="7" fillId="0" borderId="0"/>
    <xf numFmtId="177" fontId="1" fillId="0" borderId="0"/>
    <xf numFmtId="177" fontId="1" fillId="0" borderId="0"/>
    <xf numFmtId="175" fontId="1" fillId="0" borderId="0"/>
    <xf numFmtId="176" fontId="7" fillId="0" borderId="0"/>
    <xf numFmtId="175" fontId="1" fillId="0" borderId="0"/>
    <xf numFmtId="176" fontId="7" fillId="0" borderId="0"/>
    <xf numFmtId="0" fontId="7" fillId="0" borderId="0"/>
    <xf numFmtId="176" fontId="7" fillId="0" borderId="0"/>
    <xf numFmtId="176" fontId="7" fillId="0" borderId="0"/>
    <xf numFmtId="0"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176" fontId="7" fillId="0" borderId="0"/>
    <xf numFmtId="0" fontId="7" fillId="0" borderId="0"/>
    <xf numFmtId="176" fontId="7" fillId="0" borderId="0"/>
    <xf numFmtId="0" fontId="7" fillId="0" borderId="0"/>
    <xf numFmtId="176" fontId="1" fillId="0" borderId="0"/>
    <xf numFmtId="177" fontId="1" fillId="0" borderId="0"/>
    <xf numFmtId="176" fontId="7" fillId="0" borderId="0"/>
    <xf numFmtId="176" fontId="7" fillId="0" borderId="0"/>
    <xf numFmtId="176" fontId="7" fillId="0" borderId="0"/>
    <xf numFmtId="176" fontId="7" fillId="0" borderId="0"/>
    <xf numFmtId="176" fontId="7" fillId="0" borderId="0"/>
    <xf numFmtId="176" fontId="7" fillId="0" borderId="0"/>
    <xf numFmtId="175" fontId="1"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7" fontId="1" fillId="0" borderId="0"/>
    <xf numFmtId="176" fontId="7" fillId="0" borderId="0"/>
    <xf numFmtId="176" fontId="7" fillId="0" borderId="0"/>
    <xf numFmtId="176" fontId="7" fillId="0" borderId="0"/>
    <xf numFmtId="176" fontId="7" fillId="0" borderId="0"/>
    <xf numFmtId="176" fontId="7" fillId="0" borderId="0"/>
    <xf numFmtId="176" fontId="7" fillId="0" borderId="0"/>
    <xf numFmtId="175" fontId="1"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27" fillId="28" borderId="19" applyNumberFormat="0" applyFont="0" applyAlignment="0" applyProtection="0"/>
    <xf numFmtId="176" fontId="40" fillId="25" borderId="20" applyNumberFormat="0" applyAlignment="0" applyProtection="0"/>
    <xf numFmtId="176" fontId="9" fillId="0" borderId="0">
      <alignment vertical="top"/>
    </xf>
    <xf numFmtId="176" fontId="9" fillId="0" borderId="0">
      <alignment vertical="top"/>
    </xf>
    <xf numFmtId="176" fontId="9" fillId="0" borderId="0">
      <alignment vertical="top"/>
    </xf>
    <xf numFmtId="176" fontId="9" fillId="0" borderId="0">
      <alignment vertical="top"/>
    </xf>
    <xf numFmtId="0" fontId="9" fillId="0" borderId="0">
      <alignment vertical="top"/>
    </xf>
    <xf numFmtId="176" fontId="9" fillId="0" borderId="0">
      <alignment vertical="top"/>
    </xf>
    <xf numFmtId="176" fontId="9" fillId="0" borderId="0">
      <alignment vertical="top"/>
    </xf>
    <xf numFmtId="176" fontId="41" fillId="0" borderId="0" applyNumberFormat="0" applyFill="0" applyBorder="0" applyAlignment="0" applyProtection="0"/>
    <xf numFmtId="176" fontId="42" fillId="0" borderId="21" applyNumberFormat="0" applyFill="0" applyAlignment="0" applyProtection="0"/>
    <xf numFmtId="176" fontId="43"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7" fillId="0" borderId="0"/>
    <xf numFmtId="9" fontId="1" fillId="0" borderId="0" applyFont="0" applyFill="0" applyBorder="0" applyAlignment="0" applyProtection="0"/>
  </cellStyleXfs>
  <cellXfs count="128">
    <xf numFmtId="167" fontId="0" fillId="0" borderId="0" xfId="0"/>
    <xf numFmtId="167" fontId="2" fillId="0" borderId="0" xfId="0" applyFont="1" applyAlignment="1">
      <alignment horizontal="center"/>
    </xf>
    <xf numFmtId="167" fontId="2" fillId="0" borderId="0" xfId="0" applyFont="1" applyAlignment="1">
      <alignment horizontal="right"/>
    </xf>
    <xf numFmtId="167" fontId="10" fillId="0" borderId="1" xfId="0" applyFont="1" applyBorder="1"/>
    <xf numFmtId="3" fontId="10" fillId="0" borderId="1" xfId="0" applyNumberFormat="1" applyFont="1" applyBorder="1" applyAlignment="1">
      <alignment horizontal="right"/>
    </xf>
    <xf numFmtId="10" fontId="10" fillId="3" borderId="1" xfId="0" applyNumberFormat="1" applyFont="1" applyFill="1" applyBorder="1"/>
    <xf numFmtId="167" fontId="12" fillId="4" borderId="1" xfId="0" applyFont="1" applyFill="1" applyBorder="1"/>
    <xf numFmtId="167" fontId="10" fillId="0" borderId="1" xfId="0" applyFont="1" applyFill="1" applyBorder="1"/>
    <xf numFmtId="43" fontId="10" fillId="3" borderId="1" xfId="1" applyFont="1" applyFill="1" applyBorder="1"/>
    <xf numFmtId="167" fontId="0" fillId="0" borderId="0" xfId="0" applyAlignment="1">
      <alignment vertical="center"/>
    </xf>
    <xf numFmtId="167" fontId="0" fillId="0" borderId="0" xfId="0" applyAlignment="1">
      <alignment horizontal="left" vertical="center"/>
    </xf>
    <xf numFmtId="167" fontId="0" fillId="0" borderId="0" xfId="0" applyBorder="1"/>
    <xf numFmtId="43" fontId="0" fillId="0" borderId="0" xfId="1" applyFont="1"/>
    <xf numFmtId="167" fontId="0" fillId="0" borderId="0" xfId="0"/>
    <xf numFmtId="167" fontId="0" fillId="0" borderId="0" xfId="0"/>
    <xf numFmtId="43" fontId="9" fillId="0" borderId="0" xfId="1" applyFont="1"/>
    <xf numFmtId="43" fontId="2" fillId="0" borderId="0" xfId="1" applyFont="1" applyAlignment="1">
      <alignment horizontal="center"/>
    </xf>
    <xf numFmtId="43" fontId="0" fillId="0" borderId="0" xfId="1" applyFont="1" applyAlignment="1">
      <alignment horizontal="right"/>
    </xf>
    <xf numFmtId="43" fontId="0" fillId="0" borderId="0" xfId="1" applyFont="1" applyAlignment="1">
      <alignment horizontal="left"/>
    </xf>
    <xf numFmtId="43" fontId="3" fillId="2" borderId="0" xfId="1" applyFont="1" applyFill="1" applyAlignment="1">
      <alignment horizontal="left"/>
    </xf>
    <xf numFmtId="43" fontId="6" fillId="0" borderId="0" xfId="1" applyFont="1"/>
    <xf numFmtId="43" fontId="7" fillId="0" borderId="0" xfId="1" applyFont="1"/>
    <xf numFmtId="43" fontId="2" fillId="0" borderId="0" xfId="1" applyFont="1"/>
    <xf numFmtId="43" fontId="8" fillId="0" borderId="0" xfId="1" applyFont="1"/>
    <xf numFmtId="169" fontId="0" fillId="0" borderId="0" xfId="1" applyNumberFormat="1" applyFont="1"/>
    <xf numFmtId="167" fontId="0" fillId="0" borderId="0" xfId="0"/>
    <xf numFmtId="12" fontId="11" fillId="0" borderId="1" xfId="0" applyNumberFormat="1" applyFont="1" applyFill="1" applyBorder="1" applyAlignment="1">
      <alignment horizontal="center" vertical="center" wrapText="1"/>
    </xf>
    <xf numFmtId="0" fontId="11" fillId="0" borderId="0" xfId="0" applyNumberFormat="1" applyFont="1" applyFill="1"/>
    <xf numFmtId="0" fontId="11" fillId="0" borderId="0" xfId="0" applyNumberFormat="1" applyFont="1" applyFill="1" applyAlignment="1">
      <alignment wrapText="1"/>
    </xf>
    <xf numFmtId="0" fontId="16" fillId="0" borderId="0" xfId="0" applyNumberFormat="1" applyFont="1" applyFill="1"/>
    <xf numFmtId="0" fontId="11" fillId="0" borderId="1" xfId="0" applyNumberFormat="1" applyFont="1" applyFill="1" applyBorder="1" applyAlignment="1">
      <alignment vertical="center"/>
    </xf>
    <xf numFmtId="0" fontId="11" fillId="0" borderId="1" xfId="0" applyNumberFormat="1" applyFont="1" applyFill="1" applyBorder="1" applyAlignment="1">
      <alignment horizontal="right" vertical="center"/>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vertical="center"/>
    </xf>
    <xf numFmtId="167" fontId="0" fillId="0" borderId="0" xfId="0"/>
    <xf numFmtId="167" fontId="10" fillId="0" borderId="0" xfId="0" applyFont="1"/>
    <xf numFmtId="167" fontId="10" fillId="0" borderId="0" xfId="0" applyFont="1" applyBorder="1"/>
    <xf numFmtId="168" fontId="21" fillId="4" borderId="3" xfId="1" applyNumberFormat="1" applyFont="1" applyFill="1" applyBorder="1" applyAlignment="1">
      <alignment horizontal="center" vertical="center" wrapText="1"/>
    </xf>
    <xf numFmtId="167" fontId="23" fillId="5" borderId="3" xfId="0" applyFont="1" applyFill="1" applyBorder="1" applyAlignment="1">
      <alignment horizontal="center" vertical="center" wrapText="1"/>
    </xf>
    <xf numFmtId="167" fontId="10" fillId="0" borderId="3" xfId="0" applyFont="1" applyBorder="1" applyAlignment="1">
      <alignment horizontal="center"/>
    </xf>
    <xf numFmtId="167" fontId="19" fillId="0" borderId="3" xfId="0" applyFont="1" applyBorder="1" applyAlignment="1">
      <alignment horizontal="center" wrapText="1"/>
    </xf>
    <xf numFmtId="167" fontId="19" fillId="0" borderId="3" xfId="0" applyFont="1" applyBorder="1" applyAlignment="1">
      <alignment horizontal="center" vertical="center" wrapText="1"/>
    </xf>
    <xf numFmtId="167" fontId="19" fillId="6" borderId="3" xfId="0" applyFont="1" applyFill="1" applyBorder="1" applyAlignment="1">
      <alignment horizontal="center" wrapText="1"/>
    </xf>
    <xf numFmtId="167" fontId="21" fillId="0" borderId="0" xfId="0" applyFont="1" applyBorder="1" applyAlignment="1">
      <alignment horizontal="left" wrapText="1"/>
    </xf>
    <xf numFmtId="167" fontId="19" fillId="0" borderId="0" xfId="0" applyFont="1" applyAlignment="1">
      <alignment horizontal="left" wrapText="1"/>
    </xf>
    <xf numFmtId="167" fontId="19" fillId="0" borderId="0" xfId="0" applyFont="1"/>
    <xf numFmtId="167" fontId="19" fillId="0" borderId="0" xfId="0" applyFont="1" applyAlignment="1"/>
    <xf numFmtId="167" fontId="25" fillId="0" borderId="0" xfId="0" applyFont="1"/>
    <xf numFmtId="167" fontId="21" fillId="0" borderId="0" xfId="0" applyFont="1" applyBorder="1" applyAlignment="1">
      <alignment horizontal="center"/>
    </xf>
    <xf numFmtId="167" fontId="26" fillId="0" borderId="0" xfId="0" applyFont="1" applyAlignment="1">
      <alignment horizontal="left" vertical="center" wrapText="1"/>
    </xf>
    <xf numFmtId="167" fontId="21" fillId="0" borderId="0" xfId="0" applyFont="1" applyAlignment="1"/>
    <xf numFmtId="167" fontId="10" fillId="0" borderId="0" xfId="0" applyFont="1" applyAlignment="1"/>
    <xf numFmtId="9" fontId="44" fillId="0" borderId="0" xfId="1250" applyFont="1"/>
    <xf numFmtId="0" fontId="14" fillId="0" borderId="1" xfId="0" applyNumberFormat="1" applyFont="1" applyFill="1" applyBorder="1" applyAlignment="1">
      <alignment horizontal="right" vertical="center" wrapText="1"/>
    </xf>
    <xf numFmtId="167" fontId="10" fillId="0" borderId="0" xfId="0" applyFont="1"/>
    <xf numFmtId="167" fontId="19" fillId="0" borderId="0" xfId="0" applyFont="1" applyAlignment="1">
      <alignment horizontal="left" wrapText="1"/>
    </xf>
    <xf numFmtId="167" fontId="19" fillId="0" borderId="0" xfId="0" applyFont="1" applyAlignment="1">
      <alignment horizontal="justify" wrapText="1"/>
    </xf>
    <xf numFmtId="0" fontId="19" fillId="0" borderId="3" xfId="1" applyNumberFormat="1" applyFont="1" applyBorder="1" applyAlignment="1">
      <alignment horizontal="right" vertical="center" wrapText="1"/>
    </xf>
    <xf numFmtId="43" fontId="19" fillId="0" borderId="3" xfId="1" applyFont="1" applyBorder="1" applyAlignment="1">
      <alignment horizontal="center" vertical="center" wrapText="1"/>
    </xf>
    <xf numFmtId="167" fontId="23" fillId="5" borderId="3" xfId="0" applyFont="1" applyFill="1" applyBorder="1" applyAlignment="1">
      <alignment horizontal="right" vertical="center" wrapText="1"/>
    </xf>
    <xf numFmtId="167" fontId="25" fillId="0" borderId="0" xfId="0" applyFont="1"/>
    <xf numFmtId="167" fontId="19" fillId="5" borderId="3" xfId="0" applyFont="1" applyFill="1" applyBorder="1" applyAlignment="1">
      <alignment horizontal="left" vertical="center" wrapText="1"/>
    </xf>
    <xf numFmtId="167" fontId="10" fillId="0" borderId="0" xfId="0" applyFont="1" applyBorder="1"/>
    <xf numFmtId="43" fontId="19" fillId="6" borderId="5" xfId="1" applyFont="1" applyFill="1" applyBorder="1" applyAlignment="1">
      <alignment horizontal="center" vertical="center" wrapText="1"/>
    </xf>
    <xf numFmtId="43" fontId="19" fillId="6" borderId="4" xfId="1" applyFont="1" applyFill="1" applyBorder="1" applyAlignment="1">
      <alignment horizontal="center" vertical="center" wrapText="1"/>
    </xf>
    <xf numFmtId="167" fontId="19" fillId="6" borderId="5" xfId="0" applyFont="1" applyFill="1" applyBorder="1" applyAlignment="1">
      <alignment horizontal="left" wrapText="1"/>
    </xf>
    <xf numFmtId="167" fontId="19" fillId="6" borderId="7" xfId="0" applyFont="1" applyFill="1" applyBorder="1" applyAlignment="1">
      <alignment horizontal="left" wrapText="1"/>
    </xf>
    <xf numFmtId="167" fontId="19" fillId="6" borderId="4" xfId="0" applyFont="1" applyFill="1" applyBorder="1" applyAlignment="1">
      <alignment horizontal="left" wrapText="1"/>
    </xf>
    <xf numFmtId="167" fontId="19" fillId="0" borderId="5" xfId="0" applyFont="1" applyBorder="1" applyAlignment="1">
      <alignment horizontal="left" wrapText="1"/>
    </xf>
    <xf numFmtId="167" fontId="19" fillId="0" borderId="7" xfId="0" applyFont="1" applyBorder="1" applyAlignment="1">
      <alignment horizontal="left" wrapText="1"/>
    </xf>
    <xf numFmtId="167" fontId="19" fillId="0" borderId="4" xfId="0" applyFont="1" applyBorder="1" applyAlignment="1">
      <alignment horizontal="left" wrapText="1"/>
    </xf>
    <xf numFmtId="43" fontId="19" fillId="0" borderId="5" xfId="1" applyFont="1" applyBorder="1" applyAlignment="1">
      <alignment horizontal="center" vertical="center" wrapText="1"/>
    </xf>
    <xf numFmtId="43" fontId="19" fillId="0" borderId="4" xfId="1" applyFont="1" applyBorder="1" applyAlignment="1">
      <alignment horizontal="center" vertical="center" wrapText="1"/>
    </xf>
    <xf numFmtId="167" fontId="19" fillId="0" borderId="3" xfId="0" applyFont="1" applyBorder="1" applyAlignment="1">
      <alignment horizontal="center" vertical="top" wrapText="1"/>
    </xf>
    <xf numFmtId="167" fontId="21" fillId="0" borderId="0" xfId="0" applyFont="1" applyBorder="1" applyAlignment="1">
      <alignment horizontal="left" vertical="center" wrapText="1"/>
    </xf>
    <xf numFmtId="167" fontId="22" fillId="5" borderId="3" xfId="0" applyFont="1" applyFill="1" applyBorder="1" applyAlignment="1">
      <alignment horizontal="left" vertical="center"/>
    </xf>
    <xf numFmtId="167" fontId="19" fillId="0" borderId="5" xfId="0" applyFont="1" applyBorder="1" applyAlignment="1">
      <alignment horizontal="left" vertical="center" wrapText="1"/>
    </xf>
    <xf numFmtId="167" fontId="19" fillId="0" borderId="7" xfId="0" applyFont="1" applyBorder="1" applyAlignment="1">
      <alignment horizontal="left" vertical="center" wrapText="1"/>
    </xf>
    <xf numFmtId="167" fontId="19" fillId="0" borderId="4" xfId="0" applyFont="1" applyBorder="1" applyAlignment="1">
      <alignment horizontal="left" vertical="center" wrapText="1"/>
    </xf>
    <xf numFmtId="167" fontId="19" fillId="0" borderId="0" xfId="0" applyFont="1" applyBorder="1" applyAlignment="1">
      <alignment horizontal="center" vertical="center"/>
    </xf>
    <xf numFmtId="167" fontId="19" fillId="0" borderId="3" xfId="0" applyFont="1" applyBorder="1" applyAlignment="1">
      <alignment horizontal="left" vertical="center" wrapText="1"/>
    </xf>
    <xf numFmtId="167" fontId="19" fillId="0" borderId="3" xfId="0" applyFont="1" applyBorder="1" applyAlignment="1">
      <alignment horizontal="left" vertical="center"/>
    </xf>
    <xf numFmtId="167" fontId="10" fillId="0" borderId="8" xfId="0" applyFont="1" applyBorder="1" applyAlignment="1">
      <alignment horizontal="left"/>
    </xf>
    <xf numFmtId="167" fontId="10" fillId="0" borderId="6" xfId="0" applyFont="1" applyBorder="1" applyAlignment="1">
      <alignment horizontal="left"/>
    </xf>
    <xf numFmtId="167" fontId="10" fillId="0" borderId="9" xfId="0" applyFont="1" applyBorder="1" applyAlignment="1">
      <alignment horizontal="left"/>
    </xf>
    <xf numFmtId="167" fontId="10" fillId="0" borderId="10" xfId="0" applyFont="1" applyBorder="1" applyAlignment="1">
      <alignment horizontal="left"/>
    </xf>
    <xf numFmtId="167" fontId="10" fillId="0" borderId="11" xfId="0" applyFont="1" applyBorder="1" applyAlignment="1">
      <alignment horizontal="left"/>
    </xf>
    <xf numFmtId="167" fontId="10" fillId="0" borderId="12" xfId="0" applyFont="1" applyBorder="1" applyAlignment="1">
      <alignment horizontal="left"/>
    </xf>
    <xf numFmtId="167" fontId="19" fillId="0" borderId="3" xfId="0" applyFont="1" applyBorder="1" applyAlignment="1">
      <alignment horizontal="left"/>
    </xf>
    <xf numFmtId="167" fontId="19" fillId="0" borderId="3" xfId="0" applyFont="1" applyBorder="1" applyAlignment="1">
      <alignment horizontal="left" wrapText="1"/>
    </xf>
    <xf numFmtId="167" fontId="10" fillId="0" borderId="3" xfId="0" applyFont="1" applyBorder="1" applyAlignment="1">
      <alignment horizontal="center"/>
    </xf>
    <xf numFmtId="167" fontId="21" fillId="4" borderId="3" xfId="0" applyFont="1" applyFill="1" applyBorder="1" applyAlignment="1">
      <alignment horizontal="left" vertical="center" wrapText="1"/>
    </xf>
    <xf numFmtId="4" fontId="19" fillId="0" borderId="3" xfId="1" applyNumberFormat="1" applyFont="1" applyBorder="1" applyAlignment="1">
      <alignment horizontal="right" vertical="center" wrapText="1"/>
    </xf>
    <xf numFmtId="167" fontId="21" fillId="0" borderId="0" xfId="0" applyFont="1" applyBorder="1" applyAlignment="1">
      <alignment horizontal="center"/>
    </xf>
    <xf numFmtId="167" fontId="19" fillId="0" borderId="6" xfId="0" applyFont="1" applyBorder="1" applyAlignment="1">
      <alignment horizontal="center"/>
    </xf>
    <xf numFmtId="167" fontId="26" fillId="0" borderId="0" xfId="0" applyFont="1" applyAlignment="1">
      <alignment horizontal="left" vertical="center" wrapText="1"/>
    </xf>
    <xf numFmtId="167" fontId="19" fillId="0" borderId="3" xfId="0" applyFont="1" applyBorder="1" applyAlignment="1">
      <alignment horizontal="center" vertical="center" wrapText="1"/>
    </xf>
    <xf numFmtId="167" fontId="19" fillId="0" borderId="3" xfId="0" applyFont="1" applyBorder="1" applyAlignment="1">
      <alignment horizontal="center" vertical="center"/>
    </xf>
    <xf numFmtId="170" fontId="20" fillId="0" borderId="3" xfId="1" applyNumberFormat="1" applyFont="1" applyBorder="1" applyAlignment="1">
      <alignment horizontal="center" vertical="center"/>
    </xf>
    <xf numFmtId="167" fontId="20" fillId="0" borderId="3" xfId="0" applyFont="1" applyBorder="1" applyAlignment="1">
      <alignment horizontal="center" vertical="center"/>
    </xf>
    <xf numFmtId="0" fontId="19" fillId="0" borderId="3" xfId="0" applyNumberFormat="1" applyFont="1" applyBorder="1" applyAlignment="1">
      <alignment horizontal="center" vertical="center"/>
    </xf>
    <xf numFmtId="4" fontId="19" fillId="0" borderId="3" xfId="1" applyNumberFormat="1" applyFont="1" applyBorder="1" applyAlignment="1">
      <alignment horizontal="center" vertical="center" wrapText="1"/>
    </xf>
    <xf numFmtId="22" fontId="19" fillId="0" borderId="5" xfId="1" applyNumberFormat="1" applyFont="1" applyBorder="1" applyAlignment="1">
      <alignment horizontal="center" vertical="center" wrapText="1"/>
    </xf>
    <xf numFmtId="22" fontId="19" fillId="0" borderId="4" xfId="1" applyNumberFormat="1" applyFont="1" applyBorder="1" applyAlignment="1">
      <alignment horizontal="center" vertical="center" wrapText="1"/>
    </xf>
    <xf numFmtId="0" fontId="11" fillId="0" borderId="1" xfId="0" applyNumberFormat="1" applyFont="1" applyFill="1" applyBorder="1" applyAlignment="1">
      <alignment horizontal="left" vertical="center"/>
    </xf>
    <xf numFmtId="0" fontId="11" fillId="0" borderId="0" xfId="0" applyNumberFormat="1" applyFont="1" applyFill="1" applyAlignment="1">
      <alignment horizontal="left"/>
    </xf>
    <xf numFmtId="0" fontId="11" fillId="0" borderId="0" xfId="0" applyNumberFormat="1" applyFont="1" applyFill="1" applyAlignment="1">
      <alignment horizontal="right"/>
    </xf>
    <xf numFmtId="0" fontId="11" fillId="0" borderId="0" xfId="1" applyNumberFormat="1" applyFont="1" applyFill="1" applyAlignment="1">
      <alignment wrapText="1"/>
    </xf>
    <xf numFmtId="0" fontId="11" fillId="0" borderId="1" xfId="1" applyNumberFormat="1" applyFont="1" applyFill="1" applyBorder="1" applyAlignment="1">
      <alignment vertical="center"/>
    </xf>
    <xf numFmtId="0" fontId="11" fillId="0" borderId="0" xfId="1" applyNumberFormat="1" applyFont="1" applyFill="1"/>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vertical="center" wrapText="1"/>
    </xf>
    <xf numFmtId="0" fontId="17" fillId="0" borderId="2" xfId="1" applyNumberFormat="1" applyFont="1" applyFill="1" applyBorder="1" applyAlignment="1">
      <alignment horizontal="right" vertical="center" wrapText="1"/>
    </xf>
    <xf numFmtId="0" fontId="14" fillId="0" borderId="1" xfId="1" applyNumberFormat="1" applyFont="1" applyFill="1" applyBorder="1" applyAlignment="1">
      <alignment horizontal="right" vertical="center" wrapText="1"/>
    </xf>
    <xf numFmtId="0" fontId="17" fillId="0" borderId="2" xfId="0" applyNumberFormat="1" applyFont="1" applyFill="1" applyBorder="1" applyAlignment="1">
      <alignment horizontal="right" vertical="center" wrapText="1"/>
    </xf>
    <xf numFmtId="0" fontId="14" fillId="0" borderId="2" xfId="0" applyNumberFormat="1" applyFont="1" applyFill="1" applyBorder="1" applyAlignment="1">
      <alignment horizontal="right" vertical="center" wrapText="1"/>
    </xf>
    <xf numFmtId="0" fontId="17" fillId="0" borderId="1" xfId="0" applyNumberFormat="1" applyFont="1" applyFill="1" applyBorder="1" applyAlignment="1">
      <alignment horizontal="right"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vertical="center" wrapText="1"/>
    </xf>
    <xf numFmtId="0" fontId="16" fillId="0" borderId="1" xfId="0" applyNumberFormat="1" applyFont="1" applyFill="1" applyBorder="1" applyAlignment="1">
      <alignment horizontal="right" vertical="center" wrapText="1"/>
    </xf>
    <xf numFmtId="0" fontId="14" fillId="0" borderId="0" xfId="0" applyNumberFormat="1" applyFont="1" applyFill="1" applyAlignment="1">
      <alignment vertical="center"/>
    </xf>
    <xf numFmtId="0" fontId="11" fillId="0" borderId="0" xfId="1" applyNumberFormat="1" applyFont="1" applyFill="1" applyBorder="1" applyAlignment="1">
      <alignment horizontal="right" vertical="center"/>
    </xf>
    <xf numFmtId="0" fontId="11" fillId="0" borderId="2" xfId="1" applyNumberFormat="1" applyFont="1" applyFill="1" applyBorder="1" applyAlignment="1">
      <alignment horizontal="right" vertical="center"/>
    </xf>
    <xf numFmtId="0" fontId="18" fillId="0" borderId="2" xfId="0" applyNumberFormat="1" applyFont="1" applyFill="1" applyBorder="1" applyAlignment="1">
      <alignment horizontal="right" vertical="center" wrapText="1"/>
    </xf>
    <xf numFmtId="0" fontId="15" fillId="0" borderId="2" xfId="1" applyNumberFormat="1" applyFont="1" applyFill="1" applyBorder="1" applyAlignment="1">
      <alignment horizontal="right" vertical="center"/>
    </xf>
    <xf numFmtId="0" fontId="11" fillId="0" borderId="0" xfId="0" applyNumberFormat="1" applyFont="1" applyFill="1" applyAlignment="1">
      <alignment vertical="center"/>
    </xf>
    <xf numFmtId="0" fontId="11" fillId="0" borderId="0" xfId="0" applyNumberFormat="1" applyFont="1" applyFill="1" applyAlignment="1">
      <alignment horizontal="center"/>
    </xf>
    <xf numFmtId="0" fontId="15" fillId="0" borderId="0" xfId="0" applyNumberFormat="1" applyFont="1" applyFill="1"/>
  </cellXfs>
  <cellStyles count="1251">
    <cellStyle name="20% - Accent1 2" xfId="16"/>
    <cellStyle name="20% - Accent2 2" xfId="17"/>
    <cellStyle name="20% - Accent3 2" xfId="18"/>
    <cellStyle name="20% - Accent4 2" xfId="19"/>
    <cellStyle name="20% - Accent5 2" xfId="20"/>
    <cellStyle name="20% - Accent6 2" xfId="21"/>
    <cellStyle name="40% - Accent1 2" xfId="22"/>
    <cellStyle name="40% - Accent2 2" xfId="23"/>
    <cellStyle name="40% - Accent3 2" xfId="24"/>
    <cellStyle name="40% - Accent4 2" xfId="25"/>
    <cellStyle name="40% - Accent5 2" xfId="26"/>
    <cellStyle name="40% - Accent6 2" xfId="27"/>
    <cellStyle name="60% - Accent1 2" xfId="28"/>
    <cellStyle name="60% - Accent2 2" xfId="29"/>
    <cellStyle name="60% - Accent3 2" xfId="30"/>
    <cellStyle name="60% - Accent4 2" xfId="31"/>
    <cellStyle name="60% - Accent5 2" xfId="32"/>
    <cellStyle name="60% - Accent6 2" xfId="33"/>
    <cellStyle name="Accent1 2" xfId="34"/>
    <cellStyle name="Accent2 2" xfId="35"/>
    <cellStyle name="Accent3 2" xfId="36"/>
    <cellStyle name="Accent4 2" xfId="37"/>
    <cellStyle name="Accent5 2" xfId="38"/>
    <cellStyle name="Accent6 2" xfId="39"/>
    <cellStyle name="Bad 2" xfId="40"/>
    <cellStyle name="Calculation 2" xfId="41"/>
    <cellStyle name="Check Cell 2" xfId="42"/>
    <cellStyle name="Comma" xfId="1" builtinId="3"/>
    <cellStyle name="Comma 10" xfId="43"/>
    <cellStyle name="Comma 10 2" xfId="44"/>
    <cellStyle name="Comma 10 3" xfId="45"/>
    <cellStyle name="Comma 10 4" xfId="1161"/>
    <cellStyle name="Comma 10 5" xfId="1222"/>
    <cellStyle name="Comma 10 6" xfId="1237"/>
    <cellStyle name="Comma 100" xfId="1190"/>
    <cellStyle name="Comma 101" xfId="1192"/>
    <cellStyle name="Comma 102" xfId="1191"/>
    <cellStyle name="Comma 103" xfId="1194"/>
    <cellStyle name="Comma 104" xfId="1199"/>
    <cellStyle name="Comma 107" xfId="1193"/>
    <cellStyle name="Comma 11" xfId="46"/>
    <cellStyle name="Comma 11 2" xfId="1162"/>
    <cellStyle name="Comma 11 3" xfId="1223"/>
    <cellStyle name="Comma 11 4" xfId="1238"/>
    <cellStyle name="Comma 111" xfId="1195"/>
    <cellStyle name="Comma 112" xfId="1196"/>
    <cellStyle name="Comma 114" xfId="1197"/>
    <cellStyle name="Comma 115" xfId="1198"/>
    <cellStyle name="Comma 12" xfId="47"/>
    <cellStyle name="Comma 12 2" xfId="48"/>
    <cellStyle name="Comma 12 3" xfId="49"/>
    <cellStyle name="Comma 12 4" xfId="1163"/>
    <cellStyle name="Comma 12 5" xfId="1224"/>
    <cellStyle name="Comma 12 6" xfId="1187"/>
    <cellStyle name="Comma 13" xfId="50"/>
    <cellStyle name="Comma 13 10" xfId="1225"/>
    <cellStyle name="Comma 13 11" xfId="1244"/>
    <cellStyle name="Comma 13 2" xfId="51"/>
    <cellStyle name="Comma 13 2 2" xfId="52"/>
    <cellStyle name="Comma 13 2 2 2" xfId="53"/>
    <cellStyle name="Comma 13 2 2 3" xfId="54"/>
    <cellStyle name="Comma 13 2 3" xfId="55"/>
    <cellStyle name="Comma 13 2 3 2" xfId="56"/>
    <cellStyle name="Comma 13 2 3 3" xfId="57"/>
    <cellStyle name="Comma 13 2 4" xfId="58"/>
    <cellStyle name="Comma 13 2 5" xfId="59"/>
    <cellStyle name="Comma 13 3" xfId="60"/>
    <cellStyle name="Comma 13 3 2" xfId="61"/>
    <cellStyle name="Comma 13 3 3" xfId="62"/>
    <cellStyle name="Comma 13 4" xfId="63"/>
    <cellStyle name="Comma 13 4 2" xfId="64"/>
    <cellStyle name="Comma 13 4 2 2" xfId="65"/>
    <cellStyle name="Comma 13 4 2 3" xfId="66"/>
    <cellStyle name="Comma 13 4 3" xfId="67"/>
    <cellStyle name="Comma 13 4 3 2" xfId="68"/>
    <cellStyle name="Comma 13 4 3 3" xfId="69"/>
    <cellStyle name="Comma 13 4 4" xfId="70"/>
    <cellStyle name="Comma 13 4 5" xfId="71"/>
    <cellStyle name="Comma 13 5" xfId="72"/>
    <cellStyle name="Comma 13 5 2" xfId="73"/>
    <cellStyle name="Comma 13 5 3" xfId="74"/>
    <cellStyle name="Comma 13 6" xfId="75"/>
    <cellStyle name="Comma 13 6 2" xfId="76"/>
    <cellStyle name="Comma 13 6 3" xfId="77"/>
    <cellStyle name="Comma 13 7" xfId="78"/>
    <cellStyle name="Comma 13 8" xfId="79"/>
    <cellStyle name="Comma 13 9" xfId="1164"/>
    <cellStyle name="Comma 13_converted 2" xfId="80"/>
    <cellStyle name="Comma 138" xfId="1090"/>
    <cellStyle name="Comma 14" xfId="81"/>
    <cellStyle name="Comma 14 10" xfId="82"/>
    <cellStyle name="Comma 14 11" xfId="83"/>
    <cellStyle name="Comma 14 12" xfId="84"/>
    <cellStyle name="Comma 14 13" xfId="85"/>
    <cellStyle name="Comma 14 14" xfId="86"/>
    <cellStyle name="Comma 14 15" xfId="87"/>
    <cellStyle name="Comma 14 16" xfId="88"/>
    <cellStyle name="Comma 14 17" xfId="1089"/>
    <cellStyle name="Comma 14 18" xfId="1186"/>
    <cellStyle name="Comma 14 19" xfId="1200"/>
    <cellStyle name="Comma 14 2" xfId="89"/>
    <cellStyle name="Comma 14 2 2" xfId="90"/>
    <cellStyle name="Comma 14 2 3" xfId="91"/>
    <cellStyle name="Comma 14 3" xfId="92"/>
    <cellStyle name="Comma 14 3 2" xfId="93"/>
    <cellStyle name="Comma 14 3 3" xfId="94"/>
    <cellStyle name="Comma 14 4" xfId="95"/>
    <cellStyle name="Comma 14 5" xfId="96"/>
    <cellStyle name="Comma 14 6" xfId="97"/>
    <cellStyle name="Comma 14 7" xfId="98"/>
    <cellStyle name="Comma 14 8" xfId="99"/>
    <cellStyle name="Comma 14 9" xfId="100"/>
    <cellStyle name="Comma 15" xfId="14"/>
    <cellStyle name="Comma 15 10" xfId="1215"/>
    <cellStyle name="Comma 15 2" xfId="101"/>
    <cellStyle name="Comma 15 3" xfId="102"/>
    <cellStyle name="Comma 15 4" xfId="103"/>
    <cellStyle name="Comma 15 5" xfId="104"/>
    <cellStyle name="Comma 15 6" xfId="105"/>
    <cellStyle name="Comma 15 7" xfId="106"/>
    <cellStyle name="Comma 15 7 5" xfId="1084"/>
    <cellStyle name="Comma 15 8" xfId="1128"/>
    <cellStyle name="Comma 15 9" xfId="1202"/>
    <cellStyle name="Comma 16" xfId="107"/>
    <cellStyle name="Comma 16 2" xfId="108"/>
    <cellStyle name="Comma 16 3" xfId="109"/>
    <cellStyle name="Comma 16 4" xfId="1129"/>
    <cellStyle name="Comma 16 5" xfId="1203"/>
    <cellStyle name="Comma 16 6" xfId="1214"/>
    <cellStyle name="Comma 17" xfId="110"/>
    <cellStyle name="Comma 17 2" xfId="111"/>
    <cellStyle name="Comma 17 3" xfId="112"/>
    <cellStyle name="Comma 17 4" xfId="1130"/>
    <cellStyle name="Comma 17 5" xfId="1204"/>
    <cellStyle name="Comma 17 6" xfId="1213"/>
    <cellStyle name="Comma 18" xfId="113"/>
    <cellStyle name="Comma 18 2" xfId="114"/>
    <cellStyle name="Comma 18 3" xfId="115"/>
    <cellStyle name="Comma 18 4" xfId="1131"/>
    <cellStyle name="Comma 18 5" xfId="1205"/>
    <cellStyle name="Comma 18 6" xfId="1212"/>
    <cellStyle name="Comma 19" xfId="116"/>
    <cellStyle name="Comma 19 2" xfId="117"/>
    <cellStyle name="Comma 19 3" xfId="118"/>
    <cellStyle name="Comma 19 4" xfId="1132"/>
    <cellStyle name="Comma 19 5" xfId="1206"/>
    <cellStyle name="Comma 19 6" xfId="1211"/>
    <cellStyle name="Comma 2" xfId="8"/>
    <cellStyle name="Comma 2 10" xfId="119"/>
    <cellStyle name="Comma 2 10 2" xfId="120"/>
    <cellStyle name="Comma 2 10 3" xfId="121"/>
    <cellStyle name="Comma 2 11" xfId="122"/>
    <cellStyle name="Comma 2 11 2" xfId="123"/>
    <cellStyle name="Comma 2 11 3" xfId="124"/>
    <cellStyle name="Comma 2 12" xfId="125"/>
    <cellStyle name="Comma 2 12 2" xfId="126"/>
    <cellStyle name="Comma 2 12 3" xfId="127"/>
    <cellStyle name="Comma 2 13" xfId="128"/>
    <cellStyle name="Comma 2 13 2" xfId="129"/>
    <cellStyle name="Comma 2 13 3" xfId="130"/>
    <cellStyle name="Comma 2 14" xfId="131"/>
    <cellStyle name="Comma 2 14 2" xfId="132"/>
    <cellStyle name="Comma 2 14 3" xfId="133"/>
    <cellStyle name="Comma 2 15" xfId="134"/>
    <cellStyle name="Comma 2 15 2" xfId="135"/>
    <cellStyle name="Comma 2 15 3" xfId="136"/>
    <cellStyle name="Comma 2 16" xfId="137"/>
    <cellStyle name="Comma 2 16 2" xfId="138"/>
    <cellStyle name="Comma 2 16 3" xfId="139"/>
    <cellStyle name="Comma 2 17" xfId="140"/>
    <cellStyle name="Comma 2 17 2" xfId="141"/>
    <cellStyle name="Comma 2 17 3" xfId="142"/>
    <cellStyle name="Comma 2 18" xfId="143"/>
    <cellStyle name="Comma 2 18 2" xfId="144"/>
    <cellStyle name="Comma 2 18 3" xfId="145"/>
    <cellStyle name="Comma 2 19" xfId="146"/>
    <cellStyle name="Comma 2 19 2" xfId="147"/>
    <cellStyle name="Comma 2 2" xfId="148"/>
    <cellStyle name="Comma 2 2 10" xfId="149"/>
    <cellStyle name="Comma 2 2 11" xfId="150"/>
    <cellStyle name="Comma 2 2 12" xfId="151"/>
    <cellStyle name="Comma 2 2 13" xfId="152"/>
    <cellStyle name="Comma 2 2 14" xfId="153"/>
    <cellStyle name="Comma 2 2 15" xfId="154"/>
    <cellStyle name="Comma 2 2 16" xfId="155"/>
    <cellStyle name="Comma 2 2 16 2" xfId="156"/>
    <cellStyle name="Comma 2 2 17" xfId="157"/>
    <cellStyle name="Comma 2 2 18" xfId="158"/>
    <cellStyle name="Comma 2 2 19" xfId="159"/>
    <cellStyle name="Comma 2 2 2" xfId="160"/>
    <cellStyle name="Comma 2 2 2 10" xfId="161"/>
    <cellStyle name="Comma 2 2 2 10 2" xfId="162"/>
    <cellStyle name="Comma 2 2 2 11" xfId="163"/>
    <cellStyle name="Comma 2 2 2 11 2" xfId="164"/>
    <cellStyle name="Comma 2 2 2 12" xfId="165"/>
    <cellStyle name="Comma 2 2 2 12 2" xfId="166"/>
    <cellStyle name="Comma 2 2 2 13" xfId="167"/>
    <cellStyle name="Comma 2 2 2 13 2" xfId="168"/>
    <cellStyle name="Comma 2 2 2 14" xfId="169"/>
    <cellStyle name="Comma 2 2 2 14 2" xfId="170"/>
    <cellStyle name="Comma 2 2 2 15" xfId="171"/>
    <cellStyle name="Comma 2 2 2 2" xfId="172"/>
    <cellStyle name="Comma 2 2 2 2 2" xfId="173"/>
    <cellStyle name="Comma 2 2 2 2 3" xfId="174"/>
    <cellStyle name="Comma 2 2 2 3" xfId="175"/>
    <cellStyle name="Comma 2 2 2 3 2" xfId="176"/>
    <cellStyle name="Comma 2 2 2 3 3" xfId="177"/>
    <cellStyle name="Comma 2 2 2 4" xfId="178"/>
    <cellStyle name="Comma 2 2 2 4 2" xfId="179"/>
    <cellStyle name="Comma 2 2 2 5" xfId="180"/>
    <cellStyle name="Comma 2 2 2 5 2" xfId="181"/>
    <cellStyle name="Comma 2 2 2 6" xfId="182"/>
    <cellStyle name="Comma 2 2 2 6 2" xfId="183"/>
    <cellStyle name="Comma 2 2 2 7" xfId="184"/>
    <cellStyle name="Comma 2 2 2 7 2" xfId="185"/>
    <cellStyle name="Comma 2 2 2 8" xfId="186"/>
    <cellStyle name="Comma 2 2 2 8 2" xfId="187"/>
    <cellStyle name="Comma 2 2 2 9" xfId="188"/>
    <cellStyle name="Comma 2 2 2 9 2" xfId="189"/>
    <cellStyle name="Comma 2 2 20" xfId="190"/>
    <cellStyle name="Comma 2 2 20 2" xfId="191"/>
    <cellStyle name="Comma 2 2 21" xfId="192"/>
    <cellStyle name="Comma 2 2 22" xfId="1087"/>
    <cellStyle name="Comma 2 2 23" xfId="1167"/>
    <cellStyle name="Comma 2 2 24" xfId="1201"/>
    <cellStyle name="Comma 2 2 3" xfId="9"/>
    <cellStyle name="Comma 2 2 3 10" xfId="193"/>
    <cellStyle name="Comma 2 2 3 11" xfId="194"/>
    <cellStyle name="Comma 2 2 3 12" xfId="195"/>
    <cellStyle name="Comma 2 2 3 13" xfId="196"/>
    <cellStyle name="Comma 2 2 3 2" xfId="197"/>
    <cellStyle name="Comma 2 2 3 2 2" xfId="198"/>
    <cellStyle name="Comma 2 2 3 2 3" xfId="199"/>
    <cellStyle name="Comma 2 2 3 3" xfId="200"/>
    <cellStyle name="Comma 2 2 3 3 2" xfId="201"/>
    <cellStyle name="Comma 2 2 3 4" xfId="202"/>
    <cellStyle name="Comma 2 2 3 4 2" xfId="203"/>
    <cellStyle name="Comma 2 2 3 5" xfId="204"/>
    <cellStyle name="Comma 2 2 3 5 2" xfId="205"/>
    <cellStyle name="Comma 2 2 3 6" xfId="206"/>
    <cellStyle name="Comma 2 2 3 6 2" xfId="207"/>
    <cellStyle name="Comma 2 2 3 7" xfId="208"/>
    <cellStyle name="Comma 2 2 3 7 2" xfId="209"/>
    <cellStyle name="Comma 2 2 3 8" xfId="210"/>
    <cellStyle name="Comma 2 2 3 8 2" xfId="211"/>
    <cellStyle name="Comma 2 2 3 9" xfId="212"/>
    <cellStyle name="Comma 2 2 4" xfId="213"/>
    <cellStyle name="Comma 2 2 4 10" xfId="214"/>
    <cellStyle name="Comma 2 2 4 11" xfId="215"/>
    <cellStyle name="Comma 2 2 4 12" xfId="216"/>
    <cellStyle name="Comma 2 2 4 13" xfId="217"/>
    <cellStyle name="Comma 2 2 4 2" xfId="218"/>
    <cellStyle name="Comma 2 2 4 2 2" xfId="219"/>
    <cellStyle name="Comma 2 2 4 3" xfId="220"/>
    <cellStyle name="Comma 2 2 4 3 2" xfId="221"/>
    <cellStyle name="Comma 2 2 4 4" xfId="222"/>
    <cellStyle name="Comma 2 2 4 4 2" xfId="223"/>
    <cellStyle name="Comma 2 2 4 5" xfId="224"/>
    <cellStyle name="Comma 2 2 4 5 2" xfId="225"/>
    <cellStyle name="Comma 2 2 4 6" xfId="226"/>
    <cellStyle name="Comma 2 2 4 6 2" xfId="227"/>
    <cellStyle name="Comma 2 2 4 7" xfId="228"/>
    <cellStyle name="Comma 2 2 4 7 2" xfId="229"/>
    <cellStyle name="Comma 2 2 4 8" xfId="230"/>
    <cellStyle name="Comma 2 2 4 8 2" xfId="231"/>
    <cellStyle name="Comma 2 2 4 9" xfId="232"/>
    <cellStyle name="Comma 2 2 5" xfId="233"/>
    <cellStyle name="Comma 2 2 5 10" xfId="234"/>
    <cellStyle name="Comma 2 2 5 11" xfId="235"/>
    <cellStyle name="Comma 2 2 5 12" xfId="236"/>
    <cellStyle name="Comma 2 2 5 13" xfId="237"/>
    <cellStyle name="Comma 2 2 5 2" xfId="238"/>
    <cellStyle name="Comma 2 2 5 2 2" xfId="239"/>
    <cellStyle name="Comma 2 2 5 3" xfId="240"/>
    <cellStyle name="Comma 2 2 5 3 2" xfId="241"/>
    <cellStyle name="Comma 2 2 5 4" xfId="242"/>
    <cellStyle name="Comma 2 2 5 4 2" xfId="243"/>
    <cellStyle name="Comma 2 2 5 5" xfId="244"/>
    <cellStyle name="Comma 2 2 5 5 2" xfId="245"/>
    <cellStyle name="Comma 2 2 5 6" xfId="246"/>
    <cellStyle name="Comma 2 2 5 6 2" xfId="247"/>
    <cellStyle name="Comma 2 2 5 7" xfId="248"/>
    <cellStyle name="Comma 2 2 5 7 2" xfId="249"/>
    <cellStyle name="Comma 2 2 5 8" xfId="250"/>
    <cellStyle name="Comma 2 2 5 8 2" xfId="251"/>
    <cellStyle name="Comma 2 2 5 9" xfId="252"/>
    <cellStyle name="Comma 2 2 6" xfId="253"/>
    <cellStyle name="Comma 2 2 6 2" xfId="254"/>
    <cellStyle name="Comma 2 2 6 3" xfId="255"/>
    <cellStyle name="Comma 2 2 7" xfId="256"/>
    <cellStyle name="Comma 2 2 7 2" xfId="257"/>
    <cellStyle name="Comma 2 2 7 3" xfId="258"/>
    <cellStyle name="Comma 2 2 8" xfId="259"/>
    <cellStyle name="Comma 2 2 8 2" xfId="260"/>
    <cellStyle name="Comma 2 2 8 3" xfId="261"/>
    <cellStyle name="Comma 2 2 9" xfId="262"/>
    <cellStyle name="Comma 2 20" xfId="263"/>
    <cellStyle name="Comma 2 20 2" xfId="264"/>
    <cellStyle name="Comma 2 21" xfId="265"/>
    <cellStyle name="Comma 2 21 2" xfId="266"/>
    <cellStyle name="Comma 2 22" xfId="267"/>
    <cellStyle name="Comma 2 22 2" xfId="268"/>
    <cellStyle name="Comma 2 23" xfId="269"/>
    <cellStyle name="Comma 2 23 2" xfId="270"/>
    <cellStyle name="Comma 2 24" xfId="271"/>
    <cellStyle name="Comma 2 24 2" xfId="272"/>
    <cellStyle name="Comma 2 25" xfId="273"/>
    <cellStyle name="Comma 2 25 2" xfId="274"/>
    <cellStyle name="Comma 2 26" xfId="275"/>
    <cellStyle name="Comma 2 3" xfId="276"/>
    <cellStyle name="Comma 2 3 10" xfId="277"/>
    <cellStyle name="Comma 2 3 11" xfId="278"/>
    <cellStyle name="Comma 2 3 12" xfId="279"/>
    <cellStyle name="Comma 2 3 13" xfId="280"/>
    <cellStyle name="Comma 2 3 14" xfId="281"/>
    <cellStyle name="Comma 2 3 15" xfId="282"/>
    <cellStyle name="Comma 2 3 16" xfId="283"/>
    <cellStyle name="Comma 2 3 17" xfId="284"/>
    <cellStyle name="Comma 2 3 18" xfId="285"/>
    <cellStyle name="Comma 2 3 19" xfId="286"/>
    <cellStyle name="Comma 2 3 2" xfId="287"/>
    <cellStyle name="Comma 2 3 2 10" xfId="288"/>
    <cellStyle name="Comma 2 3 2 11" xfId="289"/>
    <cellStyle name="Comma 2 3 2 12" xfId="290"/>
    <cellStyle name="Comma 2 3 2 13" xfId="291"/>
    <cellStyle name="Comma 2 3 2 14" xfId="292"/>
    <cellStyle name="Comma 2 3 2 15" xfId="293"/>
    <cellStyle name="Comma 2 3 2 2" xfId="294"/>
    <cellStyle name="Comma 2 3 2 2 2" xfId="295"/>
    <cellStyle name="Comma 2 3 2 2 3" xfId="296"/>
    <cellStyle name="Comma 2 3 2 3" xfId="297"/>
    <cellStyle name="Comma 2 3 2 3 2" xfId="298"/>
    <cellStyle name="Comma 2 3 2 3 3" xfId="299"/>
    <cellStyle name="Comma 2 3 2 4" xfId="300"/>
    <cellStyle name="Comma 2 3 2 5" xfId="301"/>
    <cellStyle name="Comma 2 3 2 6" xfId="302"/>
    <cellStyle name="Comma 2 3 2 7" xfId="303"/>
    <cellStyle name="Comma 2 3 2 8" xfId="304"/>
    <cellStyle name="Comma 2 3 2 9" xfId="305"/>
    <cellStyle name="Comma 2 3 20" xfId="1184"/>
    <cellStyle name="Comma 2 3 21" xfId="1235"/>
    <cellStyle name="Comma 2 3 22" xfId="1245"/>
    <cellStyle name="Comma 2 3 3" xfId="306"/>
    <cellStyle name="Comma 2 3 3 2" xfId="307"/>
    <cellStyle name="Comma 2 3 3 2 2" xfId="308"/>
    <cellStyle name="Comma 2 3 3 2 2 2" xfId="309"/>
    <cellStyle name="Comma 2 3 3 2 2 3" xfId="310"/>
    <cellStyle name="Comma 2 3 3 2 3" xfId="311"/>
    <cellStyle name="Comma 2 3 3 2 4" xfId="312"/>
    <cellStyle name="Comma 2 3 3 3" xfId="313"/>
    <cellStyle name="Comma 2 3 3 4" xfId="314"/>
    <cellStyle name="Comma 2 3 4" xfId="315"/>
    <cellStyle name="Comma 2 3 4 2" xfId="316"/>
    <cellStyle name="Comma 2 3 4 2 2" xfId="317"/>
    <cellStyle name="Comma 2 3 4 2 3" xfId="318"/>
    <cellStyle name="Comma 2 3 4 3" xfId="319"/>
    <cellStyle name="Comma 2 3 4 3 2" xfId="320"/>
    <cellStyle name="Comma 2 3 4 3 3" xfId="321"/>
    <cellStyle name="Comma 2 3 4 4" xfId="322"/>
    <cellStyle name="Comma 2 3 4 5" xfId="323"/>
    <cellStyle name="Comma 2 3 5" xfId="324"/>
    <cellStyle name="Comma 2 3 5 2" xfId="325"/>
    <cellStyle name="Comma 2 3 5 3" xfId="326"/>
    <cellStyle name="Comma 2 3 6" xfId="327"/>
    <cellStyle name="Comma 2 3 6 2" xfId="328"/>
    <cellStyle name="Comma 2 3 6 3" xfId="329"/>
    <cellStyle name="Comma 2 3 7" xfId="330"/>
    <cellStyle name="Comma 2 3 7 2" xfId="331"/>
    <cellStyle name="Comma 2 3 7 3" xfId="332"/>
    <cellStyle name="Comma 2 3 8" xfId="333"/>
    <cellStyle name="Comma 2 3 9" xfId="334"/>
    <cellStyle name="Comma 2 3_converted 2" xfId="335"/>
    <cellStyle name="Comma 2 4" xfId="336"/>
    <cellStyle name="Comma 2 4 10" xfId="337"/>
    <cellStyle name="Comma 2 4 11" xfId="338"/>
    <cellStyle name="Comma 2 4 12" xfId="339"/>
    <cellStyle name="Comma 2 4 13" xfId="340"/>
    <cellStyle name="Comma 2 4 14" xfId="341"/>
    <cellStyle name="Comma 2 4 15" xfId="342"/>
    <cellStyle name="Comma 2 4 16" xfId="1188"/>
    <cellStyle name="Comma 2 4 17" xfId="1239"/>
    <cellStyle name="Comma 2 4 18" xfId="1247"/>
    <cellStyle name="Comma 2 4 2" xfId="343"/>
    <cellStyle name="Comma 2 4 2 10" xfId="344"/>
    <cellStyle name="Comma 2 4 2 11" xfId="345"/>
    <cellStyle name="Comma 2 4 2 12" xfId="346"/>
    <cellStyle name="Comma 2 4 2 13" xfId="347"/>
    <cellStyle name="Comma 2 4 2 2" xfId="348"/>
    <cellStyle name="Comma 2 4 2 3" xfId="349"/>
    <cellStyle name="Comma 2 4 2 4" xfId="350"/>
    <cellStyle name="Comma 2 4 2 5" xfId="351"/>
    <cellStyle name="Comma 2 4 2 6" xfId="352"/>
    <cellStyle name="Comma 2 4 2 7" xfId="353"/>
    <cellStyle name="Comma 2 4 2 8" xfId="354"/>
    <cellStyle name="Comma 2 4 2 9" xfId="355"/>
    <cellStyle name="Comma 2 4 3" xfId="356"/>
    <cellStyle name="Comma 2 4 3 2" xfId="357"/>
    <cellStyle name="Comma 2 4 3 3" xfId="358"/>
    <cellStyle name="Comma 2 4 4" xfId="359"/>
    <cellStyle name="Comma 2 4 5" xfId="360"/>
    <cellStyle name="Comma 2 4 6" xfId="361"/>
    <cellStyle name="Comma 2 4 7" xfId="362"/>
    <cellStyle name="Comma 2 4 8" xfId="363"/>
    <cellStyle name="Comma 2 4 9" xfId="364"/>
    <cellStyle name="Comma 2 5" xfId="10"/>
    <cellStyle name="Comma 2 5 2" xfId="365"/>
    <cellStyle name="Comma 2 5 3" xfId="366"/>
    <cellStyle name="Comma 2 5 4" xfId="1185"/>
    <cellStyle name="Comma 2 5 5" xfId="1236"/>
    <cellStyle name="Comma 2 5 6" xfId="1246"/>
    <cellStyle name="Comma 2 6" xfId="367"/>
    <cellStyle name="Comma 2 6 2" xfId="368"/>
    <cellStyle name="Comma 2 6 2 2" xfId="369"/>
    <cellStyle name="Comma 2 6 2 3" xfId="370"/>
    <cellStyle name="Comma 2 6 3" xfId="371"/>
    <cellStyle name="Comma 2 6 3 2" xfId="372"/>
    <cellStyle name="Comma 2 6 3 3" xfId="373"/>
    <cellStyle name="Comma 2 6 4" xfId="374"/>
    <cellStyle name="Comma 2 6 5" xfId="375"/>
    <cellStyle name="Comma 2 7" xfId="376"/>
    <cellStyle name="Comma 2 7 10" xfId="377"/>
    <cellStyle name="Comma 2 7 11" xfId="378"/>
    <cellStyle name="Comma 2 7 12" xfId="379"/>
    <cellStyle name="Comma 2 7 13" xfId="380"/>
    <cellStyle name="Comma 2 7 14" xfId="381"/>
    <cellStyle name="Comma 2 7 2" xfId="382"/>
    <cellStyle name="Comma 2 7 3" xfId="383"/>
    <cellStyle name="Comma 2 7 4" xfId="384"/>
    <cellStyle name="Comma 2 7 5" xfId="385"/>
    <cellStyle name="Comma 2 7 6" xfId="386"/>
    <cellStyle name="Comma 2 7 7" xfId="387"/>
    <cellStyle name="Comma 2 7 8" xfId="388"/>
    <cellStyle name="Comma 2 7 9" xfId="389"/>
    <cellStyle name="Comma 2 70" xfId="390"/>
    <cellStyle name="Comma 2 70 2" xfId="391"/>
    <cellStyle name="Comma 2 70 3" xfId="392"/>
    <cellStyle name="Comma 2 8" xfId="393"/>
    <cellStyle name="Comma 2 8 2" xfId="394"/>
    <cellStyle name="Comma 2 8 3" xfId="395"/>
    <cellStyle name="Comma 2 9" xfId="396"/>
    <cellStyle name="Comma 2 9 2" xfId="397"/>
    <cellStyle name="Comma 2 9 3" xfId="398"/>
    <cellStyle name="Comma 2_converted 2" xfId="399"/>
    <cellStyle name="Comma 20" xfId="400"/>
    <cellStyle name="Comma 20 2" xfId="401"/>
    <cellStyle name="Comma 20 3" xfId="1133"/>
    <cellStyle name="Comma 20 4" xfId="1207"/>
    <cellStyle name="Comma 20 5" xfId="1210"/>
    <cellStyle name="Comma 21" xfId="402"/>
    <cellStyle name="Comma 22" xfId="403"/>
    <cellStyle name="Comma 22 2" xfId="404"/>
    <cellStyle name="Comma 22 3" xfId="405"/>
    <cellStyle name="Comma 22 4" xfId="1134"/>
    <cellStyle name="Comma 22 5" xfId="1208"/>
    <cellStyle name="Comma 22 6" xfId="1209"/>
    <cellStyle name="Comma 23" xfId="406"/>
    <cellStyle name="Comma 23 2" xfId="1165"/>
    <cellStyle name="Comma 23 3" xfId="1226"/>
    <cellStyle name="Comma 23 4" xfId="1243"/>
    <cellStyle name="Comma 24" xfId="407"/>
    <cellStyle name="Comma 24 2" xfId="408"/>
    <cellStyle name="Comma 24 3" xfId="1166"/>
    <cellStyle name="Comma 24 4" xfId="1227"/>
    <cellStyle name="Comma 24 5" xfId="1242"/>
    <cellStyle name="Comma 25" xfId="1085"/>
    <cellStyle name="Comma 26" xfId="409"/>
    <cellStyle name="Comma 26 2" xfId="410"/>
    <cellStyle name="Comma 26 3" xfId="411"/>
    <cellStyle name="Comma 26 4" xfId="1168"/>
    <cellStyle name="Comma 26 5" xfId="1229"/>
    <cellStyle name="Comma 26 6" xfId="1241"/>
    <cellStyle name="Comma 27" xfId="1169"/>
    <cellStyle name="Comma 28" xfId="1170"/>
    <cellStyle name="Comma 29" xfId="1171"/>
    <cellStyle name="Comma 3" xfId="11"/>
    <cellStyle name="Comma 3 10" xfId="412"/>
    <cellStyle name="Comma 3 11" xfId="413"/>
    <cellStyle name="Comma 3 12" xfId="414"/>
    <cellStyle name="Comma 3 13" xfId="415"/>
    <cellStyle name="Comma 3 14" xfId="416"/>
    <cellStyle name="Comma 3 15" xfId="417"/>
    <cellStyle name="Comma 3 16" xfId="1154"/>
    <cellStyle name="Comma 3 17" xfId="1216"/>
    <cellStyle name="Comma 3 18" xfId="1234"/>
    <cellStyle name="Comma 3 2" xfId="418"/>
    <cellStyle name="Comma 3 2 10" xfId="419"/>
    <cellStyle name="Comma 3 2 10 2" xfId="420"/>
    <cellStyle name="Comma 3 2 11" xfId="421"/>
    <cellStyle name="Comma 3 2 11 2" xfId="422"/>
    <cellStyle name="Comma 3 2 12" xfId="423"/>
    <cellStyle name="Comma 3 2 12 2" xfId="424"/>
    <cellStyle name="Comma 3 2 13" xfId="425"/>
    <cellStyle name="Comma 3 2 2" xfId="426"/>
    <cellStyle name="Comma 3 2 2 2" xfId="427"/>
    <cellStyle name="Comma 3 2 3" xfId="428"/>
    <cellStyle name="Comma 3 2 3 2" xfId="429"/>
    <cellStyle name="Comma 3 2 4" xfId="430"/>
    <cellStyle name="Comma 3 2 4 2" xfId="431"/>
    <cellStyle name="Comma 3 2 5" xfId="432"/>
    <cellStyle name="Comma 3 2 5 2" xfId="433"/>
    <cellStyle name="Comma 3 2 6" xfId="434"/>
    <cellStyle name="Comma 3 2 6 2" xfId="435"/>
    <cellStyle name="Comma 3 2 7" xfId="436"/>
    <cellStyle name="Comma 3 2 7 2" xfId="437"/>
    <cellStyle name="Comma 3 2 8" xfId="438"/>
    <cellStyle name="Comma 3 2 8 2" xfId="439"/>
    <cellStyle name="Comma 3 2 9" xfId="440"/>
    <cellStyle name="Comma 3 2 9 2" xfId="441"/>
    <cellStyle name="Comma 3 3" xfId="442"/>
    <cellStyle name="Comma 3 3 2" xfId="443"/>
    <cellStyle name="Comma 3 3 3" xfId="444"/>
    <cellStyle name="Comma 3 4" xfId="445"/>
    <cellStyle name="Comma 3 5" xfId="446"/>
    <cellStyle name="Comma 3 6" xfId="447"/>
    <cellStyle name="Comma 3 7" xfId="448"/>
    <cellStyle name="Comma 3 8" xfId="449"/>
    <cellStyle name="Comma 3 9" xfId="450"/>
    <cellStyle name="Comma 30" xfId="1172"/>
    <cellStyle name="Comma 31" xfId="1173"/>
    <cellStyle name="Comma 32" xfId="1174"/>
    <cellStyle name="Comma 33" xfId="1175"/>
    <cellStyle name="Comma 34" xfId="1176"/>
    <cellStyle name="Comma 35" xfId="1177"/>
    <cellStyle name="Comma 36" xfId="1178"/>
    <cellStyle name="Comma 37" xfId="1179"/>
    <cellStyle name="Comma 38" xfId="1088"/>
    <cellStyle name="Comma 39" xfId="1180"/>
    <cellStyle name="Comma 4" xfId="451"/>
    <cellStyle name="Comma 4 2" xfId="452"/>
    <cellStyle name="Comma 4 3" xfId="1155"/>
    <cellStyle name="Comma 4 4" xfId="1217"/>
    <cellStyle name="Comma 4 5" xfId="1233"/>
    <cellStyle name="Comma 40" xfId="1181"/>
    <cellStyle name="Comma 41" xfId="1135"/>
    <cellStyle name="Comma 42" xfId="1136"/>
    <cellStyle name="Comma 43" xfId="1137"/>
    <cellStyle name="Comma 44" xfId="1138"/>
    <cellStyle name="Comma 45" xfId="1183"/>
    <cellStyle name="Comma 46" xfId="1139"/>
    <cellStyle name="Comma 47" xfId="1140"/>
    <cellStyle name="Comma 48" xfId="1141"/>
    <cellStyle name="Comma 49" xfId="1142"/>
    <cellStyle name="Comma 5" xfId="453"/>
    <cellStyle name="Comma 5 2" xfId="454"/>
    <cellStyle name="Comma 5 3" xfId="455"/>
    <cellStyle name="Comma 5 4" xfId="1156"/>
    <cellStyle name="Comma 5 5" xfId="1218"/>
    <cellStyle name="Comma 5 6" xfId="1232"/>
    <cellStyle name="Comma 50" xfId="1143"/>
    <cellStyle name="Comma 51" xfId="1144"/>
    <cellStyle name="Comma 52" xfId="1145"/>
    <cellStyle name="Comma 53" xfId="1146"/>
    <cellStyle name="Comma 54" xfId="1147"/>
    <cellStyle name="Comma 55" xfId="1148"/>
    <cellStyle name="Comma 56" xfId="1149"/>
    <cellStyle name="Comma 57" xfId="1150"/>
    <cellStyle name="Comma 58" xfId="1151"/>
    <cellStyle name="Comma 59" xfId="1152"/>
    <cellStyle name="Comma 6" xfId="456"/>
    <cellStyle name="Comma 6 2" xfId="1157"/>
    <cellStyle name="Comma 6 3" xfId="1219"/>
    <cellStyle name="Comma 6 4" xfId="1231"/>
    <cellStyle name="Comma 60" xfId="1153"/>
    <cellStyle name="Comma 61" xfId="1182"/>
    <cellStyle name="Comma 62" xfId="1091"/>
    <cellStyle name="Comma 63" xfId="1092"/>
    <cellStyle name="Comma 64" xfId="1093"/>
    <cellStyle name="Comma 65" xfId="1094"/>
    <cellStyle name="Comma 66" xfId="1095"/>
    <cellStyle name="Comma 67" xfId="1096"/>
    <cellStyle name="Comma 68" xfId="1097"/>
    <cellStyle name="Comma 69" xfId="1098"/>
    <cellStyle name="Comma 7" xfId="457"/>
    <cellStyle name="Comma 7 2" xfId="458"/>
    <cellStyle name="Comma 7 2 2" xfId="459"/>
    <cellStyle name="Comma 7 2 3" xfId="460"/>
    <cellStyle name="Comma 7 3" xfId="461"/>
    <cellStyle name="Comma 7 3 2" xfId="462"/>
    <cellStyle name="Comma 7 3 3" xfId="463"/>
    <cellStyle name="Comma 7 4" xfId="464"/>
    <cellStyle name="Comma 7 5" xfId="465"/>
    <cellStyle name="Comma 7 6" xfId="1158"/>
    <cellStyle name="Comma 7 7" xfId="1220"/>
    <cellStyle name="Comma 7 8" xfId="1230"/>
    <cellStyle name="Comma 70" xfId="1099"/>
    <cellStyle name="Comma 71" xfId="1100"/>
    <cellStyle name="Comma 72" xfId="1101"/>
    <cellStyle name="Comma 73" xfId="1102"/>
    <cellStyle name="Comma 74" xfId="1103"/>
    <cellStyle name="Comma 75" xfId="1104"/>
    <cellStyle name="Comma 76" xfId="1105"/>
    <cellStyle name="Comma 77" xfId="1106"/>
    <cellStyle name="Comma 78" xfId="1107"/>
    <cellStyle name="Comma 79" xfId="1108"/>
    <cellStyle name="Comma 8" xfId="466"/>
    <cellStyle name="Comma 8 2" xfId="1159"/>
    <cellStyle name="Comma 8 3" xfId="1221"/>
    <cellStyle name="Comma 8 4" xfId="1228"/>
    <cellStyle name="Comma 80" xfId="1109"/>
    <cellStyle name="Comma 81" xfId="1110"/>
    <cellStyle name="Comma 82" xfId="1111"/>
    <cellStyle name="Comma 83" xfId="1112"/>
    <cellStyle name="Comma 84" xfId="1113"/>
    <cellStyle name="Comma 85" xfId="1114"/>
    <cellStyle name="Comma 86" xfId="1115"/>
    <cellStyle name="Comma 87" xfId="1116"/>
    <cellStyle name="Comma 88" xfId="1117"/>
    <cellStyle name="Comma 89" xfId="1118"/>
    <cellStyle name="Comma 9" xfId="467"/>
    <cellStyle name="Comma 9 2" xfId="468"/>
    <cellStyle name="Comma 9 2 2" xfId="469"/>
    <cellStyle name="Comma 9 2 3" xfId="470"/>
    <cellStyle name="Comma 9 3" xfId="471"/>
    <cellStyle name="Comma 9 3 2" xfId="472"/>
    <cellStyle name="Comma 9 3 3" xfId="473"/>
    <cellStyle name="Comma 9 4" xfId="474"/>
    <cellStyle name="Comma 9 5" xfId="475"/>
    <cellStyle name="Comma 90" xfId="1119"/>
    <cellStyle name="Comma 91" xfId="1120"/>
    <cellStyle name="Comma 92" xfId="1121"/>
    <cellStyle name="Comma 93" xfId="1122"/>
    <cellStyle name="Comma 94" xfId="1123"/>
    <cellStyle name="Comma 95" xfId="1124"/>
    <cellStyle name="Comma 96" xfId="1125"/>
    <cellStyle name="Comma 97" xfId="1126"/>
    <cellStyle name="Comma 98" xfId="1127"/>
    <cellStyle name="Comma 99" xfId="1189"/>
    <cellStyle name="Explanatory Text 2" xfId="476"/>
    <cellStyle name="Good 2" xfId="477"/>
    <cellStyle name="Heading 1 2" xfId="478"/>
    <cellStyle name="Heading 2 2" xfId="479"/>
    <cellStyle name="Heading 3 2" xfId="480"/>
    <cellStyle name="Heading 4 2" xfId="481"/>
    <cellStyle name="Input 2" xfId="482"/>
    <cellStyle name="Linked Cell 2" xfId="483"/>
    <cellStyle name="Neutral 2" xfId="484"/>
    <cellStyle name="Normal" xfId="0" builtinId="0"/>
    <cellStyle name="Normal 10" xfId="485"/>
    <cellStyle name="Normal 10 2" xfId="486"/>
    <cellStyle name="Normal 10 2 2" xfId="487"/>
    <cellStyle name="Normal 10 2 3 2" xfId="1249"/>
    <cellStyle name="Normal 10 3" xfId="488"/>
    <cellStyle name="Normal 10 4" xfId="489"/>
    <cellStyle name="Normal 11" xfId="490"/>
    <cellStyle name="Normal 11 2" xfId="491"/>
    <cellStyle name="Normal 11 2 2" xfId="492"/>
    <cellStyle name="Normal 11 3" xfId="493"/>
    <cellStyle name="Normal 12" xfId="494"/>
    <cellStyle name="Normal 12 2" xfId="495"/>
    <cellStyle name="Normal 12 2 2" xfId="496"/>
    <cellStyle name="Normal 12 3" xfId="497"/>
    <cellStyle name="Normal 13" xfId="5"/>
    <cellStyle name="Normal 13 2" xfId="498"/>
    <cellStyle name="Normal 13 2 2" xfId="499"/>
    <cellStyle name="Normal 13 3" xfId="500"/>
    <cellStyle name="Normal 14" xfId="501"/>
    <cellStyle name="Normal 14 2" xfId="502"/>
    <cellStyle name="Normal 14 3" xfId="503"/>
    <cellStyle name="Normal 15" xfId="504"/>
    <cellStyle name="Normal 15 2" xfId="505"/>
    <cellStyle name="Normal 15 3" xfId="506"/>
    <cellStyle name="Normal 16" xfId="507"/>
    <cellStyle name="Normal 16 2" xfId="508"/>
    <cellStyle name="Normal 16 3" xfId="509"/>
    <cellStyle name="Normal 17" xfId="510"/>
    <cellStyle name="Normal 17 2" xfId="511"/>
    <cellStyle name="Normal 17 3" xfId="512"/>
    <cellStyle name="Normal 18" xfId="513"/>
    <cellStyle name="Normal 18 2" xfId="514"/>
    <cellStyle name="Normal 18 2 2" xfId="515"/>
    <cellStyle name="Normal 18 2 3" xfId="516"/>
    <cellStyle name="Normal 18 3" xfId="517"/>
    <cellStyle name="Normal 18 4" xfId="518"/>
    <cellStyle name="Normal 19" xfId="519"/>
    <cellStyle name="Normal 19 2" xfId="520"/>
    <cellStyle name="Normal 19 3" xfId="521"/>
    <cellStyle name="Normal 2" xfId="4"/>
    <cellStyle name="Normal 2 10" xfId="522"/>
    <cellStyle name="Normal 2 10 2" xfId="523"/>
    <cellStyle name="Normal 2 10 2 2" xfId="524"/>
    <cellStyle name="Normal 2 10 3" xfId="525"/>
    <cellStyle name="Normal 2 11" xfId="526"/>
    <cellStyle name="Normal 2 11 2" xfId="527"/>
    <cellStyle name="Normal 2 11 3" xfId="528"/>
    <cellStyle name="Normal 2 12" xfId="529"/>
    <cellStyle name="Normal 2 12 2" xfId="530"/>
    <cellStyle name="Normal 2 12 3" xfId="531"/>
    <cellStyle name="Normal 2 13" xfId="532"/>
    <cellStyle name="Normal 2 13 2" xfId="533"/>
    <cellStyle name="Normal 2 13 3" xfId="534"/>
    <cellStyle name="Normal 2 14" xfId="535"/>
    <cellStyle name="Normal 2 14 2" xfId="536"/>
    <cellStyle name="Normal 2 14 3" xfId="537"/>
    <cellStyle name="Normal 2 15" xfId="538"/>
    <cellStyle name="Normal 2 15 2" xfId="539"/>
    <cellStyle name="Normal 2 15 3" xfId="540"/>
    <cellStyle name="Normal 2 16" xfId="541"/>
    <cellStyle name="Normal 2 16 2" xfId="542"/>
    <cellStyle name="Normal 2 16 3" xfId="543"/>
    <cellStyle name="Normal 2 17" xfId="15"/>
    <cellStyle name="Normal 2 17 2" xfId="544"/>
    <cellStyle name="Normal 2 18" xfId="545"/>
    <cellStyle name="Normal 2 18 2" xfId="546"/>
    <cellStyle name="Normal 2 19" xfId="547"/>
    <cellStyle name="Normal 2 19 2" xfId="548"/>
    <cellStyle name="Normal 2 2" xfId="3"/>
    <cellStyle name="Normal 2 2 10" xfId="549"/>
    <cellStyle name="Normal 2 2 10 2" xfId="550"/>
    <cellStyle name="Normal 2 2 11" xfId="551"/>
    <cellStyle name="Normal 2 2 11 2" xfId="552"/>
    <cellStyle name="Normal 2 2 12" xfId="553"/>
    <cellStyle name="Normal 2 2 12 2" xfId="554"/>
    <cellStyle name="Normal 2 2 13" xfId="555"/>
    <cellStyle name="Normal 2 2 14" xfId="556"/>
    <cellStyle name="Normal 2 2 15" xfId="557"/>
    <cellStyle name="Normal 2 2 16" xfId="558"/>
    <cellStyle name="Normal 2 2 17" xfId="559"/>
    <cellStyle name="Normal 2 2 18" xfId="560"/>
    <cellStyle name="Normal 2 2 19" xfId="561"/>
    <cellStyle name="Normal 2 2 2" xfId="562"/>
    <cellStyle name="Normal 2 2 2 2" xfId="563"/>
    <cellStyle name="Normal 2 2 2 2 2" xfId="564"/>
    <cellStyle name="Normal 2 2 2 3" xfId="565"/>
    <cellStyle name="Normal 2 2 2 4" xfId="566"/>
    <cellStyle name="Normal 2 2 2 4 2" xfId="567"/>
    <cellStyle name="Normal 2 2 20" xfId="568"/>
    <cellStyle name="Normal 2 2 3" xfId="569"/>
    <cellStyle name="Normal 2 2 3 10" xfId="570"/>
    <cellStyle name="Normal 2 2 3 11" xfId="571"/>
    <cellStyle name="Normal 2 2 3 12" xfId="572"/>
    <cellStyle name="Normal 2 2 3 13" xfId="573"/>
    <cellStyle name="Normal 2 2 3 2" xfId="574"/>
    <cellStyle name="Normal 2 2 3 2 2" xfId="575"/>
    <cellStyle name="Normal 2 2 3 3" xfId="576"/>
    <cellStyle name="Normal 2 2 3 4" xfId="577"/>
    <cellStyle name="Normal 2 2 3 5" xfId="578"/>
    <cellStyle name="Normal 2 2 3 6" xfId="579"/>
    <cellStyle name="Normal 2 2 3 7" xfId="580"/>
    <cellStyle name="Normal 2 2 3 8" xfId="581"/>
    <cellStyle name="Normal 2 2 3 9" xfId="582"/>
    <cellStyle name="Normal 2 2 4" xfId="583"/>
    <cellStyle name="Normal 2 2 4 10" xfId="584"/>
    <cellStyle name="Normal 2 2 4 10 2" xfId="585"/>
    <cellStyle name="Normal 2 2 4 11" xfId="586"/>
    <cellStyle name="Normal 2 2 4 11 2" xfId="587"/>
    <cellStyle name="Normal 2 2 4 12" xfId="588"/>
    <cellStyle name="Normal 2 2 4 12 2" xfId="589"/>
    <cellStyle name="Normal 2 2 4 13" xfId="590"/>
    <cellStyle name="Normal 2 2 4 2" xfId="591"/>
    <cellStyle name="Normal 2 2 4 2 2" xfId="592"/>
    <cellStyle name="Normal 2 2 4 3" xfId="593"/>
    <cellStyle name="Normal 2 2 4 3 2" xfId="594"/>
    <cellStyle name="Normal 2 2 4 4" xfId="595"/>
    <cellStyle name="Normal 2 2 4 4 2" xfId="596"/>
    <cellStyle name="Normal 2 2 4 5" xfId="597"/>
    <cellStyle name="Normal 2 2 4 5 2" xfId="598"/>
    <cellStyle name="Normal 2 2 4 6" xfId="599"/>
    <cellStyle name="Normal 2 2 4 6 2" xfId="600"/>
    <cellStyle name="Normal 2 2 4 7" xfId="601"/>
    <cellStyle name="Normal 2 2 4 7 2" xfId="602"/>
    <cellStyle name="Normal 2 2 4 8" xfId="603"/>
    <cellStyle name="Normal 2 2 4 8 2" xfId="604"/>
    <cellStyle name="Normal 2 2 4 9" xfId="605"/>
    <cellStyle name="Normal 2 2 4 9 2" xfId="606"/>
    <cellStyle name="Normal 2 2 5" xfId="607"/>
    <cellStyle name="Normal 2 2 5 2" xfId="608"/>
    <cellStyle name="Normal 2 2 5 3" xfId="609"/>
    <cellStyle name="Normal 2 2 6" xfId="610"/>
    <cellStyle name="Normal 2 2 6 2" xfId="611"/>
    <cellStyle name="Normal 2 2 6 3" xfId="612"/>
    <cellStyle name="Normal 2 2 7" xfId="613"/>
    <cellStyle name="Normal 2 2 7 2" xfId="614"/>
    <cellStyle name="Normal 2 2 7 3" xfId="615"/>
    <cellStyle name="Normal 2 2 8" xfId="616"/>
    <cellStyle name="Normal 2 2 8 2" xfId="617"/>
    <cellStyle name="Normal 2 2 8 3" xfId="618"/>
    <cellStyle name="Normal 2 2 9" xfId="619"/>
    <cellStyle name="Normal 2 2 9 2" xfId="620"/>
    <cellStyle name="Normal 2 20" xfId="621"/>
    <cellStyle name="Normal 2 20 2" xfId="622"/>
    <cellStyle name="Normal 2 21" xfId="623"/>
    <cellStyle name="Normal 2 21 2" xfId="624"/>
    <cellStyle name="Normal 2 22" xfId="625"/>
    <cellStyle name="Normal 2 22 2" xfId="626"/>
    <cellStyle name="Normal 2 23" xfId="627"/>
    <cellStyle name="Normal 2 24" xfId="628"/>
    <cellStyle name="Normal 2 25" xfId="629"/>
    <cellStyle name="Normal 2 26" xfId="630"/>
    <cellStyle name="Normal 2 27" xfId="631"/>
    <cellStyle name="Normal 2 3" xfId="632"/>
    <cellStyle name="Normal 2 3 10" xfId="633"/>
    <cellStyle name="Normal 2 3 10 2" xfId="634"/>
    <cellStyle name="Normal 2 3 10 3" xfId="635"/>
    <cellStyle name="Normal 2 3 11" xfId="636"/>
    <cellStyle name="Normal 2 3 11 2" xfId="637"/>
    <cellStyle name="Normal 2 3 12" xfId="638"/>
    <cellStyle name="Normal 2 3 12 2" xfId="639"/>
    <cellStyle name="Normal 2 3 13" xfId="640"/>
    <cellStyle name="Normal 2 3 13 2" xfId="641"/>
    <cellStyle name="Normal 2 3 14" xfId="642"/>
    <cellStyle name="Normal 2 3 14 2" xfId="643"/>
    <cellStyle name="Normal 2 3 15" xfId="644"/>
    <cellStyle name="Normal 2 3 2" xfId="645"/>
    <cellStyle name="Normal 2 3 2 10" xfId="646"/>
    <cellStyle name="Normal 2 3 2 10 2" xfId="647"/>
    <cellStyle name="Normal 2 3 2 11" xfId="648"/>
    <cellStyle name="Normal 2 3 2 11 2" xfId="649"/>
    <cellStyle name="Normal 2 3 2 12" xfId="650"/>
    <cellStyle name="Normal 2 3 2 12 2" xfId="651"/>
    <cellStyle name="Normal 2 3 2 13" xfId="652"/>
    <cellStyle name="Normal 2 3 2 2" xfId="653"/>
    <cellStyle name="Normal 2 3 2 2 2" xfId="654"/>
    <cellStyle name="Normal 2 3 2 3" xfId="655"/>
    <cellStyle name="Normal 2 3 2 3 2" xfId="656"/>
    <cellStyle name="Normal 2 3 2 4" xfId="657"/>
    <cellStyle name="Normal 2 3 2 4 2" xfId="658"/>
    <cellStyle name="Normal 2 3 2 5" xfId="659"/>
    <cellStyle name="Normal 2 3 2 5 2" xfId="660"/>
    <cellStyle name="Normal 2 3 2 6" xfId="661"/>
    <cellStyle name="Normal 2 3 2 6 2" xfId="662"/>
    <cellStyle name="Normal 2 3 2 7" xfId="663"/>
    <cellStyle name="Normal 2 3 2 7 2" xfId="664"/>
    <cellStyle name="Normal 2 3 2 8" xfId="665"/>
    <cellStyle name="Normal 2 3 2 8 2" xfId="666"/>
    <cellStyle name="Normal 2 3 2 9" xfId="667"/>
    <cellStyle name="Normal 2 3 2 9 2" xfId="668"/>
    <cellStyle name="Normal 2 3 3" xfId="669"/>
    <cellStyle name="Normal 2 3 3 10" xfId="670"/>
    <cellStyle name="Normal 2 3 3 10 2" xfId="671"/>
    <cellStyle name="Normal 2 3 3 11" xfId="672"/>
    <cellStyle name="Normal 2 3 3 11 2" xfId="673"/>
    <cellStyle name="Normal 2 3 3 12" xfId="674"/>
    <cellStyle name="Normal 2 3 3 12 2" xfId="675"/>
    <cellStyle name="Normal 2 3 3 13" xfId="676"/>
    <cellStyle name="Normal 2 3 3 2" xfId="677"/>
    <cellStyle name="Normal 2 3 3 2 2" xfId="678"/>
    <cellStyle name="Normal 2 3 3 3" xfId="679"/>
    <cellStyle name="Normal 2 3 3 3 2" xfId="680"/>
    <cellStyle name="Normal 2 3 3 4" xfId="681"/>
    <cellStyle name="Normal 2 3 3 4 2" xfId="682"/>
    <cellStyle name="Normal 2 3 3 5" xfId="683"/>
    <cellStyle name="Normal 2 3 3 5 2" xfId="684"/>
    <cellStyle name="Normal 2 3 3 6" xfId="685"/>
    <cellStyle name="Normal 2 3 3 6 2" xfId="686"/>
    <cellStyle name="Normal 2 3 3 7" xfId="687"/>
    <cellStyle name="Normal 2 3 3 7 2" xfId="688"/>
    <cellStyle name="Normal 2 3 3 8" xfId="689"/>
    <cellStyle name="Normal 2 3 3 8 2" xfId="690"/>
    <cellStyle name="Normal 2 3 3 9" xfId="691"/>
    <cellStyle name="Normal 2 3 3 9 2" xfId="692"/>
    <cellStyle name="Normal 2 3 4" xfId="693"/>
    <cellStyle name="Normal 2 3 4 2" xfId="694"/>
    <cellStyle name="Normal 2 3 4 3" xfId="695"/>
    <cellStyle name="Normal 2 3 5" xfId="696"/>
    <cellStyle name="Normal 2 3 5 2" xfId="697"/>
    <cellStyle name="Normal 2 3 5 3" xfId="698"/>
    <cellStyle name="Normal 2 3 6" xfId="699"/>
    <cellStyle name="Normal 2 3 6 2" xfId="700"/>
    <cellStyle name="Normal 2 3 6 3" xfId="701"/>
    <cellStyle name="Normal 2 3 7" xfId="702"/>
    <cellStyle name="Normal 2 3 7 2" xfId="703"/>
    <cellStyle name="Normal 2 3 7 3" xfId="704"/>
    <cellStyle name="Normal 2 3 8" xfId="705"/>
    <cellStyle name="Normal 2 3 8 2" xfId="706"/>
    <cellStyle name="Normal 2 3 8 3" xfId="707"/>
    <cellStyle name="Normal 2 3 9" xfId="708"/>
    <cellStyle name="Normal 2 3 9 2" xfId="709"/>
    <cellStyle name="Normal 2 3 9 3" xfId="710"/>
    <cellStyle name="Normal 2 4" xfId="711"/>
    <cellStyle name="Normal 2 4 10" xfId="2"/>
    <cellStyle name="Normal 2 4 10 2" xfId="712"/>
    <cellStyle name="Normal 2 4 11" xfId="713"/>
    <cellStyle name="Normal 2 4 12" xfId="714"/>
    <cellStyle name="Normal 2 4 13" xfId="715"/>
    <cellStyle name="Normal 2 4 14" xfId="716"/>
    <cellStyle name="Normal 2 4 15" xfId="717"/>
    <cellStyle name="Normal 2 4 2" xfId="718"/>
    <cellStyle name="Normal 2 4 2 2" xfId="719"/>
    <cellStyle name="Normal 2 4 2 2 2" xfId="720"/>
    <cellStyle name="Normal 2 4 2 3" xfId="721"/>
    <cellStyle name="Normal 2 4 3" xfId="722"/>
    <cellStyle name="Normal 2 4 3 2" xfId="723"/>
    <cellStyle name="Normal 2 4 3 2 2" xfId="724"/>
    <cellStyle name="Normal 2 4 3 3" xfId="725"/>
    <cellStyle name="Normal 2 4 4" xfId="726"/>
    <cellStyle name="Normal 2 4 4 2" xfId="727"/>
    <cellStyle name="Normal 2 4 5" xfId="728"/>
    <cellStyle name="Normal 2 4 5 2" xfId="729"/>
    <cellStyle name="Normal 2 4 6" xfId="730"/>
    <cellStyle name="Normal 2 4 6 2" xfId="731"/>
    <cellStyle name="Normal 2 4 7" xfId="732"/>
    <cellStyle name="Normal 2 4 7 2" xfId="733"/>
    <cellStyle name="Normal 2 4 8" xfId="734"/>
    <cellStyle name="Normal 2 4 8 2" xfId="735"/>
    <cellStyle name="Normal 2 4 9" xfId="736"/>
    <cellStyle name="Normal 2 4 9 2" xfId="737"/>
    <cellStyle name="Normal 2 5" xfId="738"/>
    <cellStyle name="Normal 2 5 10" xfId="739"/>
    <cellStyle name="Normal 2 5 10 2" xfId="740"/>
    <cellStyle name="Normal 2 5 11" xfId="741"/>
    <cellStyle name="Normal 2 5 11 2" xfId="742"/>
    <cellStyle name="Normal 2 5 12" xfId="743"/>
    <cellStyle name="Normal 2 5 12 2" xfId="744"/>
    <cellStyle name="Normal 2 5 13" xfId="745"/>
    <cellStyle name="Normal 2 5 2" xfId="746"/>
    <cellStyle name="Normal 2 5 2 2" xfId="747"/>
    <cellStyle name="Normal 2 5 2 2 2" xfId="748"/>
    <cellStyle name="Normal 2 5 2 3" xfId="749"/>
    <cellStyle name="Normal 2 5 3" xfId="750"/>
    <cellStyle name="Normal 2 5 3 2" xfId="751"/>
    <cellStyle name="Normal 2 5 3 3" xfId="752"/>
    <cellStyle name="Normal 2 5 4" xfId="753"/>
    <cellStyle name="Normal 2 5 4 2" xfId="754"/>
    <cellStyle name="Normal 2 5 4 3" xfId="755"/>
    <cellStyle name="Normal 2 5 5" xfId="756"/>
    <cellStyle name="Normal 2 5 5 2" xfId="757"/>
    <cellStyle name="Normal 2 5 5 3" xfId="758"/>
    <cellStyle name="Normal 2 5 6" xfId="759"/>
    <cellStyle name="Normal 2 5 6 2" xfId="760"/>
    <cellStyle name="Normal 2 5 6 3" xfId="761"/>
    <cellStyle name="Normal 2 5 7" xfId="762"/>
    <cellStyle name="Normal 2 5 7 2" xfId="763"/>
    <cellStyle name="Normal 2 5 7 3" xfId="764"/>
    <cellStyle name="Normal 2 5 8" xfId="765"/>
    <cellStyle name="Normal 2 5 8 2" xfId="766"/>
    <cellStyle name="Normal 2 5 8 3" xfId="767"/>
    <cellStyle name="Normal 2 5 9" xfId="768"/>
    <cellStyle name="Normal 2 5 9 2" xfId="769"/>
    <cellStyle name="Normal 2 6" xfId="770"/>
    <cellStyle name="Normal 2 6 10" xfId="771"/>
    <cellStyle name="Normal 2 6 11" xfId="772"/>
    <cellStyle name="Normal 2 6 12" xfId="773"/>
    <cellStyle name="Normal 2 6 13" xfId="774"/>
    <cellStyle name="Normal 2 6 14" xfId="775"/>
    <cellStyle name="Normal 2 6 15" xfId="776"/>
    <cellStyle name="Normal 2 6 2" xfId="777"/>
    <cellStyle name="Normal 2 6 2 2" xfId="778"/>
    <cellStyle name="Normal 2 6 2 2 2" xfId="779"/>
    <cellStyle name="Normal 2 6 2 3" xfId="780"/>
    <cellStyle name="Normal 2 6 3" xfId="781"/>
    <cellStyle name="Normal 2 6 3 2" xfId="782"/>
    <cellStyle name="Normal 2 6 3 3" xfId="783"/>
    <cellStyle name="Normal 2 6 4" xfId="784"/>
    <cellStyle name="Normal 2 6 5" xfId="785"/>
    <cellStyle name="Normal 2 6 6" xfId="786"/>
    <cellStyle name="Normal 2 6 7" xfId="787"/>
    <cellStyle name="Normal 2 6 8" xfId="788"/>
    <cellStyle name="Normal 2 6 9" xfId="789"/>
    <cellStyle name="Normal 2 7" xfId="790"/>
    <cellStyle name="Normal 2 7 10" xfId="791"/>
    <cellStyle name="Normal 2 7 11" xfId="792"/>
    <cellStyle name="Normal 2 7 12" xfId="793"/>
    <cellStyle name="Normal 2 7 13" xfId="794"/>
    <cellStyle name="Normal 2 7 14" xfId="795"/>
    <cellStyle name="Normal 2 7 15" xfId="796"/>
    <cellStyle name="Normal 2 7 2" xfId="797"/>
    <cellStyle name="Normal 2 7 2 2" xfId="798"/>
    <cellStyle name="Normal 2 7 2 2 2" xfId="799"/>
    <cellStyle name="Normal 2 7 2 3" xfId="800"/>
    <cellStyle name="Normal 2 7 3" xfId="801"/>
    <cellStyle name="Normal 2 7 3 2" xfId="802"/>
    <cellStyle name="Normal 2 7 3 3" xfId="803"/>
    <cellStyle name="Normal 2 7 4" xfId="804"/>
    <cellStyle name="Normal 2 7 5" xfId="805"/>
    <cellStyle name="Normal 2 7 6" xfId="806"/>
    <cellStyle name="Normal 2 7 7" xfId="807"/>
    <cellStyle name="Normal 2 7 8" xfId="808"/>
    <cellStyle name="Normal 2 7 9" xfId="809"/>
    <cellStyle name="Normal 2 8" xfId="810"/>
    <cellStyle name="Normal 2 8 10" xfId="811"/>
    <cellStyle name="Normal 2 8 11" xfId="812"/>
    <cellStyle name="Normal 2 8 12" xfId="813"/>
    <cellStyle name="Normal 2 8 13" xfId="814"/>
    <cellStyle name="Normal 2 8 14" xfId="815"/>
    <cellStyle name="Normal 2 8 15" xfId="816"/>
    <cellStyle name="Normal 2 8 2" xfId="817"/>
    <cellStyle name="Normal 2 8 2 2" xfId="818"/>
    <cellStyle name="Normal 2 8 2 2 2" xfId="819"/>
    <cellStyle name="Normal 2 8 2 3" xfId="820"/>
    <cellStyle name="Normal 2 8 3" xfId="821"/>
    <cellStyle name="Normal 2 8 3 2" xfId="822"/>
    <cellStyle name="Normal 2 8 3 3" xfId="823"/>
    <cellStyle name="Normal 2 8 4" xfId="824"/>
    <cellStyle name="Normal 2 8 5" xfId="825"/>
    <cellStyle name="Normal 2 8 6" xfId="826"/>
    <cellStyle name="Normal 2 8 7" xfId="827"/>
    <cellStyle name="Normal 2 8 8" xfId="828"/>
    <cellStyle name="Normal 2 8 9" xfId="829"/>
    <cellStyle name="Normal 2 9" xfId="830"/>
    <cellStyle name="Normal 2 9 2" xfId="831"/>
    <cellStyle name="Normal 2 9 2 2" xfId="832"/>
    <cellStyle name="Normal 2 9 3" xfId="833"/>
    <cellStyle name="Normal 2_converted 2" xfId="834"/>
    <cellStyle name="Normal 20" xfId="835"/>
    <cellStyle name="Normal 20 2" xfId="836"/>
    <cellStyle name="Normal 20 3" xfId="837"/>
    <cellStyle name="Normal 21" xfId="838"/>
    <cellStyle name="Normal 21 2" xfId="839"/>
    <cellStyle name="Normal 21 3" xfId="840"/>
    <cellStyle name="Normal 22" xfId="841"/>
    <cellStyle name="Normal 22 2" xfId="842"/>
    <cellStyle name="Normal 22 3" xfId="843"/>
    <cellStyle name="Normal 23" xfId="844"/>
    <cellStyle name="Normal 23 2" xfId="845"/>
    <cellStyle name="Normal 23 3" xfId="846"/>
    <cellStyle name="Normal 24" xfId="847"/>
    <cellStyle name="Normal 24 2" xfId="848"/>
    <cellStyle name="Normal 24 3" xfId="849"/>
    <cellStyle name="Normal 25" xfId="850"/>
    <cellStyle name="Normal 25 2" xfId="851"/>
    <cellStyle name="Normal 25 3" xfId="852"/>
    <cellStyle name="Normal 26" xfId="853"/>
    <cellStyle name="Normal 26 2" xfId="854"/>
    <cellStyle name="Normal 26 3" xfId="855"/>
    <cellStyle name="Normal 27" xfId="856"/>
    <cellStyle name="Normal 27 2" xfId="857"/>
    <cellStyle name="Normal 27 3" xfId="858"/>
    <cellStyle name="Normal 28" xfId="859"/>
    <cellStyle name="Normal 28 2" xfId="860"/>
    <cellStyle name="Normal 28 2 2" xfId="861"/>
    <cellStyle name="Normal 28 2 3" xfId="862"/>
    <cellStyle name="Normal 28 3" xfId="863"/>
    <cellStyle name="Normal 28 3 2" xfId="864"/>
    <cellStyle name="Normal 28 3 3" xfId="865"/>
    <cellStyle name="Normal 28 4" xfId="866"/>
    <cellStyle name="Normal 29" xfId="867"/>
    <cellStyle name="Normal 29 2" xfId="868"/>
    <cellStyle name="Normal 29 3" xfId="869"/>
    <cellStyle name="Normal 3" xfId="7"/>
    <cellStyle name="Normal 3 10" xfId="870"/>
    <cellStyle name="Normal 3 10 2" xfId="871"/>
    <cellStyle name="Normal 3 10 3" xfId="872"/>
    <cellStyle name="Normal 3 11" xfId="873"/>
    <cellStyle name="Normal 3 12" xfId="874"/>
    <cellStyle name="Normal 3 13" xfId="875"/>
    <cellStyle name="Normal 3 14" xfId="876"/>
    <cellStyle name="Normal 3 15" xfId="877"/>
    <cellStyle name="Normal 3 2" xfId="878"/>
    <cellStyle name="Normal 3 2 2" xfId="879"/>
    <cellStyle name="Normal 3 2 2 2" xfId="880"/>
    <cellStyle name="Normal 3 2 3" xfId="881"/>
    <cellStyle name="Normal 3 3" xfId="882"/>
    <cellStyle name="Normal 3 3 10" xfId="883"/>
    <cellStyle name="Normal 3 3 11" xfId="884"/>
    <cellStyle name="Normal 3 3 12" xfId="885"/>
    <cellStyle name="Normal 3 3 13" xfId="886"/>
    <cellStyle name="Normal 3 3 2" xfId="887"/>
    <cellStyle name="Normal 3 3 3" xfId="888"/>
    <cellStyle name="Normal 3 3 4" xfId="889"/>
    <cellStyle name="Normal 3 3 5" xfId="890"/>
    <cellStyle name="Normal 3 3 6" xfId="891"/>
    <cellStyle name="Normal 3 3 7" xfId="892"/>
    <cellStyle name="Normal 3 3 8" xfId="893"/>
    <cellStyle name="Normal 3 3 9" xfId="894"/>
    <cellStyle name="Normal 3 4" xfId="895"/>
    <cellStyle name="Normal 3 4 2" xfId="896"/>
    <cellStyle name="Normal 3 5" xfId="897"/>
    <cellStyle name="Normal 3 6" xfId="898"/>
    <cellStyle name="Normal 3 7" xfId="899"/>
    <cellStyle name="Normal 3 8" xfId="900"/>
    <cellStyle name="Normal 3 9" xfId="901"/>
    <cellStyle name="Normal 30" xfId="902"/>
    <cellStyle name="Normal 30 2" xfId="903"/>
    <cellStyle name="Normal 30 3" xfId="904"/>
    <cellStyle name="Normal 31" xfId="905"/>
    <cellStyle name="Normal 31 2" xfId="906"/>
    <cellStyle name="Normal 31 3" xfId="907"/>
    <cellStyle name="Normal 32" xfId="908"/>
    <cellStyle name="Normal 32 2" xfId="909"/>
    <cellStyle name="Normal 32 3" xfId="910"/>
    <cellStyle name="Normal 33" xfId="911"/>
    <cellStyle name="Normal 33 2" xfId="912"/>
    <cellStyle name="Normal 33 3" xfId="913"/>
    <cellStyle name="Normal 34" xfId="12"/>
    <cellStyle name="Normal 35" xfId="914"/>
    <cellStyle name="Normal 35 2" xfId="915"/>
    <cellStyle name="Normal 35 3" xfId="916"/>
    <cellStyle name="Normal 36" xfId="917"/>
    <cellStyle name="Normal 36 2" xfId="918"/>
    <cellStyle name="Normal 37" xfId="919"/>
    <cellStyle name="Normal 37 2" xfId="920"/>
    <cellStyle name="Normal 37 3" xfId="921"/>
    <cellStyle name="Normal 38" xfId="922"/>
    <cellStyle name="Normal 38 2" xfId="923"/>
    <cellStyle name="Normal 39" xfId="1086"/>
    <cellStyle name="Normal 4" xfId="13"/>
    <cellStyle name="Normal 4 10" xfId="924"/>
    <cellStyle name="Normal 4 11" xfId="925"/>
    <cellStyle name="Normal 4 12" xfId="926"/>
    <cellStyle name="Normal 4 2" xfId="927"/>
    <cellStyle name="Normal 4 2 2" xfId="928"/>
    <cellStyle name="Normal 4 2 2 2" xfId="929"/>
    <cellStyle name="Normal 4 2 2 2 2" xfId="930"/>
    <cellStyle name="Normal 4 2 3" xfId="931"/>
    <cellStyle name="Normal 4 2 4" xfId="932"/>
    <cellStyle name="Normal 4 2 5" xfId="933"/>
    <cellStyle name="Normal 4 2 6" xfId="934"/>
    <cellStyle name="Normal 4 3" xfId="935"/>
    <cellStyle name="Normal 4 3 2" xfId="936"/>
    <cellStyle name="Normal 4 3 2 2" xfId="937"/>
    <cellStyle name="Normal 4 3 3" xfId="938"/>
    <cellStyle name="Normal 4 4" xfId="939"/>
    <cellStyle name="Normal 4 4 2" xfId="940"/>
    <cellStyle name="Normal 4 4 3" xfId="941"/>
    <cellStyle name="Normal 4 5" xfId="942"/>
    <cellStyle name="Normal 4 5 2" xfId="943"/>
    <cellStyle name="Normal 4 6" xfId="944"/>
    <cellStyle name="Normal 4 6 2" xfId="945"/>
    <cellStyle name="Normal 4 7" xfId="946"/>
    <cellStyle name="Normal 4 7 2" xfId="947"/>
    <cellStyle name="Normal 4 8" xfId="948"/>
    <cellStyle name="Normal 4 8 2" xfId="949"/>
    <cellStyle name="Normal 4 9" xfId="950"/>
    <cellStyle name="Normal 40" xfId="1160"/>
    <cellStyle name="Normal 41" xfId="1240"/>
    <cellStyle name="Normal 42" xfId="1248"/>
    <cellStyle name="Normal 5" xfId="6"/>
    <cellStyle name="Normal 5 2" xfId="951"/>
    <cellStyle name="Normal 5 2 10" xfId="952"/>
    <cellStyle name="Normal 5 2 11" xfId="953"/>
    <cellStyle name="Normal 5 2 12" xfId="954"/>
    <cellStyle name="Normal 5 2 13" xfId="955"/>
    <cellStyle name="Normal 5 2 2" xfId="956"/>
    <cellStyle name="Normal 5 2 2 10" xfId="957"/>
    <cellStyle name="Normal 5 2 2 11" xfId="958"/>
    <cellStyle name="Normal 5 2 2 12" xfId="959"/>
    <cellStyle name="Normal 5 2 2 2" xfId="960"/>
    <cellStyle name="Normal 5 2 2 3" xfId="961"/>
    <cellStyle name="Normal 5 2 2 4" xfId="962"/>
    <cellStyle name="Normal 5 2 2 5" xfId="963"/>
    <cellStyle name="Normal 5 2 2 6" xfId="964"/>
    <cellStyle name="Normal 5 2 2 7" xfId="965"/>
    <cellStyle name="Normal 5 2 2 8" xfId="966"/>
    <cellStyle name="Normal 5 2 2 9" xfId="967"/>
    <cellStyle name="Normal 5 2 3" xfId="968"/>
    <cellStyle name="Normal 5 2 4" xfId="969"/>
    <cellStyle name="Normal 5 2 5" xfId="970"/>
    <cellStyle name="Normal 5 2 6" xfId="971"/>
    <cellStyle name="Normal 5 2 7" xfId="972"/>
    <cellStyle name="Normal 5 2 8" xfId="973"/>
    <cellStyle name="Normal 5 2 9" xfId="974"/>
    <cellStyle name="Normal 5 3" xfId="975"/>
    <cellStyle name="Normal 5 4" xfId="976"/>
    <cellStyle name="Normal 6" xfId="977"/>
    <cellStyle name="Normal 6 10" xfId="978"/>
    <cellStyle name="Normal 6 10 2" xfId="979"/>
    <cellStyle name="Normal 6 11" xfId="980"/>
    <cellStyle name="Normal 6 12" xfId="981"/>
    <cellStyle name="Normal 6 13" xfId="982"/>
    <cellStyle name="Normal 6 14" xfId="983"/>
    <cellStyle name="Normal 6 15" xfId="984"/>
    <cellStyle name="Normal 6 2" xfId="985"/>
    <cellStyle name="Normal 6 2 2" xfId="986"/>
    <cellStyle name="Normal 6 2 2 2" xfId="987"/>
    <cellStyle name="Normal 6 2 2 3" xfId="988"/>
    <cellStyle name="Normal 6 2 3" xfId="989"/>
    <cellStyle name="Normal 6 2 3 2" xfId="990"/>
    <cellStyle name="Normal 6 2 3 2 2" xfId="991"/>
    <cellStyle name="Normal 6 2 3 3" xfId="992"/>
    <cellStyle name="Normal 6 2 4" xfId="993"/>
    <cellStyle name="Normal 6 2 5" xfId="994"/>
    <cellStyle name="Normal 6 3" xfId="995"/>
    <cellStyle name="Normal 6 3 2" xfId="996"/>
    <cellStyle name="Normal 6 3 2 2" xfId="997"/>
    <cellStyle name="Normal 6 3 2 3" xfId="998"/>
    <cellStyle name="Normal 6 3 3" xfId="999"/>
    <cellStyle name="Normal 6 3 3 2" xfId="1000"/>
    <cellStyle name="Normal 6 3 3 3" xfId="1001"/>
    <cellStyle name="Normal 6 3 4" xfId="1002"/>
    <cellStyle name="Normal 6 3 5" xfId="1003"/>
    <cellStyle name="Normal 6 4" xfId="1004"/>
    <cellStyle name="Normal 6 4 2" xfId="1005"/>
    <cellStyle name="Normal 6 4 3" xfId="1006"/>
    <cellStyle name="Normal 6 5" xfId="1007"/>
    <cellStyle name="Normal 6 5 2" xfId="1008"/>
    <cellStyle name="Normal 6 5 3" xfId="1009"/>
    <cellStyle name="Normal 6 6" xfId="1010"/>
    <cellStyle name="Normal 6 6 2" xfId="1011"/>
    <cellStyle name="Normal 6 7" xfId="1012"/>
    <cellStyle name="Normal 6 7 2" xfId="1013"/>
    <cellStyle name="Normal 6 8" xfId="1014"/>
    <cellStyle name="Normal 6 8 2" xfId="1015"/>
    <cellStyle name="Normal 6 9" xfId="1016"/>
    <cellStyle name="Normal 6 9 2" xfId="1017"/>
    <cellStyle name="Normal 6_converted 2" xfId="1018"/>
    <cellStyle name="Normal 7" xfId="1019"/>
    <cellStyle name="Normal 7 2" xfId="1020"/>
    <cellStyle name="Normal 7 2 2" xfId="1021"/>
    <cellStyle name="Normal 7 2 3" xfId="1022"/>
    <cellStyle name="Normal 7 3" xfId="1023"/>
    <cellStyle name="Normal 7 3 2" xfId="1024"/>
    <cellStyle name="Normal 7 3 2 2" xfId="1025"/>
    <cellStyle name="Normal 7 3 2 3" xfId="1026"/>
    <cellStyle name="Normal 7 3 3" xfId="1027"/>
    <cellStyle name="Normal 7 3 3 2" xfId="1028"/>
    <cellStyle name="Normal 7 3 3 3" xfId="1029"/>
    <cellStyle name="Normal 7 3 4" xfId="1030"/>
    <cellStyle name="Normal 7 3 5" xfId="1031"/>
    <cellStyle name="Normal 7 4" xfId="1032"/>
    <cellStyle name="Normal 7 4 2" xfId="1033"/>
    <cellStyle name="Normal 7 4 3" xfId="1034"/>
    <cellStyle name="Normal 7 5" xfId="1035"/>
    <cellStyle name="Normal 7 5 2" xfId="1036"/>
    <cellStyle name="Normal 7 5 3" xfId="1037"/>
    <cellStyle name="Normal 7 6" xfId="1038"/>
    <cellStyle name="Normal 7 7" xfId="1039"/>
    <cellStyle name="Normal 8" xfId="1040"/>
    <cellStyle name="Normal 8 10" xfId="1041"/>
    <cellStyle name="Normal 8 11" xfId="1042"/>
    <cellStyle name="Normal 8 12" xfId="1043"/>
    <cellStyle name="Normal 8 13" xfId="1044"/>
    <cellStyle name="Normal 8 14" xfId="1045"/>
    <cellStyle name="Normal 8 15" xfId="1046"/>
    <cellStyle name="Normal 8 2" xfId="1047"/>
    <cellStyle name="Normal 8 2 2" xfId="1048"/>
    <cellStyle name="Normal 8 3" xfId="1049"/>
    <cellStyle name="Normal 8 4" xfId="1050"/>
    <cellStyle name="Normal 8 5" xfId="1051"/>
    <cellStyle name="Normal 8 6" xfId="1052"/>
    <cellStyle name="Normal 8 7" xfId="1053"/>
    <cellStyle name="Normal 8 8" xfId="1054"/>
    <cellStyle name="Normal 8 9" xfId="1055"/>
    <cellStyle name="Normal 9" xfId="1056"/>
    <cellStyle name="Normal 9 10" xfId="1057"/>
    <cellStyle name="Normal 9 11" xfId="1058"/>
    <cellStyle name="Normal 9 12" xfId="1059"/>
    <cellStyle name="Normal 9 13" xfId="1060"/>
    <cellStyle name="Normal 9 14" xfId="1061"/>
    <cellStyle name="Normal 9 15" xfId="1062"/>
    <cellStyle name="Normal 9 2" xfId="1063"/>
    <cellStyle name="Normal 9 2 2" xfId="1064"/>
    <cellStyle name="Normal 9 3" xfId="1065"/>
    <cellStyle name="Normal 9 4" xfId="1066"/>
    <cellStyle name="Normal 9 5" xfId="1067"/>
    <cellStyle name="Normal 9 6" xfId="1068"/>
    <cellStyle name="Normal 9 7" xfId="1069"/>
    <cellStyle name="Normal 9 8" xfId="1070"/>
    <cellStyle name="Normal 9 9" xfId="1071"/>
    <cellStyle name="Note 2" xfId="1072"/>
    <cellStyle name="Output 2" xfId="1073"/>
    <cellStyle name="Percent" xfId="1250" builtinId="5"/>
    <cellStyle name="Style 1" xfId="1074"/>
    <cellStyle name="Style 1 2" xfId="1075"/>
    <cellStyle name="Style 1 2 2" xfId="1076"/>
    <cellStyle name="Style 1 3" xfId="1077"/>
    <cellStyle name="Style 1 3 2" xfId="1078"/>
    <cellStyle name="Style 1 3 3" xfId="1079"/>
    <cellStyle name="Style 1 4" xfId="1080"/>
    <cellStyle name="Title 2" xfId="1081"/>
    <cellStyle name="Total 2" xfId="1082"/>
    <cellStyle name="Warning Text 2" xfId="1083"/>
  </cellStyles>
  <dxfs count="1">
    <dxf>
      <font>
        <condense val="0"/>
        <extend val="0"/>
        <color rgb="FF9C0006"/>
      </font>
      <fill>
        <patternFill>
          <bgColor rgb="FFFFC7CE"/>
        </patternFill>
      </fill>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676274</xdr:colOff>
      <xdr:row>2</xdr:row>
      <xdr:rowOff>95249</xdr:rowOff>
    </xdr:from>
    <xdr:to>
      <xdr:col>7</xdr:col>
      <xdr:colOff>752475</xdr:colOff>
      <xdr:row>5</xdr:row>
      <xdr:rowOff>133349</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000624" y="476249"/>
          <a:ext cx="2200276" cy="6858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unday/Local%20Settings/Temporary%20Internet%20Files/Content.Outlook/OYS7QKYK/Twelve%20Batch/Anyanwu%20Godw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unday/Application%20Data/Microsoft/Excel/Computation%20to%20PenCOm%20for%20Approval/Public%20Sector/23rd%20Batch/Samuel%20Babatunde%20Wicklif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unday/AppData/Local/Microsoft/Windows/Temporary%20Internet%20Files/Content.Outlook/GMYI27TS/Copy%20of%20Review%20of%20calculation%20of%20Lumpsum%20and%20Programmed%20Withdrawal%20-%20Consent%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emplate"/>
      <sheetName val="Male"/>
      <sheetName val="Female"/>
      <sheetName val="Calculations "/>
    </sheetNames>
    <sheetDataSet>
      <sheetData sheetId="0"/>
      <sheetData sheetId="1">
        <row r="7">
          <cell r="B7">
            <v>10</v>
          </cell>
        </row>
      </sheetData>
      <sheetData sheetId="2">
        <row r="7">
          <cell r="B7">
            <v>10</v>
          </cell>
          <cell r="C7">
            <v>1.17E-3</v>
          </cell>
          <cell r="D7">
            <v>897001</v>
          </cell>
          <cell r="E7">
            <v>1049.49117</v>
          </cell>
          <cell r="F7">
            <v>435219.43888034188</v>
          </cell>
          <cell r="G7">
            <v>6087996.7461670209</v>
          </cell>
          <cell r="H7">
            <v>82858094.729306459</v>
          </cell>
          <cell r="I7">
            <v>473.68069161860461</v>
          </cell>
          <cell r="J7">
            <v>10475.47983295142</v>
          </cell>
          <cell r="K7">
            <v>307199.43816059525</v>
          </cell>
          <cell r="L7">
            <v>13.988338300856178</v>
          </cell>
          <cell r="M7">
            <v>13.398544190483882</v>
          </cell>
          <cell r="N7">
            <v>13.497974789610687</v>
          </cell>
        </row>
        <row r="8">
          <cell r="B8">
            <v>11</v>
          </cell>
          <cell r="C8">
            <v>1.17E-3</v>
          </cell>
          <cell r="D8">
            <v>895951.50882999995</v>
          </cell>
          <cell r="E8">
            <v>1048.2632653311</v>
          </cell>
          <cell r="F8">
            <v>404381.61129009468</v>
          </cell>
          <cell r="G8">
            <v>5652777.3072866788</v>
          </cell>
          <cell r="H8">
            <v>76770097.983139411</v>
          </cell>
          <cell r="I8">
            <v>440.11766065991708</v>
          </cell>
          <cell r="J8">
            <v>10001.799141332815</v>
          </cell>
          <cell r="K8">
            <v>296723.95832764386</v>
          </cell>
          <cell r="L8">
            <v>13.978818891523478</v>
          </cell>
          <cell r="M8">
            <v>13.389024781151187</v>
          </cell>
          <cell r="N8">
            <v>13.488455380277991</v>
          </cell>
        </row>
        <row r="9">
          <cell r="B9">
            <v>12</v>
          </cell>
          <cell r="C9">
            <v>1.17E-3</v>
          </cell>
          <cell r="D9">
            <v>894903.2455646689</v>
          </cell>
          <cell r="E9">
            <v>1047.0367973106627</v>
          </cell>
          <cell r="F9">
            <v>375728.82307431195</v>
          </cell>
          <cell r="G9">
            <v>5248395.6959965834</v>
          </cell>
          <cell r="H9">
            <v>71117320.675852746</v>
          </cell>
          <cell r="I9">
            <v>408.93276557855347</v>
          </cell>
          <cell r="J9">
            <v>9561.681480672898</v>
          </cell>
          <cell r="K9">
            <v>286722.15918631095</v>
          </cell>
          <cell r="L9">
            <v>13.968573539428865</v>
          </cell>
          <cell r="M9">
            <v>13.378779429056578</v>
          </cell>
          <cell r="N9">
            <v>13.478210028183382</v>
          </cell>
        </row>
        <row r="10">
          <cell r="B10">
            <v>13</v>
          </cell>
          <cell r="C10">
            <v>1.17E-3</v>
          </cell>
          <cell r="D10">
            <v>893856.20876735821</v>
          </cell>
          <cell r="E10">
            <v>1045.811764257809</v>
          </cell>
          <cell r="F10">
            <v>349106.25148959534</v>
          </cell>
          <cell r="G10">
            <v>4872666.8729222715</v>
          </cell>
          <cell r="H10">
            <v>65868924.979856201</v>
          </cell>
          <cell r="I10">
            <v>379.95750162123397</v>
          </cell>
          <cell r="J10">
            <v>9152.7487150943452</v>
          </cell>
          <cell r="K10">
            <v>277160.47770563804</v>
          </cell>
          <cell r="L10">
            <v>13.957546884741177</v>
          </cell>
          <cell r="M10">
            <v>13.367752774368892</v>
          </cell>
          <cell r="N10">
            <v>13.467183373495695</v>
          </cell>
        </row>
        <row r="11">
          <cell r="B11">
            <v>14</v>
          </cell>
          <cell r="C11">
            <v>1.17E-3</v>
          </cell>
          <cell r="D11">
            <v>892810.39700310037</v>
          </cell>
          <cell r="E11">
            <v>1044.5881644936276</v>
          </cell>
          <cell r="F11">
            <v>324370.04388404882</v>
          </cell>
          <cell r="G11">
            <v>4523560.621432676</v>
          </cell>
          <cell r="H11">
            <v>60996258.106933929</v>
          </cell>
          <cell r="I11">
            <v>353.0353035761276</v>
          </cell>
          <cell r="J11">
            <v>8772.7912134731105</v>
          </cell>
          <cell r="K11">
            <v>268007.72899054363</v>
          </cell>
          <cell r="L11">
            <v>13.945679345931506</v>
          </cell>
          <cell r="M11">
            <v>13.355885235559223</v>
          </cell>
          <cell r="N11">
            <v>13.455315834686024</v>
          </cell>
        </row>
        <row r="12">
          <cell r="B12">
            <v>15</v>
          </cell>
          <cell r="C12">
            <v>1.17E-3</v>
          </cell>
          <cell r="D12">
            <v>891765.8088386067</v>
          </cell>
          <cell r="E12">
            <v>1043.3659963411699</v>
          </cell>
          <cell r="F12">
            <v>301386.54040251579</v>
          </cell>
          <cell r="G12">
            <v>4199190.5775486259</v>
          </cell>
          <cell r="H12">
            <v>56472697.485501252</v>
          </cell>
          <cell r="I12">
            <v>328.02069978692418</v>
          </cell>
          <cell r="J12">
            <v>8419.7559098969832</v>
          </cell>
          <cell r="K12">
            <v>259234.93777707085</v>
          </cell>
          <cell r="L12">
            <v>13.932906797829826</v>
          </cell>
          <cell r="M12">
            <v>13.343112687457547</v>
          </cell>
          <cell r="N12">
            <v>13.442543286584348</v>
          </cell>
        </row>
        <row r="13">
          <cell r="B13">
            <v>16</v>
          </cell>
          <cell r="C13">
            <v>1.17E-3</v>
          </cell>
          <cell r="D13">
            <v>890722.44284226547</v>
          </cell>
          <cell r="E13">
            <v>1042.1452581254507</v>
          </cell>
          <cell r="F13">
            <v>280031.55176766962</v>
          </cell>
          <cell r="G13">
            <v>3897804.0371461133</v>
          </cell>
          <cell r="H13">
            <v>52273506.907952629</v>
          </cell>
          <cell r="I13">
            <v>304.77852610992886</v>
          </cell>
          <cell r="J13">
            <v>8091.7352101100596</v>
          </cell>
          <cell r="K13">
            <v>250815.18186717393</v>
          </cell>
          <cell r="L13">
            <v>13.919160225130478</v>
          </cell>
          <cell r="M13">
            <v>13.329366114758187</v>
          </cell>
          <cell r="N13">
            <v>13.42879671388499</v>
          </cell>
        </row>
        <row r="14">
          <cell r="B14">
            <v>17</v>
          </cell>
          <cell r="C14">
            <v>1.17E-3</v>
          </cell>
          <cell r="D14">
            <v>889680.29758413997</v>
          </cell>
          <cell r="E14">
            <v>1040.9259481734439</v>
          </cell>
          <cell r="F14">
            <v>260189.68823451299</v>
          </cell>
          <cell r="G14">
            <v>3617772.4853784437</v>
          </cell>
          <cell r="H14">
            <v>48375702.870806523</v>
          </cell>
          <cell r="I14">
            <v>283.18319556686538</v>
          </cell>
          <cell r="J14">
            <v>7786.9566840001307</v>
          </cell>
          <cell r="K14">
            <v>242723.44665706385</v>
          </cell>
          <cell r="L14">
            <v>13.904365349474148</v>
          </cell>
          <cell r="M14">
            <v>13.314571239101857</v>
          </cell>
          <cell r="N14">
            <v>13.41400530475093</v>
          </cell>
        </row>
        <row r="15">
          <cell r="B15">
            <v>18</v>
          </cell>
          <cell r="C15">
            <v>1.17E-3</v>
          </cell>
          <cell r="D15">
            <v>888639.37163596659</v>
          </cell>
          <cell r="E15">
            <v>1039.7080648140809</v>
          </cell>
          <cell r="F15">
            <v>241753.73609235225</v>
          </cell>
          <cell r="G15">
            <v>3357582.797143931</v>
          </cell>
          <cell r="H15">
            <v>44757930.385428078</v>
          </cell>
          <cell r="I15">
            <v>263.11801974702519</v>
          </cell>
          <cell r="J15">
            <v>7503.7734884332649</v>
          </cell>
          <cell r="K15">
            <v>234936.48997306376</v>
          </cell>
          <cell r="L15">
            <v>13.888442228091574</v>
          </cell>
          <cell r="M15">
            <v>13.298655579472417</v>
          </cell>
          <cell r="N15">
            <v>13.398096578096624</v>
          </cell>
        </row>
        <row r="16">
          <cell r="B16">
            <v>19</v>
          </cell>
          <cell r="C16">
            <v>1.17E-3</v>
          </cell>
          <cell r="D16">
            <v>887599.66357115249</v>
          </cell>
          <cell r="E16">
            <v>1038.4916063782484</v>
          </cell>
          <cell r="F16">
            <v>224624.07834523174</v>
          </cell>
          <cell r="G16">
            <v>3115829.0610515787</v>
          </cell>
          <cell r="H16">
            <v>41400347.588284135</v>
          </cell>
          <cell r="I16">
            <v>244.47457829201971</v>
          </cell>
          <cell r="J16">
            <v>7240.6554686862391</v>
          </cell>
          <cell r="K16">
            <v>227432.71648463048</v>
          </cell>
          <cell r="L16">
            <v>13.871304821839999</v>
          </cell>
          <cell r="M16">
            <v>13.28154112735834</v>
          </cell>
          <cell r="N16">
            <v>13.380992525237014</v>
          </cell>
        </row>
        <row r="17">
          <cell r="B17">
            <v>20</v>
          </cell>
          <cell r="C17">
            <v>1.17E-3</v>
          </cell>
          <cell r="D17">
            <v>886561.17196477426</v>
          </cell>
          <cell r="E17">
            <v>1037.2765711987859</v>
          </cell>
          <cell r="F17">
            <v>208708.15644052826</v>
          </cell>
          <cell r="G17">
            <v>2891204.982706347</v>
          </cell>
          <cell r="H17">
            <v>38284518.527232565</v>
          </cell>
          <cell r="I17">
            <v>227.15213305620281</v>
          </cell>
          <cell r="J17">
            <v>6996.1808903942201</v>
          </cell>
          <cell r="K17">
            <v>220192.06101594423</v>
          </cell>
          <cell r="L17">
            <v>13.852860530298445</v>
          </cell>
          <cell r="M17">
            <v>13.263143925006052</v>
          </cell>
          <cell r="N17">
            <v>13.362609188140897</v>
          </cell>
        </row>
        <row r="18">
          <cell r="B18">
            <v>21</v>
          </cell>
          <cell r="C18">
            <v>1.1800000000000001E-3</v>
          </cell>
          <cell r="D18">
            <v>885523.89539357543</v>
          </cell>
          <cell r="E18">
            <v>1044.9181965644191</v>
          </cell>
          <cell r="F18">
            <v>193919.97013720262</v>
          </cell>
          <cell r="G18">
            <v>2682496.8262658189</v>
          </cell>
          <cell r="H18">
            <v>35393313.544526227</v>
          </cell>
          <cell r="I18">
            <v>212.86099047618521</v>
          </cell>
          <cell r="J18">
            <v>6769.0287573380156</v>
          </cell>
          <cell r="K18">
            <v>213195.88012555003</v>
          </cell>
          <cell r="L18">
            <v>13.83300969140978</v>
          </cell>
          <cell r="M18">
            <v>13.243373611511325</v>
          </cell>
          <cell r="N18">
            <v>13.342859671697532</v>
          </cell>
        </row>
        <row r="19">
          <cell r="B19">
            <v>22</v>
          </cell>
          <cell r="C19">
            <v>1.1900000000000001E-3</v>
          </cell>
          <cell r="D19">
            <v>884478.977197011</v>
          </cell>
          <cell r="E19">
            <v>1052.5299828644431</v>
          </cell>
          <cell r="F19">
            <v>180177.80890459602</v>
          </cell>
          <cell r="G19">
            <v>2488576.8561286163</v>
          </cell>
          <cell r="H19">
            <v>32710816.718260419</v>
          </cell>
          <cell r="I19">
            <v>199.45264427578536</v>
          </cell>
          <cell r="J19">
            <v>6556.1677668618313</v>
          </cell>
          <cell r="K19">
            <v>206426.85136821202</v>
          </cell>
          <cell r="L19">
            <v>13.811783322586164</v>
          </cell>
          <cell r="M19">
            <v>13.222235227610581</v>
          </cell>
          <cell r="N19">
            <v>13.321742083807068</v>
          </cell>
        </row>
        <row r="20">
          <cell r="B20">
            <v>23</v>
          </cell>
          <cell r="C20">
            <v>1.1999999999999999E-3</v>
          </cell>
          <cell r="D20">
            <v>883426.44721414661</v>
          </cell>
          <cell r="E20">
            <v>1060.1117366569758</v>
          </cell>
          <cell r="F20">
            <v>167407.81145302285</v>
          </cell>
          <cell r="G20">
            <v>2308399.0472240192</v>
          </cell>
          <cell r="H20">
            <v>30222239.862131801</v>
          </cell>
          <cell r="I20">
            <v>186.87383604058365</v>
          </cell>
          <cell r="J20">
            <v>6356.7151225860453</v>
          </cell>
          <cell r="K20">
            <v>199870.68360135012</v>
          </cell>
          <cell r="L20">
            <v>13.789076072306164</v>
          </cell>
          <cell r="M20">
            <v>13.199623990321834</v>
          </cell>
          <cell r="N20">
            <v>13.299155107315768</v>
          </cell>
        </row>
        <row r="21">
          <cell r="B21">
            <v>24</v>
          </cell>
          <cell r="C21">
            <v>1.2099999999999999E-3</v>
          </cell>
          <cell r="D21">
            <v>882366.33547748963</v>
          </cell>
          <cell r="E21">
            <v>1067.6632659277623</v>
          </cell>
          <cell r="F21">
            <v>155541.3228644458</v>
          </cell>
          <cell r="G21">
            <v>2140991.2357709953</v>
          </cell>
          <cell r="H21">
            <v>27913840.814907778</v>
          </cell>
          <cell r="I21">
            <v>175.07441922416686</v>
          </cell>
          <cell r="J21">
            <v>6169.841286545462</v>
          </cell>
          <cell r="K21">
            <v>193513.96847876412</v>
          </cell>
          <cell r="L21">
            <v>13.764774507137684</v>
          </cell>
          <cell r="M21">
            <v>13.175434538851631</v>
          </cell>
          <cell r="N21">
            <v>13.274993380805626</v>
          </cell>
        </row>
        <row r="22">
          <cell r="B22">
            <v>25</v>
          </cell>
          <cell r="C22">
            <v>1.23E-3</v>
          </cell>
          <cell r="D22">
            <v>881298.67221156182</v>
          </cell>
          <cell r="E22">
            <v>1083.997366820221</v>
          </cell>
          <cell r="F22">
            <v>144514.52824537657</v>
          </cell>
          <cell r="G22">
            <v>1985449.9129065475</v>
          </cell>
          <cell r="H22">
            <v>25772849.579136785</v>
          </cell>
          <cell r="I22">
            <v>165.35150673657043</v>
          </cell>
          <cell r="J22">
            <v>5994.7668673212947</v>
          </cell>
          <cell r="K22">
            <v>187344.12719221867</v>
          </cell>
          <cell r="L22">
            <v>13.738756490526535</v>
          </cell>
          <cell r="M22">
            <v>13.149553424384722</v>
          </cell>
          <cell r="N22">
            <v>13.249143454732797</v>
          </cell>
        </row>
        <row r="23">
          <cell r="B23">
            <v>26</v>
          </cell>
          <cell r="C23">
            <v>1.24E-3</v>
          </cell>
          <cell r="D23">
            <v>880214.67484474159</v>
          </cell>
          <cell r="E23">
            <v>1091.4661968074795</v>
          </cell>
          <cell r="F23">
            <v>134266.76779128818</v>
          </cell>
          <cell r="G23">
            <v>1840935.3846611709</v>
          </cell>
          <cell r="H23">
            <v>23787399.666230235</v>
          </cell>
          <cell r="I23">
            <v>154.87515540576493</v>
          </cell>
          <cell r="J23">
            <v>5829.4153605847232</v>
          </cell>
          <cell r="K23">
            <v>181349.36032489734</v>
          </cell>
          <cell r="L23">
            <v>13.711027791499566</v>
          </cell>
          <cell r="M23">
            <v>13.121952321096606</v>
          </cell>
          <cell r="N23">
            <v>13.221573537652883</v>
          </cell>
        </row>
        <row r="24">
          <cell r="B24">
            <v>27</v>
          </cell>
          <cell r="C24">
            <v>1.2600000000000001E-3</v>
          </cell>
          <cell r="D24">
            <v>879123.20864793414</v>
          </cell>
          <cell r="E24">
            <v>1107.6952428963971</v>
          </cell>
          <cell r="F24">
            <v>124744.44372021113</v>
          </cell>
          <cell r="G24">
            <v>1706668.6168698827</v>
          </cell>
          <cell r="H24">
            <v>21946464.281569067</v>
          </cell>
          <cell r="I24">
            <v>146.21209217438701</v>
          </cell>
          <cell r="J24">
            <v>5674.5402051789579</v>
          </cell>
          <cell r="K24">
            <v>175519.9449643126</v>
          </cell>
          <cell r="L24">
            <v>13.681319712305292</v>
          </cell>
          <cell r="M24">
            <v>13.092405265586446</v>
          </cell>
          <cell r="N24">
            <v>13.192064595566315</v>
          </cell>
        </row>
        <row r="25">
          <cell r="B25">
            <v>28</v>
          </cell>
          <cell r="C25">
            <v>1.2800000000000001E-3</v>
          </cell>
          <cell r="D25">
            <v>878015.51340503769</v>
          </cell>
          <cell r="E25">
            <v>1123.8598571584484</v>
          </cell>
          <cell r="F25">
            <v>115895.13090337085</v>
          </cell>
          <cell r="G25">
            <v>1581924.1731496716</v>
          </cell>
          <cell r="H25">
            <v>20239795.664699178</v>
          </cell>
          <cell r="I25">
            <v>137.99606284308342</v>
          </cell>
          <cell r="J25">
            <v>5528.3281130045716</v>
          </cell>
          <cell r="K25">
            <v>169845.40475913364</v>
          </cell>
          <cell r="L25">
            <v>13.649617208410787</v>
          </cell>
          <cell r="M25">
            <v>13.060871238009405</v>
          </cell>
          <cell r="N25">
            <v>13.160572142522787</v>
          </cell>
        </row>
        <row r="26">
          <cell r="B26">
            <v>29</v>
          </cell>
          <cell r="C26">
            <v>1.2999999999999999E-3</v>
          </cell>
          <cell r="D26">
            <v>876891.65354787919</v>
          </cell>
          <cell r="E26">
            <v>1139.959149612243</v>
          </cell>
          <cell r="F26">
            <v>107671.42803331582</v>
          </cell>
          <cell r="G26">
            <v>1466029.0422463007</v>
          </cell>
          <cell r="H26">
            <v>18657871.491549511</v>
          </cell>
          <cell r="I26">
            <v>130.20730831935867</v>
          </cell>
          <cell r="J26">
            <v>5390.332050161489</v>
          </cell>
          <cell r="K26">
            <v>164317.07664612908</v>
          </cell>
          <cell r="L26">
            <v>13.615766680392502</v>
          </cell>
          <cell r="M26">
            <v>13.027204665828606</v>
          </cell>
          <cell r="N26">
            <v>13.126954069107839</v>
          </cell>
        </row>
        <row r="27">
          <cell r="B27">
            <v>30</v>
          </cell>
          <cell r="C27">
            <v>1.32E-3</v>
          </cell>
          <cell r="D27">
            <v>875751.69439826696</v>
          </cell>
          <cell r="E27">
            <v>1155.9922366057124</v>
          </cell>
          <cell r="F27">
            <v>100029.26062964885</v>
          </cell>
          <cell r="G27">
            <v>1358357.6142129852</v>
          </cell>
          <cell r="H27">
            <v>17191842.449303206</v>
          </cell>
          <cell r="I27">
            <v>122.82662700570837</v>
          </cell>
          <cell r="J27">
            <v>5260.1247418421299</v>
          </cell>
          <cell r="K27">
            <v>158926.74459596758</v>
          </cell>
          <cell r="L27">
            <v>13.579602664886293</v>
          </cell>
          <cell r="M27">
            <v>12.991256182150458</v>
          </cell>
          <cell r="N27">
            <v>13.091064469712066</v>
          </cell>
        </row>
        <row r="28">
          <cell r="B28">
            <v>31</v>
          </cell>
          <cell r="C28">
            <v>1.3500000000000001E-3</v>
          </cell>
          <cell r="D28">
            <v>874595.70216166123</v>
          </cell>
          <cell r="E28">
            <v>1180.7041979182427</v>
          </cell>
          <cell r="F28">
            <v>92927.648377318808</v>
          </cell>
          <cell r="G28">
            <v>1258328.3535833366</v>
          </cell>
          <cell r="H28">
            <v>15833484.835090205</v>
          </cell>
          <cell r="I28">
            <v>116.69983749709806</v>
          </cell>
          <cell r="J28">
            <v>5137.2981148364215</v>
          </cell>
          <cell r="K28">
            <v>153666.61985412543</v>
          </cell>
          <cell r="L28">
            <v>13.540946914680147</v>
          </cell>
          <cell r="M28">
            <v>12.952872319834034</v>
          </cell>
          <cell r="N28">
            <v>13.052753335877949</v>
          </cell>
        </row>
        <row r="29">
          <cell r="B29">
            <v>32</v>
          </cell>
          <cell r="C29">
            <v>1.3799999999999999E-3</v>
          </cell>
          <cell r="D29">
            <v>873414.99796374294</v>
          </cell>
          <cell r="E29">
            <v>1205.3126971899651</v>
          </cell>
          <cell r="F29">
            <v>86327.624234427378</v>
          </cell>
          <cell r="G29">
            <v>1165400.7052060179</v>
          </cell>
          <cell r="H29">
            <v>14575156.481506869</v>
          </cell>
          <cell r="I29">
            <v>110.82057808698583</v>
          </cell>
          <cell r="J29">
            <v>5020.5982773393234</v>
          </cell>
          <cell r="K29">
            <v>148529.32173928904</v>
          </cell>
          <cell r="L29">
            <v>13.499742585771951</v>
          </cell>
          <cell r="M29">
            <v>12.911986921970962</v>
          </cell>
          <cell r="N29">
            <v>13.011947578662026</v>
          </cell>
        </row>
        <row r="30">
          <cell r="B30">
            <v>33</v>
          </cell>
          <cell r="C30">
            <v>1.42E-3</v>
          </cell>
          <cell r="D30">
            <v>872209.68526655296</v>
          </cell>
          <cell r="E30">
            <v>1238.5377530785051</v>
          </cell>
          <cell r="F30">
            <v>80193.946151612894</v>
          </cell>
          <cell r="G30">
            <v>1079073.0809715909</v>
          </cell>
          <cell r="H30">
            <v>13409755.776300849</v>
          </cell>
          <cell r="I30">
            <v>105.93060793980496</v>
          </cell>
          <cell r="J30">
            <v>4909.7776992523377</v>
          </cell>
          <cell r="K30">
            <v>143508.72346194967</v>
          </cell>
          <cell r="L30">
            <v>13.45579227304165</v>
          </cell>
          <cell r="M30">
            <v>12.868421082416249</v>
          </cell>
          <cell r="N30">
            <v>12.96847521157771</v>
          </cell>
        </row>
        <row r="31">
          <cell r="B31">
            <v>34</v>
          </cell>
          <cell r="C31">
            <v>1.47E-3</v>
          </cell>
          <cell r="D31">
            <v>870971.14751347445</v>
          </cell>
          <cell r="E31">
            <v>1280.3275868448075</v>
          </cell>
          <cell r="F31">
            <v>74493.089067979192</v>
          </cell>
          <cell r="G31">
            <v>998879.13481997838</v>
          </cell>
          <cell r="H31">
            <v>12330682.695329258</v>
          </cell>
          <cell r="I31">
            <v>101.86496830691107</v>
          </cell>
          <cell r="J31">
            <v>4803.847091312532</v>
          </cell>
          <cell r="K31">
            <v>138598.94576269737</v>
          </cell>
          <cell r="L31">
            <v>13.409017498367456</v>
          </cell>
          <cell r="M31">
            <v>12.822087710171187</v>
          </cell>
          <cell r="N31">
            <v>12.922249134857683</v>
          </cell>
        </row>
        <row r="32">
          <cell r="B32">
            <v>35</v>
          </cell>
          <cell r="C32">
            <v>1.5299999999999999E-3</v>
          </cell>
          <cell r="D32">
            <v>869690.81992662966</v>
          </cell>
          <cell r="E32">
            <v>1330.6269544877432</v>
          </cell>
          <cell r="F32">
            <v>69194.031839115589</v>
          </cell>
          <cell r="G32">
            <v>924386.04575199913</v>
          </cell>
          <cell r="H32">
            <v>11331803.560509281</v>
          </cell>
          <cell r="I32">
            <v>98.480808105904032</v>
          </cell>
          <cell r="J32">
            <v>4701.9821230056214</v>
          </cell>
          <cell r="K32">
            <v>133795.09867138485</v>
          </cell>
          <cell r="L32">
            <v>13.35933202882739</v>
          </cell>
          <cell r="M32">
            <v>12.772891301063433</v>
          </cell>
          <cell r="N32">
            <v>12.873173834316045</v>
          </cell>
        </row>
        <row r="33">
          <cell r="B33">
            <v>36</v>
          </cell>
          <cell r="C33">
            <v>1.58E-3</v>
          </cell>
          <cell r="D33">
            <v>868360.1929721419</v>
          </cell>
          <cell r="E33">
            <v>1372.0091048959841</v>
          </cell>
          <cell r="F33">
            <v>64268.060437583008</v>
          </cell>
          <cell r="G33">
            <v>855192.01391288347</v>
          </cell>
          <cell r="H33">
            <v>10407417.514757285</v>
          </cell>
          <cell r="I33">
            <v>94.459102782680134</v>
          </cell>
          <cell r="J33">
            <v>4603.5013148997177</v>
          </cell>
          <cell r="K33">
            <v>129093.11654837911</v>
          </cell>
          <cell r="L33">
            <v>13.306641091859991</v>
          </cell>
          <cell r="M33">
            <v>12.720727100956937</v>
          </cell>
          <cell r="N33">
            <v>12.821141085319576</v>
          </cell>
        </row>
        <row r="34">
          <cell r="B34">
            <v>37</v>
          </cell>
          <cell r="C34">
            <v>1.65E-3</v>
          </cell>
          <cell r="D34">
            <v>866988.18386724591</v>
          </cell>
          <cell r="E34">
            <v>1430.5305033809557</v>
          </cell>
          <cell r="F34">
            <v>59689.783164736393</v>
          </cell>
          <cell r="G34">
            <v>790923.95347530046</v>
          </cell>
          <cell r="H34">
            <v>9552225.5008444041</v>
          </cell>
          <cell r="I34">
            <v>91.61687648540935</v>
          </cell>
          <cell r="J34">
            <v>4509.0422121170368</v>
          </cell>
          <cell r="K34">
            <v>124489.61523347939</v>
          </cell>
          <cell r="L34">
            <v>13.250575082379651</v>
          </cell>
          <cell r="M34">
            <v>12.66529415303909</v>
          </cell>
          <cell r="N34">
            <v>12.765863751738914</v>
          </cell>
        </row>
        <row r="35">
          <cell r="B35">
            <v>38</v>
          </cell>
          <cell r="C35">
            <v>1.73E-3</v>
          </cell>
          <cell r="D35">
            <v>865557.65336386499</v>
          </cell>
          <cell r="E35">
            <v>1497.4147403194863</v>
          </cell>
          <cell r="F35">
            <v>55433.762811641478</v>
          </cell>
          <cell r="G35">
            <v>731234.17031056411</v>
          </cell>
          <cell r="H35">
            <v>8761301.5473691057</v>
          </cell>
          <cell r="I35">
            <v>89.209683408502102</v>
          </cell>
          <cell r="J35">
            <v>4417.4253356316276</v>
          </cell>
          <cell r="K35">
            <v>119980.57302136236</v>
          </cell>
          <cell r="L35">
            <v>13.191133583971677</v>
          </cell>
          <cell r="M35">
            <v>12.606565466127494</v>
          </cell>
          <cell r="N35">
            <v>12.707311360614122</v>
          </cell>
        </row>
        <row r="36">
          <cell r="B36">
            <v>39</v>
          </cell>
          <cell r="C36">
            <v>1.82E-3</v>
          </cell>
          <cell r="D36">
            <v>864060.23862354551</v>
          </cell>
          <cell r="E36">
            <v>1572.5896342948529</v>
          </cell>
          <cell r="F36">
            <v>51477.081304164974</v>
          </cell>
          <cell r="G36">
            <v>675800.40749892255</v>
          </cell>
          <cell r="H36">
            <v>8030067.3770585442</v>
          </cell>
          <cell r="I36">
            <v>87.151895789376965</v>
          </cell>
          <cell r="J36">
            <v>4328.2156522231262</v>
          </cell>
          <cell r="K36">
            <v>115563.14768573074</v>
          </cell>
          <cell r="L36">
            <v>13.128180354783323</v>
          </cell>
          <cell r="M36">
            <v>12.544412155669741</v>
          </cell>
          <cell r="N36">
            <v>12.645351546460326</v>
          </cell>
        </row>
        <row r="37">
          <cell r="B37">
            <v>40</v>
          </cell>
          <cell r="C37">
            <v>1.91E-3</v>
          </cell>
          <cell r="D37">
            <v>862487.64898925065</v>
          </cell>
          <cell r="E37">
            <v>1647.3514095694688</v>
          </cell>
          <cell r="F37">
            <v>47798.505131340826</v>
          </cell>
          <cell r="G37">
            <v>624323.32619475736</v>
          </cell>
          <cell r="H37">
            <v>7354266.9695596201</v>
          </cell>
          <cell r="I37">
            <v>84.925716093824164</v>
          </cell>
          <cell r="J37">
            <v>4241.0637564337485</v>
          </cell>
          <cell r="K37">
            <v>111234.9320335076</v>
          </cell>
          <cell r="L37">
            <v>13.061565931387195</v>
          </cell>
          <cell r="M37">
            <v>12.478685229091734</v>
          </cell>
          <cell r="N37">
            <v>12.579842200726551</v>
          </cell>
        </row>
        <row r="38">
          <cell r="B38">
            <v>41</v>
          </cell>
          <cell r="C38">
            <v>2.0300000000000001E-3</v>
          </cell>
          <cell r="D38">
            <v>860840.29757968115</v>
          </cell>
          <cell r="E38">
            <v>1747.5058040867527</v>
          </cell>
          <cell r="F38">
            <v>44378.799987479033</v>
          </cell>
          <cell r="G38">
            <v>576524.82106341643</v>
          </cell>
          <cell r="H38">
            <v>6729943.6433648644</v>
          </cell>
          <cell r="I38">
            <v>83.803687418216242</v>
          </cell>
          <cell r="J38">
            <v>4156.1380403399244</v>
          </cell>
          <cell r="K38">
            <v>106993.86827707387</v>
          </cell>
          <cell r="L38">
            <v>12.990996178943014</v>
          </cell>
          <cell r="M38">
            <v>12.409149340982738</v>
          </cell>
          <cell r="N38">
            <v>12.510547938312813</v>
          </cell>
        </row>
        <row r="39">
          <cell r="B39">
            <v>42</v>
          </cell>
          <cell r="C39">
            <v>2.16E-3</v>
          </cell>
          <cell r="D39">
            <v>859092.79177559435</v>
          </cell>
          <cell r="E39">
            <v>1855.6404302352839</v>
          </cell>
          <cell r="F39">
            <v>41198.800952097168</v>
          </cell>
          <cell r="G39">
            <v>532146.02107593755</v>
          </cell>
          <cell r="H39">
            <v>6153418.8223014465</v>
          </cell>
          <cell r="I39">
            <v>82.780846564213846</v>
          </cell>
          <cell r="J39">
            <v>4072.3343529217086</v>
          </cell>
          <cell r="K39">
            <v>102837.73023673393</v>
          </cell>
          <cell r="L39">
            <v>12.916541471550991</v>
          </cell>
          <cell r="M39">
            <v>12.335807959457371</v>
          </cell>
          <cell r="N39">
            <v>12.437472190581463</v>
          </cell>
        </row>
        <row r="40">
          <cell r="B40">
            <v>43</v>
          </cell>
          <cell r="C40">
            <v>2.2899999999999999E-3</v>
          </cell>
          <cell r="D40">
            <v>857237.15134535905</v>
          </cell>
          <cell r="E40">
            <v>1963.0730765808721</v>
          </cell>
          <cell r="F40">
            <v>38241.685155386636</v>
          </cell>
          <cell r="G40">
            <v>490947.2201238405</v>
          </cell>
          <cell r="H40">
            <v>5621272.8012255086</v>
          </cell>
          <cell r="I40">
            <v>81.463682796125951</v>
          </cell>
          <cell r="J40">
            <v>3989.5535063574948</v>
          </cell>
          <cell r="K40">
            <v>98765.39588381222</v>
          </cell>
          <cell r="L40">
            <v>12.838012188243928</v>
          </cell>
          <cell r="M40">
            <v>12.258486214072564</v>
          </cell>
          <cell r="N40">
            <v>12.360446936809028</v>
          </cell>
        </row>
        <row r="41">
          <cell r="B41">
            <v>44</v>
          </cell>
          <cell r="C41">
            <v>2.4499999999999999E-3</v>
          </cell>
          <cell r="D41">
            <v>855274.07826877816</v>
          </cell>
          <cell r="E41">
            <v>2095.4214917585064</v>
          </cell>
          <cell r="F41">
            <v>35492.196926865865</v>
          </cell>
          <cell r="G41">
            <v>452705.53496845381</v>
          </cell>
          <cell r="H41">
            <v>5130325.5811016681</v>
          </cell>
          <cell r="I41">
            <v>80.889192996112882</v>
          </cell>
          <cell r="J41">
            <v>3908.089823561369</v>
          </cell>
          <cell r="K41">
            <v>94775.842377454712</v>
          </cell>
          <cell r="L41">
            <v>12.755072217740846</v>
          </cell>
          <cell r="M41">
            <v>12.1769221031775</v>
          </cell>
          <cell r="N41">
            <v>12.279210106080102</v>
          </cell>
        </row>
        <row r="42">
          <cell r="B42">
            <v>45</v>
          </cell>
          <cell r="C42">
            <v>2.6099999999999999E-3</v>
          </cell>
          <cell r="D42">
            <v>853178.65677701961</v>
          </cell>
          <cell r="E42">
            <v>2226.796294188021</v>
          </cell>
          <cell r="F42">
            <v>32935.107948274454</v>
          </cell>
          <cell r="G42">
            <v>417213.33804158797</v>
          </cell>
          <cell r="H42">
            <v>4677620.0461332127</v>
          </cell>
          <cell r="I42">
            <v>79.963378367438452</v>
          </cell>
          <cell r="J42">
            <v>3827.2006305652562</v>
          </cell>
          <cell r="K42">
            <v>90867.752553893355</v>
          </cell>
          <cell r="L42">
            <v>12.667738593625796</v>
          </cell>
          <cell r="M42">
            <v>12.091082320432058</v>
          </cell>
          <cell r="N42">
            <v>12.193724882923284</v>
          </cell>
        </row>
        <row r="43">
          <cell r="B43">
            <v>46</v>
          </cell>
          <cell r="C43">
            <v>2.8E-3</v>
          </cell>
          <cell r="D43">
            <v>850951.8604828316</v>
          </cell>
          <cell r="E43">
            <v>2382.6652093519283</v>
          </cell>
          <cell r="F43">
            <v>30557.34634095764</v>
          </cell>
          <cell r="G43">
            <v>384278.23009331356</v>
          </cell>
          <cell r="H43">
            <v>4260406.7080916241</v>
          </cell>
          <cell r="I43">
            <v>79.591227678773379</v>
          </cell>
          <cell r="J43">
            <v>3747.2372521978177</v>
          </cell>
          <cell r="K43">
            <v>87040.551923328094</v>
          </cell>
          <cell r="L43">
            <v>12.575641412233658</v>
          </cell>
          <cell r="M43">
            <v>12.000665426214375</v>
          </cell>
          <cell r="N43">
            <v>12.103703510901489</v>
          </cell>
        </row>
        <row r="44">
          <cell r="B44">
            <v>47</v>
          </cell>
          <cell r="C44">
            <v>3.0200000000000001E-3</v>
          </cell>
          <cell r="D44">
            <v>848569.19527347968</v>
          </cell>
          <cell r="E44">
            <v>2562.6789697259087</v>
          </cell>
          <cell r="F44">
            <v>28345.847229026007</v>
          </cell>
          <cell r="G44">
            <v>353720.88375235593</v>
          </cell>
          <cell r="H44">
            <v>3876128.4779983116</v>
          </cell>
          <cell r="I44">
            <v>79.632054541077721</v>
          </cell>
          <cell r="J44">
            <v>3667.6460245190447</v>
          </cell>
          <cell r="K44">
            <v>83293.314671130269</v>
          </cell>
          <cell r="L44">
            <v>12.478755032241461</v>
          </cell>
          <cell r="M44">
            <v>11.905619115460812</v>
          </cell>
          <cell r="N44">
            <v>12.009086701700571</v>
          </cell>
        </row>
        <row r="45">
          <cell r="B45">
            <v>48</v>
          </cell>
          <cell r="C45">
            <v>3.2399999999999998E-3</v>
          </cell>
          <cell r="D45">
            <v>846006.51630375371</v>
          </cell>
          <cell r="E45">
            <v>2741.0611128241617</v>
          </cell>
          <cell r="F45">
            <v>26288.59792594823</v>
          </cell>
          <cell r="G45">
            <v>325375.03652332997</v>
          </cell>
          <cell r="H45">
            <v>3522407.5942459558</v>
          </cell>
          <cell r="I45">
            <v>79.232611423323036</v>
          </cell>
          <cell r="J45">
            <v>3588.013969977967</v>
          </cell>
          <cell r="K45">
            <v>79625.66864661123</v>
          </cell>
          <cell r="L45">
            <v>12.377040321430291</v>
          </cell>
          <cell r="M45">
            <v>11.805860703596547</v>
          </cell>
          <cell r="N45">
            <v>11.909482750653659</v>
          </cell>
        </row>
        <row r="46">
          <cell r="B46">
            <v>49</v>
          </cell>
          <cell r="C46">
            <v>3.48E-3</v>
          </cell>
          <cell r="D46">
            <v>843265.45519092958</v>
          </cell>
          <cell r="E46">
            <v>2934.5637840644349</v>
          </cell>
          <cell r="F46">
            <v>24375.277087133174</v>
          </cell>
          <cell r="G46">
            <v>299086.43859738164</v>
          </cell>
          <cell r="H46">
            <v>3197032.5577226258</v>
          </cell>
          <cell r="I46">
            <v>78.907873733231114</v>
          </cell>
          <cell r="J46">
            <v>3508.7813585546437</v>
          </cell>
          <cell r="K46">
            <v>76037.654676633261</v>
          </cell>
          <cell r="L46">
            <v>12.270073383299447</v>
          </cell>
          <cell r="M46">
            <v>11.700383021320047</v>
          </cell>
          <cell r="N46">
            <v>11.804512955622307</v>
          </cell>
        </row>
        <row r="47">
          <cell r="B47">
            <v>50</v>
          </cell>
          <cell r="C47">
            <v>3.7599999999999999E-3</v>
          </cell>
          <cell r="D47">
            <v>840330.89140686509</v>
          </cell>
          <cell r="E47">
            <v>3159.6441516898126</v>
          </cell>
          <cell r="F47">
            <v>22595.768486390651</v>
          </cell>
          <cell r="G47">
            <v>274711.16151024849</v>
          </cell>
          <cell r="H47">
            <v>2897946.1191252447</v>
          </cell>
          <cell r="I47">
            <v>79.032641403561712</v>
          </cell>
          <cell r="J47">
            <v>3429.8734848214131</v>
          </cell>
          <cell r="K47">
            <v>72528.873318078608</v>
          </cell>
          <cell r="L47">
            <v>12.157637465426593</v>
          </cell>
          <cell r="M47">
            <v>11.58960904499855</v>
          </cell>
          <cell r="N47">
            <v>11.694294218172697</v>
          </cell>
        </row>
        <row r="48">
          <cell r="B48">
            <v>51</v>
          </cell>
          <cell r="C48">
            <v>4.0499999999999998E-3</v>
          </cell>
          <cell r="D48">
            <v>837171.24725517526</v>
          </cell>
          <cell r="E48">
            <v>3390.5435513834595</v>
          </cell>
          <cell r="F48">
            <v>20940.286880820298</v>
          </cell>
          <cell r="G48">
            <v>252115.39302385776</v>
          </cell>
          <cell r="H48">
            <v>2623234.957614996</v>
          </cell>
          <cell r="I48">
            <v>78.891313364950889</v>
          </cell>
          <cell r="J48">
            <v>3350.8408434178514</v>
          </cell>
          <cell r="K48">
            <v>69098.99983325717</v>
          </cell>
          <cell r="L48">
            <v>12.039729658850863</v>
          </cell>
          <cell r="M48">
            <v>11.473479198408267</v>
          </cell>
          <cell r="N48">
            <v>11.578770205482041</v>
          </cell>
        </row>
        <row r="49">
          <cell r="B49">
            <v>52</v>
          </cell>
          <cell r="C49">
            <v>3.47E-3</v>
          </cell>
          <cell r="D49">
            <v>833780.70370379183</v>
          </cell>
          <cell r="E49">
            <v>2893.2190418521577</v>
          </cell>
          <cell r="F49">
            <v>19400.445319956259</v>
          </cell>
          <cell r="G49">
            <v>231175.10614303741</v>
          </cell>
          <cell r="H49">
            <v>2371119.5645911382</v>
          </cell>
          <cell r="I49">
            <v>62.622832800230896</v>
          </cell>
          <cell r="J49">
            <v>3271.9495300529006</v>
          </cell>
          <cell r="K49">
            <v>65748.158989839358</v>
          </cell>
          <cell r="L49">
            <v>11.915969057949368</v>
          </cell>
          <cell r="M49">
            <v>11.351688684668694</v>
          </cell>
          <cell r="N49">
            <v>11.457646144034943</v>
          </cell>
        </row>
        <row r="50">
          <cell r="B50">
            <v>53</v>
          </cell>
          <cell r="C50">
            <v>4.7200000000000002E-3</v>
          </cell>
          <cell r="D50">
            <v>830887.48466193967</v>
          </cell>
          <cell r="E50">
            <v>3921.7889276043556</v>
          </cell>
          <cell r="F50">
            <v>17984.303046228844</v>
          </cell>
          <cell r="G50">
            <v>211774.66082308115</v>
          </cell>
          <cell r="H50">
            <v>2139944.4584481008</v>
          </cell>
          <cell r="I50">
            <v>78.963637561116428</v>
          </cell>
          <cell r="J50">
            <v>3209.3266972526699</v>
          </cell>
          <cell r="K50">
            <v>62476.209459786471</v>
          </cell>
          <cell r="L50">
            <v>11.775527818826902</v>
          </cell>
          <cell r="M50">
            <v>11.217321579387249</v>
          </cell>
          <cell r="N50">
            <v>11.324322201065623</v>
          </cell>
        </row>
        <row r="51">
          <cell r="B51">
            <v>54</v>
          </cell>
          <cell r="C51">
            <v>5.1000000000000004E-3</v>
          </cell>
          <cell r="D51">
            <v>826965.69573433534</v>
          </cell>
          <cell r="E51">
            <v>4217.5250482451102</v>
          </cell>
          <cell r="F51">
            <v>16650.620591488972</v>
          </cell>
          <cell r="G51">
            <v>193790.35777685232</v>
          </cell>
          <cell r="H51">
            <v>1928169.7976250185</v>
          </cell>
          <cell r="I51">
            <v>78.993641875901176</v>
          </cell>
          <cell r="J51">
            <v>3130.3630596915532</v>
          </cell>
          <cell r="K51">
            <v>59266.882762533794</v>
          </cell>
          <cell r="L51">
            <v>11.638626723373241</v>
          </cell>
          <cell r="M51">
            <v>11.083823657281176</v>
          </cell>
          <cell r="N51">
            <v>11.191644360402123</v>
          </cell>
        </row>
        <row r="52">
          <cell r="B52">
            <v>55</v>
          </cell>
          <cell r="C52">
            <v>5.5300000000000002E-3</v>
          </cell>
          <cell r="D52">
            <v>822748.17068609025</v>
          </cell>
          <cell r="E52">
            <v>4549.7973838940788</v>
          </cell>
          <cell r="F52">
            <v>15409.955745555702</v>
          </cell>
          <cell r="G52">
            <v>177139.73718536337</v>
          </cell>
          <cell r="H52">
            <v>1734379.4398481662</v>
          </cell>
          <cell r="I52">
            <v>79.271679323649337</v>
          </cell>
          <cell r="J52">
            <v>3051.369417815652</v>
          </cell>
          <cell r="K52">
            <v>56136.519702842248</v>
          </cell>
          <cell r="L52">
            <v>11.495148987462292</v>
          </cell>
          <cell r="M52">
            <v>10.94415105091279</v>
          </cell>
          <cell r="N52">
            <v>11.052885246940708</v>
          </cell>
        </row>
        <row r="53">
          <cell r="B53">
            <v>56</v>
          </cell>
          <cell r="C53">
            <v>6.0000000000000001E-3</v>
          </cell>
          <cell r="D53">
            <v>818198.37330219615</v>
          </cell>
          <cell r="E53">
            <v>4909.190239813177</v>
          </cell>
          <cell r="F53">
            <v>14255.570874681656</v>
          </cell>
          <cell r="G53">
            <v>161729.78143980767</v>
          </cell>
          <cell r="H53">
            <v>1557239.702662803</v>
          </cell>
          <cell r="I53">
            <v>79.565976974967384</v>
          </cell>
          <cell r="J53">
            <v>2972.0977384920029</v>
          </cell>
          <cell r="K53">
            <v>53085.150285026597</v>
          </cell>
          <cell r="L53">
            <v>11.345023139483306</v>
          </cell>
          <cell r="M53">
            <v>10.798253638185841</v>
          </cell>
          <cell r="N53">
            <v>10.908011060658829</v>
          </cell>
        </row>
        <row r="54">
          <cell r="B54">
            <v>57</v>
          </cell>
          <cell r="C54">
            <v>6.5300000000000002E-3</v>
          </cell>
          <cell r="D54">
            <v>813289.18306238297</v>
          </cell>
          <cell r="E54">
            <v>5310.7783653973611</v>
          </cell>
          <cell r="F54">
            <v>13181.430185519595</v>
          </cell>
          <cell r="G54">
            <v>147474.21056512604</v>
          </cell>
          <cell r="H54">
            <v>1395509.9212229953</v>
          </cell>
          <cell r="I54">
            <v>80.069524754830695</v>
          </cell>
          <cell r="J54">
            <v>2892.5317615170361</v>
          </cell>
          <cell r="K54">
            <v>50113.052546534593</v>
          </cell>
          <cell r="L54">
            <v>11.188028043203779</v>
          </cell>
          <cell r="M54">
            <v>10.646013045132666</v>
          </cell>
          <cell r="N54">
            <v>10.756916109650604</v>
          </cell>
        </row>
        <row r="55">
          <cell r="B55">
            <v>58</v>
          </cell>
          <cell r="C55">
            <v>7.1300000000000001E-3</v>
          </cell>
          <cell r="D55">
            <v>807978.40469698561</v>
          </cell>
          <cell r="E55">
            <v>5760.8860254895071</v>
          </cell>
          <cell r="F55">
            <v>12181.72599665875</v>
          </cell>
          <cell r="G55">
            <v>134292.7803796065</v>
          </cell>
          <cell r="H55">
            <v>1248035.7106578692</v>
          </cell>
          <cell r="I55">
            <v>80.796005912722677</v>
          </cell>
          <cell r="J55">
            <v>2812.4622367622051</v>
          </cell>
          <cell r="K55">
            <v>47220.52078501755</v>
          </cell>
          <cell r="L55">
            <v>11.024117634597991</v>
          </cell>
          <cell r="M55">
            <v>10.487436869620016</v>
          </cell>
          <cell r="N55">
            <v>10.599617067959482</v>
          </cell>
        </row>
        <row r="56">
          <cell r="B56">
            <v>59</v>
          </cell>
          <cell r="C56">
            <v>7.79E-3</v>
          </cell>
          <cell r="D56">
            <v>802217.51867149607</v>
          </cell>
          <cell r="E56">
            <v>6249.2744704509541</v>
          </cell>
          <cell r="F56">
            <v>11251.042130514021</v>
          </cell>
          <cell r="G56">
            <v>122111.05438294778</v>
          </cell>
          <cell r="H56">
            <v>1113742.9302782628</v>
          </cell>
          <cell r="I56">
            <v>81.530807624841131</v>
          </cell>
          <cell r="J56">
            <v>2731.6662308494824</v>
          </cell>
          <cell r="K56">
            <v>44408.058548255343</v>
          </cell>
          <cell r="L56">
            <v>10.853310561496311</v>
          </cell>
          <cell r="M56">
            <v>10.32258029354746</v>
          </cell>
          <cell r="N56">
            <v>10.436184673774514</v>
          </cell>
        </row>
        <row r="57">
          <cell r="B57">
            <v>60</v>
          </cell>
          <cell r="C57">
            <v>8.5500000000000003E-3</v>
          </cell>
          <cell r="D57">
            <v>795968.24420104513</v>
          </cell>
          <cell r="E57">
            <v>6805.5284879189358</v>
          </cell>
          <cell r="F57">
            <v>10384.554895178901</v>
          </cell>
          <cell r="G57">
            <v>110860.01225243376</v>
          </cell>
          <cell r="H57">
            <v>991631.87589531532</v>
          </cell>
          <cell r="I57">
            <v>82.593436608167039</v>
          </cell>
          <cell r="J57">
            <v>2650.1354232246413</v>
          </cell>
          <cell r="K57">
            <v>41676.392317405858</v>
          </cell>
          <cell r="L57">
            <v>10.675470770913954</v>
          </cell>
          <cell r="M57">
            <v>10.15142601062573</v>
          </cell>
          <cell r="N57">
            <v>10.26662012094995</v>
          </cell>
        </row>
        <row r="58">
          <cell r="B58">
            <v>61</v>
          </cell>
          <cell r="C58">
            <v>9.3900000000000008E-3</v>
          </cell>
          <cell r="D58">
            <v>789162.71571312624</v>
          </cell>
          <cell r="E58">
            <v>7410.2379005462562</v>
          </cell>
          <cell r="F58">
            <v>9577.4576286745287</v>
          </cell>
          <cell r="G58">
            <v>100475.45735725485</v>
          </cell>
          <cell r="H58">
            <v>880771.86364288162</v>
          </cell>
          <cell r="I58">
            <v>83.657978728608228</v>
          </cell>
          <cell r="J58">
            <v>2567.5419866164743</v>
          </cell>
          <cell r="K58">
            <v>39026.256894181221</v>
          </cell>
          <cell r="L58">
            <v>10.490827655184328</v>
          </cell>
          <cell r="M58">
            <v>9.97420282592633</v>
          </cell>
          <cell r="N58">
            <v>10.091163601846285</v>
          </cell>
        </row>
        <row r="59">
          <cell r="B59">
            <v>62</v>
          </cell>
          <cell r="C59">
            <v>1.0319999999999999E-2</v>
          </cell>
          <cell r="D59">
            <v>781752.47781257995</v>
          </cell>
          <cell r="E59">
            <v>8067.6855710258242</v>
          </cell>
          <cell r="F59">
            <v>8825.6049316663029</v>
          </cell>
          <cell r="G59">
            <v>90897.999728580311</v>
          </cell>
          <cell r="H59">
            <v>780296.40628562681</v>
          </cell>
          <cell r="I59">
            <v>84.725807343996507</v>
          </cell>
          <cell r="J59">
            <v>2483.8840078878661</v>
          </cell>
          <cell r="K59">
            <v>36458.714907564747</v>
          </cell>
          <cell r="L59">
            <v>10.299350631755331</v>
          </cell>
          <cell r="M59">
            <v>9.7909941505311622</v>
          </cell>
          <cell r="N59">
            <v>9.9099193741015785</v>
          </cell>
        </row>
        <row r="60">
          <cell r="B60">
            <v>63</v>
          </cell>
          <cell r="C60">
            <v>1.137E-2</v>
          </cell>
          <cell r="D60">
            <v>773684.79224155413</v>
          </cell>
          <cell r="E60">
            <v>8796.7960877864698</v>
          </cell>
          <cell r="F60">
            <v>8125.1392453688441</v>
          </cell>
          <cell r="G60">
            <v>82072.394796913999</v>
          </cell>
          <cell r="H60">
            <v>689398.40655704658</v>
          </cell>
          <cell r="I60">
            <v>85.937519274273257</v>
          </cell>
          <cell r="J60">
            <v>2399.158200543869</v>
          </cell>
          <cell r="K60">
            <v>33974.830899676883</v>
          </cell>
          <cell r="L60">
            <v>10.101044710549855</v>
          </cell>
          <cell r="M60">
            <v>9.6019353317166498</v>
          </cell>
          <cell r="N60">
            <v>9.7230495112030813</v>
          </cell>
        </row>
        <row r="61">
          <cell r="B61">
            <v>64</v>
          </cell>
          <cell r="C61">
            <v>1.2540000000000001E-2</v>
          </cell>
          <cell r="D61">
            <v>764887.99615376769</v>
          </cell>
          <cell r="E61">
            <v>9591.6954717682474</v>
          </cell>
          <cell r="F61">
            <v>7472.3315461851171</v>
          </cell>
          <cell r="G61">
            <v>73947.255551545168</v>
          </cell>
          <cell r="H61">
            <v>607326.0117601325</v>
          </cell>
          <cell r="I61">
            <v>87.165616362010581</v>
          </cell>
          <cell r="J61">
            <v>2313.2206812695958</v>
          </cell>
          <cell r="K61">
            <v>31575.672699133</v>
          </cell>
          <cell r="L61">
            <v>9.896142200662629</v>
          </cell>
          <cell r="M61">
            <v>9.4073351803553535</v>
          </cell>
          <cell r="N61">
            <v>9.5308787486650957</v>
          </cell>
        </row>
        <row r="62">
          <cell r="B62">
            <v>65</v>
          </cell>
          <cell r="C62">
            <v>1.3849999999999999E-2</v>
          </cell>
          <cell r="D62">
            <v>755296.30068199942</v>
          </cell>
          <cell r="E62">
            <v>10460.853764445692</v>
          </cell>
          <cell r="F62">
            <v>6863.8404731125165</v>
          </cell>
          <cell r="G62">
            <v>66474.924005360037</v>
          </cell>
          <cell r="H62">
            <v>533378.75620858732</v>
          </cell>
          <cell r="I62">
            <v>88.431805165217085</v>
          </cell>
          <cell r="J62">
            <v>2226.0550649075853</v>
          </cell>
          <cell r="K62">
            <v>29262.452017863412</v>
          </cell>
          <cell r="L62">
            <v>9.6848002609850781</v>
          </cell>
          <cell r="M62">
            <v>9.207475934123476</v>
          </cell>
          <cell r="N62">
            <v>9.3337141170561981</v>
          </cell>
        </row>
        <row r="63">
          <cell r="B63">
            <v>66</v>
          </cell>
          <cell r="C63">
            <v>1.5310000000000001E-2</v>
          </cell>
          <cell r="D63">
            <v>744835.44691755378</v>
          </cell>
          <cell r="E63">
            <v>11403.430692307749</v>
          </cell>
          <cell r="F63">
            <v>6296.5360767999155</v>
          </cell>
          <cell r="G63">
            <v>59611.083532247561</v>
          </cell>
          <cell r="H63">
            <v>466903.8322032271</v>
          </cell>
          <cell r="I63">
            <v>89.674388219355095</v>
          </cell>
          <cell r="J63">
            <v>2137.6232597423682</v>
          </cell>
          <cell r="K63">
            <v>27036.396952955824</v>
          </cell>
          <cell r="L63">
            <v>9.4672821381726546</v>
          </cell>
          <cell r="M63">
            <v>9.0027341550306801</v>
          </cell>
          <cell r="N63">
            <v>9.1319589304055242</v>
          </cell>
        </row>
        <row r="64">
          <cell r="B64">
            <v>67</v>
          </cell>
          <cell r="C64">
            <v>1.695E-2</v>
          </cell>
          <cell r="D64">
            <v>733432.01622524601</v>
          </cell>
          <cell r="E64">
            <v>12431.67267501792</v>
          </cell>
          <cell r="F64">
            <v>5767.5684739201015</v>
          </cell>
          <cell r="G64">
            <v>53314.547455447653</v>
          </cell>
          <cell r="H64">
            <v>407292.74867097958</v>
          </cell>
          <cell r="I64">
            <v>90.939800588786724</v>
          </cell>
          <cell r="J64">
            <v>2047.9488715230134</v>
          </cell>
          <cell r="K64">
            <v>24898.773693213458</v>
          </cell>
          <cell r="L64">
            <v>9.2438516675660409</v>
          </cell>
          <cell r="M64">
            <v>8.793523751212394</v>
          </cell>
          <cell r="N64">
            <v>8.9260522377760463</v>
          </cell>
        </row>
        <row r="65">
          <cell r="B65">
            <v>68</v>
          </cell>
          <cell r="C65">
            <v>1.8769999999999998E-2</v>
          </cell>
          <cell r="D65">
            <v>721000.34355022805</v>
          </cell>
          <cell r="E65">
            <v>13533.17644843778</v>
          </cell>
          <cell r="F65">
            <v>5274.2401751508423</v>
          </cell>
          <cell r="G65">
            <v>47546.978981527544</v>
          </cell>
          <cell r="H65">
            <v>353978.20121553191</v>
          </cell>
          <cell r="I65">
            <v>92.09068659309888</v>
          </cell>
          <cell r="J65">
            <v>1957.0090709342267</v>
          </cell>
          <cell r="K65">
            <v>22850.824821690447</v>
          </cell>
          <cell r="L65">
            <v>9.0149438407339328</v>
          </cell>
          <cell r="M65">
            <v>8.5803840434876157</v>
          </cell>
          <cell r="N65">
            <v>8.7165567208628509</v>
          </cell>
        </row>
        <row r="66">
          <cell r="B66">
            <v>69</v>
          </cell>
          <cell r="C66">
            <v>2.0799999999999999E-2</v>
          </cell>
          <cell r="D66">
            <v>707467.16710179031</v>
          </cell>
          <cell r="E66">
            <v>14715.317075717237</v>
          </cell>
          <cell r="F66">
            <v>4814.1792437797767</v>
          </cell>
          <cell r="G66">
            <v>42272.738806376707</v>
          </cell>
          <cell r="H66">
            <v>306431.22223400435</v>
          </cell>
          <cell r="I66">
            <v>93.148770484297089</v>
          </cell>
          <cell r="J66">
            <v>1864.9183843411276</v>
          </cell>
          <cell r="K66">
            <v>20893.815750756221</v>
          </cell>
          <cell r="L66">
            <v>8.780881779795747</v>
          </cell>
          <cell r="M66">
            <v>8.3638200797519637</v>
          </cell>
          <cell r="N66">
            <v>8.5040112728372517</v>
          </cell>
        </row>
        <row r="67">
          <cell r="B67">
            <v>70</v>
          </cell>
          <cell r="C67">
            <v>2.307E-2</v>
          </cell>
          <cell r="D67">
            <v>692751.85002607305</v>
          </cell>
          <cell r="E67">
            <v>15981.785180101506</v>
          </cell>
          <cell r="F67">
            <v>4385.1575027992176</v>
          </cell>
          <cell r="G67">
            <v>37458.559562596936</v>
          </cell>
          <cell r="H67">
            <v>264158.48342762771</v>
          </cell>
          <cell r="I67">
            <v>94.107519618212038</v>
          </cell>
          <cell r="J67">
            <v>1771.7696138568303</v>
          </cell>
          <cell r="K67">
            <v>19028.897366415094</v>
          </cell>
          <cell r="L67">
            <v>8.5421240944448797</v>
          </cell>
          <cell r="M67">
            <v>8.14445672194962</v>
          </cell>
          <cell r="N67">
            <v>8.289071722420907</v>
          </cell>
        </row>
        <row r="68">
          <cell r="B68">
            <v>71</v>
          </cell>
          <cell r="C68">
            <v>2.5590000000000002E-2</v>
          </cell>
          <cell r="D68">
            <v>676770.06484597153</v>
          </cell>
          <cell r="E68">
            <v>17318.545959408413</v>
          </cell>
          <cell r="F68">
            <v>3985.1087620554781</v>
          </cell>
          <cell r="G68">
            <v>33073.402059797714</v>
          </cell>
          <cell r="H68">
            <v>226699.92386503078</v>
          </cell>
          <cell r="I68">
            <v>94.86412392651134</v>
          </cell>
          <cell r="J68">
            <v>1677.6620942386182</v>
          </cell>
          <cell r="K68">
            <v>17257.127752558259</v>
          </cell>
          <cell r="L68">
            <v>8.2992470305223982</v>
          </cell>
          <cell r="M68">
            <v>7.9230189184013842</v>
          </cell>
          <cell r="N68">
            <v>8.0724845424613463</v>
          </cell>
        </row>
        <row r="69">
          <cell r="B69">
            <v>72</v>
          </cell>
          <cell r="C69">
            <v>2.8389999999999999E-2</v>
          </cell>
          <cell r="D69">
            <v>659451.51888656314</v>
          </cell>
          <cell r="E69">
            <v>18721.828621189525</v>
          </cell>
          <cell r="F69">
            <v>3612.2137942646314</v>
          </cell>
          <cell r="G69">
            <v>29088.293297742224</v>
          </cell>
          <cell r="H69">
            <v>193626.52180523306</v>
          </cell>
          <cell r="I69">
            <v>95.396046157370108</v>
          </cell>
          <cell r="J69">
            <v>1582.7979703121071</v>
          </cell>
          <cell r="K69">
            <v>15579.465658319639</v>
          </cell>
          <cell r="L69">
            <v>8.0527607042328935</v>
          </cell>
          <cell r="M69">
            <v>7.7002163591273503</v>
          </cell>
          <cell r="N69">
            <v>7.8549927014563421</v>
          </cell>
        </row>
        <row r="70">
          <cell r="B70">
            <v>73</v>
          </cell>
          <cell r="C70">
            <v>3.1510000000000003E-2</v>
          </cell>
          <cell r="D70">
            <v>640729.69026537356</v>
          </cell>
          <cell r="E70">
            <v>20189.392540261924</v>
          </cell>
          <cell r="F70">
            <v>3264.802832228333</v>
          </cell>
          <cell r="G70">
            <v>25476.079503477587</v>
          </cell>
          <cell r="H70">
            <v>164538.22850749086</v>
          </cell>
          <cell r="I70">
            <v>95.696685807920758</v>
          </cell>
          <cell r="J70">
            <v>1487.4019241547371</v>
          </cell>
          <cell r="K70">
            <v>13996.667688007534</v>
          </cell>
          <cell r="L70">
            <v>7.8032520837067958</v>
          </cell>
          <cell r="M70">
            <v>7.4768403333328974</v>
          </cell>
          <cell r="N70">
            <v>7.6374160709462657</v>
          </cell>
        </row>
        <row r="71">
          <cell r="B71">
            <v>74</v>
          </cell>
          <cell r="C71">
            <v>3.4979999999999997E-2</v>
          </cell>
          <cell r="D71">
            <v>620540.2977251116</v>
          </cell>
          <cell r="E71">
            <v>21706.499614424403</v>
          </cell>
          <cell r="F71">
            <v>2941.3292046370407</v>
          </cell>
          <cell r="G71">
            <v>22211.276671249252</v>
          </cell>
          <cell r="H71">
            <v>139062.14900401328</v>
          </cell>
          <cell r="I71">
            <v>95.70948425879412</v>
          </cell>
          <cell r="J71">
            <v>1391.7052383468163</v>
          </cell>
          <cell r="K71">
            <v>12509.265763852794</v>
          </cell>
          <cell r="L71">
            <v>7.551441925042905</v>
          </cell>
          <cell r="M71">
            <v>7.2537785596102724</v>
          </cell>
          <cell r="N71">
            <v>7.4206657472978943</v>
          </cell>
        </row>
        <row r="72">
          <cell r="B72">
            <v>75</v>
          </cell>
          <cell r="C72">
            <v>3.8809999999999997E-2</v>
          </cell>
          <cell r="D72">
            <v>598833.79811068717</v>
          </cell>
          <cell r="E72">
            <v>23240.739704675769</v>
          </cell>
          <cell r="F72">
            <v>2640.4107061012432</v>
          </cell>
          <cell r="G72">
            <v>19269.947466612215</v>
          </cell>
          <cell r="H72">
            <v>116850.87233276397</v>
          </cell>
          <cell r="I72">
            <v>95.324966980269068</v>
          </cell>
          <cell r="J72">
            <v>1295.9957540880223</v>
          </cell>
          <cell r="K72">
            <v>11117.560525505978</v>
          </cell>
          <cell r="L72">
            <v>7.2980871582155045</v>
          </cell>
          <cell r="M72">
            <v>7.0319551532496387</v>
          </cell>
          <cell r="N72">
            <v>7.2056833893273922</v>
          </cell>
        </row>
        <row r="73">
          <cell r="B73">
            <v>76</v>
          </cell>
          <cell r="C73">
            <v>4.3060000000000001E-2</v>
          </cell>
          <cell r="D73">
            <v>575593.05840601143</v>
          </cell>
          <cell r="E73">
            <v>24785.037094962852</v>
          </cell>
          <cell r="F73">
            <v>2360.8710386953062</v>
          </cell>
          <cell r="G73">
            <v>16629.536760510971</v>
          </cell>
          <cell r="H73">
            <v>97580.924866151778</v>
          </cell>
          <cell r="I73">
            <v>94.566611094158034</v>
          </cell>
          <cell r="J73">
            <v>1200.6707871077531</v>
          </cell>
          <cell r="K73">
            <v>9821.5647714179559</v>
          </cell>
          <cell r="L73">
            <v>7.0438141211224279</v>
          </cell>
          <cell r="M73">
            <v>6.812245832942482</v>
          </cell>
          <cell r="N73">
            <v>6.9933698461812455</v>
          </cell>
        </row>
        <row r="74">
          <cell r="B74">
            <v>77</v>
          </cell>
          <cell r="C74">
            <v>4.7759999999999997E-2</v>
          </cell>
          <cell r="D74">
            <v>550808.02131104853</v>
          </cell>
          <cell r="E74">
            <v>26306.591097815675</v>
          </cell>
          <cell r="F74">
            <v>2101.5924946689174</v>
          </cell>
          <cell r="G74">
            <v>14268.665721815662</v>
          </cell>
          <cell r="H74">
            <v>80951.388105640814</v>
          </cell>
          <cell r="I74">
            <v>93.369355856174423</v>
          </cell>
          <cell r="J74">
            <v>1106.1041760135952</v>
          </cell>
          <cell r="K74">
            <v>8620.8939843102035</v>
          </cell>
          <cell r="L74">
            <v>6.7894540725715391</v>
          </cell>
          <cell r="M74">
            <v>6.5956465920694107</v>
          </cell>
          <cell r="N74">
            <v>6.7847270518584519</v>
          </cell>
        </row>
        <row r="75">
          <cell r="B75">
            <v>78</v>
          </cell>
          <cell r="C75">
            <v>5.2949999999999997E-2</v>
          </cell>
          <cell r="D75">
            <v>524501.43021323287</v>
          </cell>
          <cell r="E75">
            <v>27772.35072979068</v>
          </cell>
          <cell r="F75">
            <v>1861.6004066265398</v>
          </cell>
          <cell r="G75">
            <v>12167.073227146746</v>
          </cell>
          <cell r="H75">
            <v>66682.722383825152</v>
          </cell>
          <cell r="I75">
            <v>91.694643284535132</v>
          </cell>
          <cell r="J75">
            <v>1012.7348201574205</v>
          </cell>
          <cell r="K75">
            <v>7514.7898082966067</v>
          </cell>
          <cell r="L75">
            <v>6.5358135848256786</v>
          </cell>
          <cell r="M75">
            <v>6.3831331987283146</v>
          </cell>
          <cell r="N75">
            <v>6.5807341893660318</v>
          </cell>
        </row>
        <row r="76">
          <cell r="B76">
            <v>79</v>
          </cell>
          <cell r="C76">
            <v>5.8659999999999997E-2</v>
          </cell>
          <cell r="D76">
            <v>496729.07948344218</v>
          </cell>
          <cell r="E76">
            <v>29138.127802498719</v>
          </cell>
          <cell r="F76">
            <v>1640.0266652052692</v>
          </cell>
          <cell r="G76">
            <v>10305.472820520205</v>
          </cell>
          <cell r="H76">
            <v>54515.649156678381</v>
          </cell>
          <cell r="I76">
            <v>89.492059703201022</v>
          </cell>
          <cell r="J76">
            <v>921.04017687288524</v>
          </cell>
          <cell r="K76">
            <v>6502.0549881391862</v>
          </cell>
          <cell r="L76">
            <v>6.2837227218073002</v>
          </cell>
          <cell r="M76">
            <v>6.1756813082334494</v>
          </cell>
          <cell r="N76">
            <v>6.3823587385053386</v>
          </cell>
        </row>
        <row r="77">
          <cell r="B77">
            <v>80</v>
          </cell>
          <cell r="C77">
            <v>6.4949999999999994E-2</v>
          </cell>
          <cell r="D77">
            <v>467590.95168094349</v>
          </cell>
          <cell r="E77">
            <v>30370.032311677278</v>
          </cell>
          <cell r="F77">
            <v>1436.1141404877474</v>
          </cell>
          <cell r="G77">
            <v>8665.4461553149358</v>
          </cell>
          <cell r="H77">
            <v>44210.176336158176</v>
          </cell>
          <cell r="I77">
            <v>86.768012488073666</v>
          </cell>
          <cell r="J77">
            <v>831.54811716968425</v>
          </cell>
          <cell r="K77">
            <v>5581.0148112663001</v>
          </cell>
          <cell r="L77">
            <v>6.0339536468681318</v>
          </cell>
          <cell r="M77">
            <v>5.9742170484085868</v>
          </cell>
          <cell r="N77">
            <v>6.1905170304839015</v>
          </cell>
        </row>
        <row r="78">
          <cell r="B78">
            <v>81</v>
          </cell>
          <cell r="C78">
            <v>7.1840000000000001E-2</v>
          </cell>
          <cell r="D78">
            <v>437220.91936926619</v>
          </cell>
          <cell r="E78">
            <v>31409.950847488082</v>
          </cell>
          <cell r="F78">
            <v>1249.152118198203</v>
          </cell>
          <cell r="G78">
            <v>7229.332014827186</v>
          </cell>
          <cell r="H78">
            <v>35544.730180843238</v>
          </cell>
          <cell r="I78">
            <v>83.47822155475248</v>
          </cell>
          <cell r="J78">
            <v>744.78010468161062</v>
          </cell>
          <cell r="K78">
            <v>4749.4666940966172</v>
          </cell>
          <cell r="L78">
            <v>5.7873912308253459</v>
          </cell>
          <cell r="M78">
            <v>5.779686386842763</v>
          </cell>
          <cell r="N78">
            <v>6.0061250376602473</v>
          </cell>
        </row>
        <row r="79">
          <cell r="B79">
            <v>82</v>
          </cell>
          <cell r="C79">
            <v>7.9380000000000006E-2</v>
          </cell>
          <cell r="D79">
            <v>405810.96852177812</v>
          </cell>
          <cell r="E79">
            <v>32213.27468125875</v>
          </cell>
          <cell r="F79">
            <v>1078.5237488621806</v>
          </cell>
          <cell r="G79">
            <v>5980.1798966289834</v>
          </cell>
          <cell r="H79">
            <v>28315.398166016075</v>
          </cell>
          <cell r="I79">
            <v>79.640200171795257</v>
          </cell>
          <cell r="J79">
            <v>661.30188312685823</v>
          </cell>
          <cell r="K79">
            <v>4004.6865894150087</v>
          </cell>
          <cell r="L79">
            <v>5.5447827671277015</v>
          </cell>
          <cell r="M79">
            <v>5.5929314400376731</v>
          </cell>
          <cell r="N79">
            <v>5.8299852674919403</v>
          </cell>
        </row>
        <row r="80">
          <cell r="B80">
            <v>83</v>
          </cell>
          <cell r="C80">
            <v>8.7599999999999997E-2</v>
          </cell>
          <cell r="D80">
            <v>373597.69384051935</v>
          </cell>
          <cell r="E80">
            <v>32727.157980429492</v>
          </cell>
          <cell r="F80">
            <v>923.6377057465121</v>
          </cell>
          <cell r="G80">
            <v>4901.656147766802</v>
          </cell>
          <cell r="H80">
            <v>22335.218269387089</v>
          </cell>
          <cell r="I80">
            <v>75.265733045018109</v>
          </cell>
          <cell r="J80">
            <v>581.66168295506293</v>
          </cell>
          <cell r="K80">
            <v>3343.38470628815</v>
          </cell>
          <cell r="L80">
            <v>5.3069034722928885</v>
          </cell>
          <cell r="M80">
            <v>5.4147428420632178</v>
          </cell>
          <cell r="N80">
            <v>5.6628326673806697</v>
          </cell>
        </row>
        <row r="81">
          <cell r="B81">
            <v>84</v>
          </cell>
          <cell r="C81">
            <v>9.6560000000000007E-2</v>
          </cell>
          <cell r="D81">
            <v>340870.53586008988</v>
          </cell>
          <cell r="E81">
            <v>32914.458942650279</v>
          </cell>
          <cell r="F81">
            <v>783.93213276569099</v>
          </cell>
          <cell r="G81">
            <v>3978.0184420202913</v>
          </cell>
          <cell r="H81">
            <v>17433.562121620289</v>
          </cell>
          <cell r="I81">
            <v>70.415336502190797</v>
          </cell>
          <cell r="J81">
            <v>506.39594991004486</v>
          </cell>
          <cell r="K81">
            <v>2761.723023333087</v>
          </cell>
          <cell r="L81">
            <v>5.0744423857023842</v>
          </cell>
          <cell r="M81">
            <v>5.2458016088755803</v>
          </cell>
          <cell r="N81">
            <v>5.5052845447380463</v>
          </cell>
        </row>
        <row r="82">
          <cell r="B82">
            <v>85</v>
          </cell>
          <cell r="C82">
            <v>0.10628</v>
          </cell>
          <cell r="D82">
            <v>307956.07691743958</v>
          </cell>
          <cell r="E82">
            <v>32729.571854785478</v>
          </cell>
          <cell r="F82">
            <v>658.82385676821923</v>
          </cell>
          <cell r="G82">
            <v>3194.0863092546006</v>
          </cell>
          <cell r="H82">
            <v>13455.543679599987</v>
          </cell>
          <cell r="I82">
            <v>65.134697206815204</v>
          </cell>
          <cell r="J82">
            <v>435.98061340785415</v>
          </cell>
          <cell r="K82">
            <v>2255.3270734230427</v>
          </cell>
          <cell r="L82">
            <v>4.8481643104468084</v>
          </cell>
          <cell r="M82">
            <v>5.0867261314710879</v>
          </cell>
          <cell r="N82">
            <v>5.3578740343510258</v>
          </cell>
        </row>
        <row r="83">
          <cell r="B83">
            <v>86</v>
          </cell>
          <cell r="C83">
            <v>0.11677999999999999</v>
          </cell>
          <cell r="D83">
            <v>275226.50506265409</v>
          </cell>
          <cell r="E83">
            <v>32140.951261216742</v>
          </cell>
          <cell r="F83">
            <v>547.72470443804002</v>
          </cell>
          <cell r="G83">
            <v>2535.2624524863813</v>
          </cell>
          <cell r="H83">
            <v>10261.457370345386</v>
          </cell>
          <cell r="I83">
            <v>59.500735799324936</v>
          </cell>
          <cell r="J83">
            <v>370.84591620103885</v>
          </cell>
          <cell r="K83">
            <v>1819.3464600151885</v>
          </cell>
          <cell r="L83">
            <v>4.6287166380189753</v>
          </cell>
          <cell r="M83">
            <v>4.9379832918259856</v>
          </cell>
          <cell r="N83">
            <v>5.2209771305597412</v>
          </cell>
        </row>
        <row r="84">
          <cell r="B84">
            <v>87</v>
          </cell>
          <cell r="C84">
            <v>0.12808</v>
          </cell>
          <cell r="D84">
            <v>243085.55380143735</v>
          </cell>
          <cell r="E84">
            <v>31134.397730888097</v>
          </cell>
          <cell r="F84">
            <v>450.01061716629368</v>
          </cell>
          <cell r="G84">
            <v>1987.5377480483423</v>
          </cell>
          <cell r="H84">
            <v>7726.1949178590121</v>
          </cell>
          <cell r="I84">
            <v>53.616148694566412</v>
          </cell>
          <cell r="J84">
            <v>311.34518040171395</v>
          </cell>
          <cell r="K84">
            <v>1448.5005438141495</v>
          </cell>
          <cell r="L84">
            <v>4.4166463461769432</v>
          </cell>
          <cell r="M84">
            <v>4.7999010322608644</v>
          </cell>
          <cell r="N84">
            <v>5.094817717826734</v>
          </cell>
        </row>
        <row r="85">
          <cell r="B85">
            <v>88</v>
          </cell>
          <cell r="C85">
            <v>0.14021</v>
          </cell>
          <cell r="D85">
            <v>211951.15607054924</v>
          </cell>
          <cell r="E85">
            <v>29717.67159265171</v>
          </cell>
          <cell r="F85">
            <v>364.9983789019858</v>
          </cell>
          <cell r="G85">
            <v>1537.5271308820486</v>
          </cell>
          <cell r="H85">
            <v>5738.6571698106691</v>
          </cell>
          <cell r="I85">
            <v>47.605974610090634</v>
          </cell>
          <cell r="J85">
            <v>257.72903170714756</v>
          </cell>
          <cell r="K85">
            <v>1137.1553634124355</v>
          </cell>
          <cell r="L85">
            <v>4.2124218072073294</v>
          </cell>
          <cell r="M85">
            <v>4.6726628065067048</v>
          </cell>
          <cell r="N85">
            <v>4.9794685368833118</v>
          </cell>
        </row>
        <row r="86">
          <cell r="B86">
            <v>89</v>
          </cell>
          <cell r="C86">
            <v>0.15315999999999999</v>
          </cell>
          <cell r="D86">
            <v>182233.48447789752</v>
          </cell>
          <cell r="E86">
            <v>27910.880482634784</v>
          </cell>
          <cell r="F86">
            <v>291.92740111268688</v>
          </cell>
          <cell r="G86">
            <v>1172.5287519800627</v>
          </cell>
          <cell r="H86">
            <v>4201.1300389286216</v>
          </cell>
          <cell r="I86">
            <v>41.592186748296868</v>
          </cell>
          <cell r="J86">
            <v>210.12305709705691</v>
          </cell>
          <cell r="K86">
            <v>879.42633170528825</v>
          </cell>
          <cell r="L86">
            <v>4.0165080342268213</v>
          </cell>
          <cell r="M86">
            <v>4.55632165761119</v>
          </cell>
          <cell r="N86">
            <v>4.8748665121471175</v>
          </cell>
        </row>
        <row r="87">
          <cell r="B87">
            <v>90</v>
          </cell>
          <cell r="C87">
            <v>0.16694000000000001</v>
          </cell>
          <cell r="D87">
            <v>154322.60399526273</v>
          </cell>
          <cell r="E87">
            <v>25762.615510969161</v>
          </cell>
          <cell r="F87">
            <v>229.96818637978402</v>
          </cell>
          <cell r="G87">
            <v>880.60135086737546</v>
          </cell>
          <cell r="H87">
            <v>3028.6012869485562</v>
          </cell>
          <cell r="I87">
            <v>35.712454915573147</v>
          </cell>
          <cell r="J87">
            <v>168.53087034876009</v>
          </cell>
          <cell r="K87">
            <v>669.30327460823139</v>
          </cell>
          <cell r="L87">
            <v>3.8292311851044243</v>
          </cell>
          <cell r="M87">
            <v>4.4507680177804128</v>
          </cell>
          <cell r="N87">
            <v>4.7807884754986194</v>
          </cell>
        </row>
        <row r="88">
          <cell r="B88">
            <v>91</v>
          </cell>
          <cell r="C88">
            <v>0.18151</v>
          </cell>
          <cell r="D88">
            <v>128559.98848429357</v>
          </cell>
          <cell r="E88">
            <v>23334.923509784127</v>
          </cell>
          <cell r="F88">
            <v>178.21143939120265</v>
          </cell>
          <cell r="G88">
            <v>650.63316448759156</v>
          </cell>
          <cell r="H88">
            <v>2147.9999360811803</v>
          </cell>
          <cell r="I88">
            <v>30.090379873392738</v>
          </cell>
          <cell r="J88">
            <v>132.81841543318694</v>
          </cell>
          <cell r="K88">
            <v>500.7724042594711</v>
          </cell>
          <cell r="L88">
            <v>3.6509057258627915</v>
          </cell>
          <cell r="M88">
            <v>4.3557659684923671</v>
          </cell>
          <cell r="N88">
            <v>4.6968847906035887</v>
          </cell>
        </row>
        <row r="89">
          <cell r="B89">
            <v>92</v>
          </cell>
          <cell r="C89">
            <v>0.19683999999999999</v>
          </cell>
          <cell r="D89">
            <v>105225.06497450944</v>
          </cell>
          <cell r="E89">
            <v>20712.501789582439</v>
          </cell>
          <cell r="F89">
            <v>135.68770328121437</v>
          </cell>
          <cell r="G89">
            <v>472.42172509638874</v>
          </cell>
          <cell r="H89">
            <v>1497.3667715935896</v>
          </cell>
          <cell r="I89">
            <v>24.845365129185332</v>
          </cell>
          <cell r="J89">
            <v>102.72803555979421</v>
          </cell>
          <cell r="K89">
            <v>367.95398882628416</v>
          </cell>
          <cell r="L89">
            <v>3.4816841443420201</v>
          </cell>
          <cell r="M89">
            <v>4.270925392961618</v>
          </cell>
          <cell r="N89">
            <v>4.6226649766454244</v>
          </cell>
        </row>
        <row r="90">
          <cell r="B90">
            <v>93</v>
          </cell>
          <cell r="C90">
            <v>0.21289</v>
          </cell>
          <cell r="D90">
            <v>84512.563184926999</v>
          </cell>
          <cell r="E90">
            <v>17991.879576439107</v>
          </cell>
          <cell r="F90">
            <v>101.37575420217685</v>
          </cell>
          <cell r="G90">
            <v>336.73402181517434</v>
          </cell>
          <cell r="H90">
            <v>1024.945046497201</v>
          </cell>
          <cell r="I90">
            <v>20.07617145311761</v>
          </cell>
          <cell r="J90">
            <v>77.882670430608869</v>
          </cell>
          <cell r="K90">
            <v>265.22595326648991</v>
          </cell>
          <cell r="L90">
            <v>3.3216425807655656</v>
          </cell>
          <cell r="M90">
            <v>4.1957414643120696</v>
          </cell>
          <cell r="N90">
            <v>4.5575349366638651</v>
          </cell>
        </row>
        <row r="91">
          <cell r="B91">
            <v>94</v>
          </cell>
          <cell r="C91">
            <v>0.2296</v>
          </cell>
          <cell r="D91">
            <v>66520.683608487889</v>
          </cell>
          <cell r="E91">
            <v>15273.14895650882</v>
          </cell>
          <cell r="F91">
            <v>74.226855711698065</v>
          </cell>
          <cell r="G91">
            <v>235.35826761299751</v>
          </cell>
          <cell r="H91">
            <v>688.21102468202662</v>
          </cell>
          <cell r="I91">
            <v>15.853475415261281</v>
          </cell>
          <cell r="J91">
            <v>57.806498977491266</v>
          </cell>
          <cell r="K91">
            <v>187.34328283588101</v>
          </cell>
          <cell r="L91">
            <v>3.1707966794005706</v>
          </cell>
          <cell r="M91">
            <v>4.1296079974901643</v>
          </cell>
          <cell r="N91">
            <v>4.5008170930271607</v>
          </cell>
        </row>
        <row r="92">
          <cell r="B92">
            <v>95</v>
          </cell>
          <cell r="C92">
            <v>0.24687999999999999</v>
          </cell>
          <cell r="D92">
            <v>51247.534651979069</v>
          </cell>
          <cell r="E92">
            <v>12651.991354880593</v>
          </cell>
          <cell r="F92">
            <v>53.194762456085762</v>
          </cell>
          <cell r="G92">
            <v>161.13141190129943</v>
          </cell>
          <cell r="H92">
            <v>452.85275706902922</v>
          </cell>
          <cell r="I92">
            <v>12.216486469914841</v>
          </cell>
          <cell r="J92">
            <v>41.953023562229994</v>
          </cell>
          <cell r="K92">
            <v>129.53678385838973</v>
          </cell>
          <cell r="L92">
            <v>3.0290841515519382</v>
          </cell>
          <cell r="M92">
            <v>4.0718350171040738</v>
          </cell>
          <cell r="N92">
            <v>4.4517658947993368</v>
          </cell>
        </row>
        <row r="93">
          <cell r="B93">
            <v>96</v>
          </cell>
          <cell r="C93">
            <v>0.26465</v>
          </cell>
          <cell r="D93">
            <v>38595.543297098477</v>
          </cell>
          <cell r="E93">
            <v>10214.310533577112</v>
          </cell>
          <cell r="F93">
            <v>37.267013489234714</v>
          </cell>
          <cell r="G93">
            <v>107.93664944521363</v>
          </cell>
          <cell r="H93">
            <v>291.72134516772979</v>
          </cell>
          <cell r="I93">
            <v>9.1746187162102011</v>
          </cell>
          <cell r="J93">
            <v>29.736537092315114</v>
          </cell>
          <cell r="K93">
            <v>87.583760296159781</v>
          </cell>
          <cell r="L93">
            <v>2.8963053204248093</v>
          </cell>
          <cell r="M93">
            <v>4.0216510666365366</v>
          </cell>
          <cell r="N93">
            <v>4.4095767554697121</v>
          </cell>
        </row>
        <row r="94">
          <cell r="B94">
            <v>97</v>
          </cell>
          <cell r="C94">
            <v>0.2828</v>
          </cell>
          <cell r="D94">
            <v>28381.232763521366</v>
          </cell>
          <cell r="E94">
            <v>8026.2126255238418</v>
          </cell>
          <cell r="F94">
            <v>25.492370576101159</v>
          </cell>
          <cell r="G94">
            <v>70.669635955978933</v>
          </cell>
          <cell r="H94">
            <v>183.78469572251598</v>
          </cell>
          <cell r="I94">
            <v>6.7062719989966588</v>
          </cell>
          <cell r="J94">
            <v>20.561918376104916</v>
          </cell>
          <cell r="K94">
            <v>57.847223203844663</v>
          </cell>
          <cell r="L94">
            <v>2.7721876921964648</v>
          </cell>
          <cell r="M94">
            <v>3.9782248943049967</v>
          </cell>
          <cell r="N94">
            <v>4.3734033961620833</v>
          </cell>
        </row>
        <row r="95">
          <cell r="B95">
            <v>98</v>
          </cell>
          <cell r="C95">
            <v>0.30124000000000001</v>
          </cell>
          <cell r="D95">
            <v>20355.020137997526</v>
          </cell>
          <cell r="E95">
            <v>6131.7462663703745</v>
          </cell>
          <cell r="F95">
            <v>17.007561095050935</v>
          </cell>
          <cell r="G95">
            <v>45.177265379877795</v>
          </cell>
          <cell r="H95">
            <v>113.1150597665371</v>
          </cell>
          <cell r="I95">
            <v>4.7659141435099004</v>
          </cell>
          <cell r="J95">
            <v>13.855646377108263</v>
          </cell>
          <cell r="K95">
            <v>37.285304827739751</v>
          </cell>
          <cell r="L95">
            <v>2.656304753361963</v>
          </cell>
          <cell r="M95">
            <v>3.9406494400403922</v>
          </cell>
          <cell r="N95">
            <v>4.3423902434934352</v>
          </cell>
        </row>
        <row r="96">
          <cell r="B96">
            <v>99</v>
          </cell>
          <cell r="C96">
            <v>0.31983</v>
          </cell>
          <cell r="D96">
            <v>14223.273871627152</v>
          </cell>
          <cell r="E96">
            <v>4549.0296823625122</v>
          </cell>
          <cell r="F96">
            <v>11.055072921653759</v>
          </cell>
          <cell r="G96">
            <v>28.169704284826857</v>
          </cell>
          <cell r="H96">
            <v>67.937794386659291</v>
          </cell>
          <cell r="I96">
            <v>3.2890641604953688</v>
          </cell>
          <cell r="J96">
            <v>9.0897322335983635</v>
          </cell>
          <cell r="K96">
            <v>23.429658450631472</v>
          </cell>
          <cell r="L96">
            <v>2.5481246921176233</v>
          </cell>
          <cell r="M96">
            <v>3.9080618154910258</v>
          </cell>
          <cell r="N96">
            <v>4.3157609122666329</v>
          </cell>
        </row>
        <row r="97">
          <cell r="B97">
            <v>100</v>
          </cell>
          <cell r="C97">
            <v>0.33845999999999998</v>
          </cell>
          <cell r="D97">
            <v>9674.2441892646402</v>
          </cell>
          <cell r="E97">
            <v>3274.3446882985099</v>
          </cell>
          <cell r="F97">
            <v>6.994724603833709</v>
          </cell>
          <cell r="G97">
            <v>17.1146313631731</v>
          </cell>
          <cell r="H97">
            <v>39.768090101832442</v>
          </cell>
          <cell r="I97">
            <v>2.2022646413149367</v>
          </cell>
          <cell r="J97">
            <v>5.8006680731029956</v>
          </cell>
          <cell r="K97">
            <v>14.339926217033117</v>
          </cell>
          <cell r="L97">
            <v>2.4467913080942192</v>
          </cell>
          <cell r="M97">
            <v>3.8797088289432868</v>
          </cell>
          <cell r="N97">
            <v>4.292833534757821</v>
          </cell>
        </row>
        <row r="98">
          <cell r="B98">
            <v>101</v>
          </cell>
          <cell r="C98">
            <v>0.35699999999999998</v>
          </cell>
          <cell r="D98">
            <v>6399.8995009661303</v>
          </cell>
          <cell r="E98">
            <v>2284.7641218449085</v>
          </cell>
          <cell r="F98">
            <v>4.304455920390839</v>
          </cell>
          <cell r="G98">
            <v>10.119906759339386</v>
          </cell>
          <cell r="H98">
            <v>22.653458738659342</v>
          </cell>
          <cell r="I98">
            <v>1.4294797800739811</v>
          </cell>
          <cell r="J98">
            <v>3.598403431788058</v>
          </cell>
          <cell r="K98">
            <v>8.5392581439301214</v>
          </cell>
          <cell r="L98">
            <v>2.3510304081405278</v>
          </cell>
          <cell r="M98">
            <v>3.8549185156216192</v>
          </cell>
          <cell r="N98">
            <v>4.2730397215096279</v>
          </cell>
        </row>
        <row r="99">
          <cell r="B99">
            <v>102</v>
          </cell>
          <cell r="C99">
            <v>0.376</v>
          </cell>
          <cell r="D99">
            <v>4115.1353791212223</v>
          </cell>
          <cell r="E99">
            <v>1547.2909025495796</v>
          </cell>
          <cell r="F99">
            <v>2.5746652621500559</v>
          </cell>
          <cell r="G99">
            <v>5.8154508389485446</v>
          </cell>
          <cell r="H99">
            <v>12.533551979319952</v>
          </cell>
          <cell r="I99">
            <v>0.90053408238922894</v>
          </cell>
          <cell r="J99">
            <v>2.1689236517140769</v>
          </cell>
          <cell r="K99">
            <v>4.9408547121420616</v>
          </cell>
          <cell r="L99">
            <v>2.2587211333609125</v>
          </cell>
          <cell r="M99">
            <v>3.8332019189512714</v>
          </cell>
          <cell r="N99">
            <v>4.2559515105981855</v>
          </cell>
        </row>
        <row r="100">
          <cell r="B100">
            <v>103</v>
          </cell>
          <cell r="C100">
            <v>0.39600000000000002</v>
          </cell>
          <cell r="D100">
            <v>2567.8444765716426</v>
          </cell>
          <cell r="E100">
            <v>1016.8664127223706</v>
          </cell>
          <cell r="F100">
            <v>1.4945033707736139</v>
          </cell>
          <cell r="G100">
            <v>3.2407855767984906</v>
          </cell>
          <cell r="H100">
            <v>6.7181011403714095</v>
          </cell>
          <cell r="I100">
            <v>0.55053333472218713</v>
          </cell>
          <cell r="J100">
            <v>1.2683895693248477</v>
          </cell>
          <cell r="K100">
            <v>2.7719310604279848</v>
          </cell>
          <cell r="L100">
            <v>2.1684699012227266</v>
          </cell>
          <cell r="M100">
            <v>3.8142670299488222</v>
          </cell>
          <cell r="N100">
            <v>4.241315556284996</v>
          </cell>
        </row>
        <row r="101">
          <cell r="B101">
            <v>104</v>
          </cell>
          <cell r="C101">
            <v>0.41699999999999998</v>
          </cell>
          <cell r="D101">
            <v>1550.9780638492721</v>
          </cell>
          <cell r="E101">
            <v>646.75785262514648</v>
          </cell>
          <cell r="F101">
            <v>0.83970235902070955</v>
          </cell>
          <cell r="G101">
            <v>1.7462822060248768</v>
          </cell>
          <cell r="H101">
            <v>3.477315563572918</v>
          </cell>
          <cell r="I101">
            <v>0.3257264034526845</v>
          </cell>
          <cell r="J101">
            <v>0.7178562346026609</v>
          </cell>
          <cell r="K101">
            <v>1.5035414911031366</v>
          </cell>
          <cell r="L101">
            <v>2.0796442778384625</v>
          </cell>
          <cell r="M101">
            <v>3.7979939332591504</v>
          </cell>
          <cell r="N101">
            <v>4.228990267168685</v>
          </cell>
        </row>
        <row r="102">
          <cell r="B102">
            <v>105</v>
          </cell>
          <cell r="C102">
            <v>0.44</v>
          </cell>
          <cell r="D102">
            <v>904.22021122412559</v>
          </cell>
          <cell r="E102">
            <v>397.85689293861526</v>
          </cell>
          <cell r="F102">
            <v>0.45539207005495219</v>
          </cell>
          <cell r="G102">
            <v>0.90657984700416705</v>
          </cell>
          <cell r="H102">
            <v>1.7310333575480412</v>
          </cell>
          <cell r="I102">
            <v>0.18639303332481766</v>
          </cell>
          <cell r="J102">
            <v>0.39212983114997629</v>
          </cell>
          <cell r="K102">
            <v>0.7856852565004756</v>
          </cell>
          <cell r="L102">
            <v>1.9907677507312984</v>
          </cell>
          <cell r="M102">
            <v>3.7842717810992266</v>
          </cell>
          <cell r="N102">
            <v>4.2188439111266138</v>
          </cell>
        </row>
        <row r="103">
          <cell r="B103">
            <v>106</v>
          </cell>
          <cell r="C103">
            <v>0.46500000000000002</v>
          </cell>
          <cell r="D103">
            <v>506.36331828551033</v>
          </cell>
          <cell r="E103">
            <v>235.45894300276231</v>
          </cell>
          <cell r="F103">
            <v>0.23722749695885884</v>
          </cell>
          <cell r="G103">
            <v>0.45118777694921491</v>
          </cell>
          <cell r="H103">
            <v>0.82445351054387384</v>
          </cell>
          <cell r="I103">
            <v>0.10261468473104125</v>
          </cell>
          <cell r="J103">
            <v>0.20573679782515872</v>
          </cell>
          <cell r="K103">
            <v>0.39355542535049959</v>
          </cell>
          <cell r="L103">
            <v>1.9019202357788318</v>
          </cell>
          <cell r="M103">
            <v>3.7730621470052248</v>
          </cell>
          <cell r="N103">
            <v>4.2107873359861792</v>
          </cell>
        </row>
        <row r="104">
          <cell r="B104">
            <v>107</v>
          </cell>
          <cell r="C104">
            <v>0.49299999999999999</v>
          </cell>
          <cell r="D104">
            <v>270.90437528274799</v>
          </cell>
          <cell r="E104">
            <v>133.55585701439475</v>
          </cell>
          <cell r="F104">
            <v>0.11806205662603669</v>
          </cell>
          <cell r="G104">
            <v>0.21396027999035605</v>
          </cell>
          <cell r="H104">
            <v>0.37326573359465892</v>
          </cell>
          <cell r="I104">
            <v>5.4143808294545202E-2</v>
          </cell>
          <cell r="J104">
            <v>0.10312211309411747</v>
          </cell>
          <cell r="K104">
            <v>0.18781862752534079</v>
          </cell>
          <cell r="L104">
            <v>1.8122696326397092</v>
          </cell>
          <cell r="M104">
            <v>3.7642822968079899</v>
          </cell>
          <cell r="N104">
            <v>4.2046829433245758</v>
          </cell>
        </row>
        <row r="105">
          <cell r="B105">
            <v>108</v>
          </cell>
          <cell r="C105">
            <v>0.52400000000000002</v>
          </cell>
          <cell r="D105">
            <v>137.34851826835325</v>
          </cell>
          <cell r="E105">
            <v>71.9706235726171</v>
          </cell>
          <cell r="F105">
            <v>5.5681360659907558E-2</v>
          </cell>
          <cell r="G105">
            <v>9.5898223364319329E-2</v>
          </cell>
          <cell r="H105">
            <v>0.15930545360430301</v>
          </cell>
          <cell r="I105">
            <v>2.7141426033294471E-2</v>
          </cell>
          <cell r="J105">
            <v>4.8978304799572256E-2</v>
          </cell>
          <cell r="K105">
            <v>8.4696514431223335E-2</v>
          </cell>
          <cell r="L105">
            <v>1.7222679587528338</v>
          </cell>
          <cell r="M105">
            <v>3.7577951295197503</v>
          </cell>
          <cell r="N105">
            <v>4.2003293112341833</v>
          </cell>
        </row>
        <row r="106">
          <cell r="B106">
            <v>109</v>
          </cell>
          <cell r="C106">
            <v>0.55900000000000005</v>
          </cell>
          <cell r="D106">
            <v>65.377894695736146</v>
          </cell>
          <cell r="E106">
            <v>36.546243134916509</v>
          </cell>
          <cell r="F106">
            <v>2.465518853406139E-2</v>
          </cell>
          <cell r="G106">
            <v>4.0216862704411785E-2</v>
          </cell>
          <cell r="H106">
            <v>6.3407230239983653E-2</v>
          </cell>
          <cell r="I106">
            <v>1.2820698037711926E-2</v>
          </cell>
          <cell r="J106">
            <v>2.1836878766277781E-2</v>
          </cell>
          <cell r="K106">
            <v>3.5718209631651079E-2</v>
          </cell>
          <cell r="L106">
            <v>1.6311723858388585</v>
          </cell>
          <cell r="M106">
            <v>3.7532824252229302</v>
          </cell>
          <cell r="N106">
            <v>4.1989596685458999</v>
          </cell>
        </row>
        <row r="107">
          <cell r="B107">
            <v>110</v>
          </cell>
          <cell r="C107">
            <v>0.59899999999999998</v>
          </cell>
          <cell r="D107">
            <v>28.831651560819637</v>
          </cell>
          <cell r="E107">
            <v>17.270159284930962</v>
          </cell>
          <cell r="F107">
            <v>1.0114361063740534E-2</v>
          </cell>
          <cell r="G107">
            <v>1.5561674170350395E-2</v>
          </cell>
          <cell r="H107">
            <v>2.3190367535571868E-2</v>
          </cell>
          <cell r="I107">
            <v>5.6358160717958879E-3</v>
          </cell>
          <cell r="J107">
            <v>9.0161807285658556E-3</v>
          </cell>
          <cell r="K107">
            <v>1.3881330865373295E-2</v>
          </cell>
          <cell r="L107">
            <v>1.5385721423509586</v>
          </cell>
          <cell r="M107">
            <v>3.757857978829275</v>
          </cell>
          <cell r="N107">
            <v>4.2035352221522446</v>
          </cell>
        </row>
        <row r="108">
          <cell r="B108">
            <v>111</v>
          </cell>
          <cell r="C108">
            <v>0.64500000000000002</v>
          </cell>
          <cell r="D108">
            <v>11.561492275888675</v>
          </cell>
          <cell r="E108">
            <v>7.4571625179481957</v>
          </cell>
          <cell r="F108">
            <v>3.7728918944743761E-3</v>
          </cell>
          <cell r="G108">
            <v>5.4473131066098612E-3</v>
          </cell>
          <cell r="H108">
            <v>7.6286933652214743E-3</v>
          </cell>
          <cell r="I108">
            <v>2.2637351366846256E-3</v>
          </cell>
          <cell r="J108">
            <v>3.3803646567699686E-3</v>
          </cell>
          <cell r="K108">
            <v>4.865150136807439E-3</v>
          </cell>
          <cell r="L108">
            <v>1.4438031247563108</v>
          </cell>
          <cell r="M108">
            <v>3.7708980024511236</v>
          </cell>
          <cell r="N108">
            <v>4.2165752457740933</v>
          </cell>
        </row>
        <row r="109">
          <cell r="B109">
            <v>112</v>
          </cell>
          <cell r="C109">
            <v>0.69799999999999995</v>
          </cell>
          <cell r="D109">
            <v>4.1043297579404792</v>
          </cell>
          <cell r="E109">
            <v>2.8648221710424542</v>
          </cell>
          <cell r="F109">
            <v>1.245931741896189E-3</v>
          </cell>
          <cell r="G109">
            <v>1.6744212121354851E-3</v>
          </cell>
          <cell r="H109">
            <v>2.1813802586116127E-3</v>
          </cell>
          <cell r="I109">
            <v>8.0898637752887441E-4</v>
          </cell>
          <cell r="J109">
            <v>1.1166295200853431E-3</v>
          </cell>
          <cell r="K109">
            <v>1.4847854800374709E-3</v>
          </cell>
          <cell r="L109">
            <v>1.3439108707409413</v>
          </cell>
          <cell r="M109">
            <v>3.813080383373558</v>
          </cell>
          <cell r="N109">
            <v>4.2587576266965277</v>
          </cell>
        </row>
        <row r="110">
          <cell r="B110">
            <v>113</v>
          </cell>
          <cell r="C110">
            <v>0.75900000000000001</v>
          </cell>
          <cell r="D110">
            <v>1.239507586898025</v>
          </cell>
          <cell r="E110">
            <v>0.94078625845560093</v>
          </cell>
          <cell r="F110">
            <v>3.5001989400246442E-4</v>
          </cell>
          <cell r="G110">
            <v>4.2848947023929601E-4</v>
          </cell>
          <cell r="H110">
            <v>5.069590464761276E-4</v>
          </cell>
          <cell r="I110">
            <v>2.4713032516080976E-4</v>
          </cell>
          <cell r="J110">
            <v>3.0764314255646871E-4</v>
          </cell>
          <cell r="K110">
            <v>3.6815595995212766E-4</v>
          </cell>
          <cell r="L110">
            <v>1.2241860465116281</v>
          </cell>
          <cell r="M110">
            <v>3.9742857917023846</v>
          </cell>
          <cell r="N110">
            <v>4.4199630350253543</v>
          </cell>
        </row>
        <row r="111">
          <cell r="B111">
            <v>114</v>
          </cell>
          <cell r="C111">
            <v>0.82899999999999996</v>
          </cell>
          <cell r="D111">
            <v>0.29872132844242405</v>
          </cell>
          <cell r="E111">
            <v>0.24763998127876952</v>
          </cell>
          <cell r="F111">
            <v>7.8469576236831577E-5</v>
          </cell>
          <cell r="G111">
            <v>7.8469576236831577E-5</v>
          </cell>
          <cell r="H111">
            <v>7.8469576236831577E-5</v>
          </cell>
          <cell r="I111">
            <v>6.0512817395658936E-5</v>
          </cell>
          <cell r="J111">
            <v>6.0512817395658936E-5</v>
          </cell>
          <cell r="K111">
            <v>6.0512817395658936E-5</v>
          </cell>
          <cell r="L111">
            <v>1</v>
          </cell>
          <cell r="M111">
            <v>4.7500997451907567</v>
          </cell>
          <cell r="N111">
            <v>5.1957769885137264</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Template"/>
      <sheetName val="Male"/>
      <sheetName val="Female"/>
      <sheetName val="Calculations "/>
    </sheetNames>
    <sheetDataSet>
      <sheetData sheetId="0" refreshError="1"/>
      <sheetData sheetId="1">
        <row r="7">
          <cell r="B7">
            <v>10</v>
          </cell>
          <cell r="C7">
            <v>1.1800000000000001E-3</v>
          </cell>
          <cell r="D7">
            <v>897001</v>
          </cell>
          <cell r="E7">
            <v>1058.46118</v>
          </cell>
          <cell r="F7">
            <v>415485.02200544986</v>
          </cell>
          <cell r="G7">
            <v>5475617.0508545795</v>
          </cell>
          <cell r="H7">
            <v>70145282.690343589</v>
          </cell>
          <cell r="I7">
            <v>453.95585737632484</v>
          </cell>
          <cell r="J7">
            <v>9883.7589791846731</v>
          </cell>
          <cell r="K7">
            <v>279670.18490319641</v>
          </cell>
          <cell r="L7">
            <v>13.178855460119948</v>
          </cell>
          <cell r="M7">
            <v>12.581473407768843</v>
          </cell>
          <cell r="N7">
            <v>12.688194870866514</v>
          </cell>
        </row>
        <row r="8">
          <cell r="B8">
            <v>11</v>
          </cell>
          <cell r="C8">
            <v>1.1800000000000001E-3</v>
          </cell>
          <cell r="D8">
            <v>895942.53882000002</v>
          </cell>
          <cell r="E8">
            <v>1057.2121958076</v>
          </cell>
          <cell r="F8">
            <v>384254.39785137359</v>
          </cell>
          <cell r="G8">
            <v>5060132.0288491296</v>
          </cell>
          <cell r="H8">
            <v>64669665.639489047</v>
          </cell>
          <cell r="I8">
            <v>419.83350876353768</v>
          </cell>
          <cell r="J8">
            <v>9429.8031218083488</v>
          </cell>
          <cell r="K8">
            <v>269786.4259240118</v>
          </cell>
          <cell r="L8">
            <v>13.16870296642993</v>
          </cell>
          <cell r="M8">
            <v>12.571320914078822</v>
          </cell>
          <cell r="N8">
            <v>12.678042377176498</v>
          </cell>
        </row>
        <row r="9">
          <cell r="B9">
            <v>12</v>
          </cell>
          <cell r="C9">
            <v>1.1800000000000001E-3</v>
          </cell>
          <cell r="D9">
            <v>894885.32662419241</v>
          </cell>
          <cell r="E9">
            <v>1055.9646854165471</v>
          </cell>
          <cell r="F9">
            <v>355371.27561287861</v>
          </cell>
          <cell r="G9">
            <v>4675877.6309977565</v>
          </cell>
          <cell r="H9">
            <v>59609533.610639922</v>
          </cell>
          <cell r="I9">
            <v>388.27602335481185</v>
          </cell>
          <cell r="J9">
            <v>9009.9696130448119</v>
          </cell>
          <cell r="K9">
            <v>260356.62280220367</v>
          </cell>
          <cell r="L9">
            <v>13.157725319621481</v>
          </cell>
          <cell r="M9">
            <v>12.560343267270373</v>
          </cell>
          <cell r="N9">
            <v>12.667064730368047</v>
          </cell>
        </row>
        <row r="10">
          <cell r="B10">
            <v>13</v>
          </cell>
          <cell r="C10">
            <v>1.1800000000000001E-3</v>
          </cell>
          <cell r="D10">
            <v>893829.36193877587</v>
          </cell>
          <cell r="E10">
            <v>1054.7186470877555</v>
          </cell>
          <cell r="F10">
            <v>328659.20139597723</v>
          </cell>
          <cell r="G10">
            <v>4320506.355384876</v>
          </cell>
          <cell r="H10">
            <v>54933655.97964216</v>
          </cell>
          <cell r="I10">
            <v>359.09060893264171</v>
          </cell>
          <cell r="J10">
            <v>8621.6935896899977</v>
          </cell>
          <cell r="K10">
            <v>251346.65318915885</v>
          </cell>
          <cell r="L10">
            <v>13.145855454627654</v>
          </cell>
          <cell r="M10">
            <v>12.548473402276553</v>
          </cell>
          <cell r="N10">
            <v>12.655194865374225</v>
          </cell>
        </row>
        <row r="11">
          <cell r="B11">
            <v>14</v>
          </cell>
          <cell r="C11">
            <v>1.1800000000000001E-3</v>
          </cell>
          <cell r="D11">
            <v>892774.64329168806</v>
          </cell>
          <cell r="E11">
            <v>1053.474079084192</v>
          </cell>
          <cell r="F11">
            <v>303954.98475771287</v>
          </cell>
          <cell r="G11">
            <v>3991847.1539888964</v>
          </cell>
          <cell r="H11">
            <v>50613149.624257281</v>
          </cell>
          <cell r="I11">
            <v>332.09896482787144</v>
          </cell>
          <cell r="J11">
            <v>8262.6029807573559</v>
          </cell>
          <cell r="K11">
            <v>242724.95959946877</v>
          </cell>
          <cell r="L11">
            <v>13.133020855607478</v>
          </cell>
          <cell r="M11">
            <v>12.535638803256383</v>
          </cell>
          <cell r="N11">
            <v>12.642360266354057</v>
          </cell>
        </row>
        <row r="12">
          <cell r="B12">
            <v>15</v>
          </cell>
          <cell r="C12">
            <v>1.1800000000000001E-3</v>
          </cell>
          <cell r="D12">
            <v>891721.16921260383</v>
          </cell>
          <cell r="E12">
            <v>1052.2309796708726</v>
          </cell>
          <cell r="F12">
            <v>281107.70173675806</v>
          </cell>
          <cell r="G12">
            <v>3687892.1692311838</v>
          </cell>
          <cell r="H12">
            <v>46621302.470268384</v>
          </cell>
          <cell r="I12">
            <v>307.13619263830981</v>
          </cell>
          <cell r="J12">
            <v>7930.5040159294858</v>
          </cell>
          <cell r="K12">
            <v>234462.3566187114</v>
          </cell>
          <cell r="L12">
            <v>13.119143112929338</v>
          </cell>
          <cell r="M12">
            <v>12.521761060578243</v>
          </cell>
          <cell r="N12">
            <v>12.628482523675915</v>
          </cell>
        </row>
        <row r="13">
          <cell r="B13">
            <v>16</v>
          </cell>
          <cell r="C13">
            <v>1.1800000000000001E-3</v>
          </cell>
          <cell r="D13">
            <v>890668.93823293294</v>
          </cell>
          <cell r="E13">
            <v>1050.9893471148609</v>
          </cell>
          <cell r="F13">
            <v>259977.77282287844</v>
          </cell>
          <cell r="G13">
            <v>3406784.4674944254</v>
          </cell>
          <cell r="H13">
            <v>42933410.3010372</v>
          </cell>
          <cell r="I13">
            <v>284.04978882499688</v>
          </cell>
          <cell r="J13">
            <v>7623.3678232911752</v>
          </cell>
          <cell r="K13">
            <v>226531.85260278193</v>
          </cell>
          <cell r="L13">
            <v>13.104137444147776</v>
          </cell>
          <cell r="M13">
            <v>12.506755391796684</v>
          </cell>
          <cell r="N13">
            <v>12.613476854894355</v>
          </cell>
        </row>
        <row r="14">
          <cell r="B14">
            <v>17</v>
          </cell>
          <cell r="C14">
            <v>1.1800000000000001E-3</v>
          </cell>
          <cell r="D14">
            <v>889617.94888581813</v>
          </cell>
          <cell r="E14">
            <v>1049.7491796852655</v>
          </cell>
          <cell r="F14">
            <v>240436.11023235877</v>
          </cell>
          <cell r="G14">
            <v>3146806.6946715475</v>
          </cell>
          <cell r="H14">
            <v>39526625.833542779</v>
          </cell>
          <cell r="I14">
            <v>262.69871303165121</v>
          </cell>
          <cell r="J14">
            <v>7339.3180344661796</v>
          </cell>
          <cell r="K14">
            <v>218908.48477949077</v>
          </cell>
          <cell r="L14">
            <v>13.087912176047334</v>
          </cell>
          <cell r="M14">
            <v>12.490530123696235</v>
          </cell>
          <cell r="N14">
            <v>12.597258360559167</v>
          </cell>
        </row>
        <row r="15">
          <cell r="B15">
            <v>18</v>
          </cell>
          <cell r="C15">
            <v>1.1800000000000001E-3</v>
          </cell>
          <cell r="D15">
            <v>888568.19970613287</v>
          </cell>
          <cell r="E15">
            <v>1048.5104756532369</v>
          </cell>
          <cell r="F15">
            <v>222363.32927989308</v>
          </cell>
          <cell r="G15">
            <v>2906370.5844391887</v>
          </cell>
          <cell r="H15">
            <v>36379819.13887123</v>
          </cell>
          <cell r="I15">
            <v>242.95252643543876</v>
          </cell>
          <cell r="J15">
            <v>7076.6193214345294</v>
          </cell>
          <cell r="K15">
            <v>211569.16674502459</v>
          </cell>
          <cell r="L15">
            <v>13.07036818458894</v>
          </cell>
          <cell r="M15">
            <v>12.473000780856168</v>
          </cell>
          <cell r="N15">
            <v>12.579745951793154</v>
          </cell>
        </row>
        <row r="16">
          <cell r="B16">
            <v>19</v>
          </cell>
          <cell r="C16">
            <v>1.1800000000000001E-3</v>
          </cell>
          <cell r="D16">
            <v>887519.68923047965</v>
          </cell>
          <cell r="E16">
            <v>1047.2732332919661</v>
          </cell>
          <cell r="F16">
            <v>205649.01902902112</v>
          </cell>
          <cell r="G16">
            <v>2684007.2551592956</v>
          </cell>
          <cell r="H16">
            <v>33473448.554432008</v>
          </cell>
          <cell r="I16">
            <v>224.69059486504162</v>
          </cell>
          <cell r="J16">
            <v>6833.6667949990915</v>
          </cell>
          <cell r="K16">
            <v>204492.54742359006</v>
          </cell>
          <cell r="L16">
            <v>13.051398289337472</v>
          </cell>
          <cell r="M16">
            <v>12.454083345615267</v>
          </cell>
          <cell r="N16">
            <v>12.560848836423871</v>
          </cell>
        </row>
        <row r="17">
          <cell r="B17">
            <v>20</v>
          </cell>
          <cell r="C17">
            <v>1.1800000000000001E-3</v>
          </cell>
          <cell r="D17">
            <v>886472.41599718772</v>
          </cell>
          <cell r="E17">
            <v>1046.0374508766815</v>
          </cell>
          <cell r="F17">
            <v>190191.06776533971</v>
          </cell>
          <cell r="G17">
            <v>2478358.2361302748</v>
          </cell>
          <cell r="H17">
            <v>30789441.299272712</v>
          </cell>
          <cell r="I17">
            <v>207.80135181768597</v>
          </cell>
          <cell r="J17">
            <v>6608.9762001340496</v>
          </cell>
          <cell r="K17">
            <v>197658.880628591</v>
          </cell>
          <cell r="L17">
            <v>13.030886598670904</v>
          </cell>
          <cell r="M17">
            <v>12.433672321469299</v>
          </cell>
          <cell r="N17">
            <v>12.540464903812556</v>
          </cell>
        </row>
        <row r="18">
          <cell r="B18">
            <v>21</v>
          </cell>
          <cell r="C18">
            <v>1.1999999999999999E-3</v>
          </cell>
          <cell r="D18">
            <v>885426.37854631105</v>
          </cell>
          <cell r="E18">
            <v>1062.5116542555731</v>
          </cell>
          <cell r="F18">
            <v>175895.03917164501</v>
          </cell>
          <cell r="G18">
            <v>2288167.1683649356</v>
          </cell>
          <cell r="H18">
            <v>28311083.063142437</v>
          </cell>
          <cell r="I18">
            <v>195.43893241293884</v>
          </cell>
          <cell r="J18">
            <v>6401.1748483163647</v>
          </cell>
          <cell r="K18">
            <v>191049.90442845697</v>
          </cell>
          <cell r="L18">
            <v>13.008707801770667</v>
          </cell>
          <cell r="M18">
            <v>12.411660959699613</v>
          </cell>
          <cell r="N18">
            <v>12.518487403748832</v>
          </cell>
        </row>
        <row r="19">
          <cell r="B19">
            <v>22</v>
          </cell>
          <cell r="C19">
            <v>1.23E-3</v>
          </cell>
          <cell r="D19">
            <v>884363.86689205549</v>
          </cell>
          <cell r="E19">
            <v>1087.7675562772283</v>
          </cell>
          <cell r="F19">
            <v>162670.33807836944</v>
          </cell>
          <cell r="G19">
            <v>2112272.1291932892</v>
          </cell>
          <cell r="H19">
            <v>26022915.894777503</v>
          </cell>
          <cell r="I19">
            <v>185.26344058925412</v>
          </cell>
          <cell r="J19">
            <v>6205.735915903424</v>
          </cell>
          <cell r="K19">
            <v>184648.72958014059</v>
          </cell>
          <cell r="L19">
            <v>12.98498640960384</v>
          </cell>
          <cell r="M19">
            <v>12.388107692371374</v>
          </cell>
          <cell r="N19">
            <v>12.494964609514984</v>
          </cell>
        </row>
        <row r="20">
          <cell r="B20">
            <v>23</v>
          </cell>
          <cell r="C20">
            <v>1.24E-3</v>
          </cell>
          <cell r="D20">
            <v>883276.09933577827</v>
          </cell>
          <cell r="E20">
            <v>1095.2623631763652</v>
          </cell>
          <cell r="F20">
            <v>150435.41996530839</v>
          </cell>
          <cell r="G20">
            <v>1949601.7911149203</v>
          </cell>
          <cell r="H20">
            <v>23910643.765584204</v>
          </cell>
          <cell r="I20">
            <v>172.72214884905779</v>
          </cell>
          <cell r="J20">
            <v>6020.4724753141709</v>
          </cell>
          <cell r="K20">
            <v>178442.99366423718</v>
          </cell>
          <cell r="L20">
            <v>12.959725785087807</v>
          </cell>
          <cell r="M20">
            <v>12.362965543127579</v>
          </cell>
          <cell r="N20">
            <v>12.46984954583897</v>
          </cell>
        </row>
        <row r="21">
          <cell r="B21">
            <v>24</v>
          </cell>
          <cell r="C21">
            <v>1.2600000000000001E-3</v>
          </cell>
          <cell r="D21">
            <v>882180.83697260194</v>
          </cell>
          <cell r="E21">
            <v>1111.5478545854785</v>
          </cell>
          <cell r="F21">
            <v>139119.33337458465</v>
          </cell>
          <cell r="G21">
            <v>1799166.3711496121</v>
          </cell>
          <cell r="H21">
            <v>21961041.974469285</v>
          </cell>
          <cell r="I21">
            <v>162.3058889370154</v>
          </cell>
          <cell r="J21">
            <v>5847.7503264651132</v>
          </cell>
          <cell r="K21">
            <v>172422.52118892298</v>
          </cell>
          <cell r="L21">
            <v>12.93254019774003</v>
          </cell>
          <cell r="M21">
            <v>12.335923570780277</v>
          </cell>
          <cell r="N21">
            <v>12.44283804261979</v>
          </cell>
        </row>
        <row r="22">
          <cell r="B22">
            <v>25</v>
          </cell>
          <cell r="C22">
            <v>1.2800000000000001E-3</v>
          </cell>
          <cell r="D22">
            <v>881069.28911801649</v>
          </cell>
          <cell r="E22">
            <v>1127.7686900710612</v>
          </cell>
          <cell r="F22">
            <v>128651.89168012282</v>
          </cell>
          <cell r="G22">
            <v>1660047.0377750276</v>
          </cell>
          <cell r="H22">
            <v>20161875.603319671</v>
          </cell>
          <cell r="I22">
            <v>152.47631606533076</v>
          </cell>
          <cell r="J22">
            <v>5685.4444375280982</v>
          </cell>
          <cell r="K22">
            <v>166574.77086245787</v>
          </cell>
          <cell r="L22">
            <v>12.90340169970086</v>
          </cell>
          <cell r="M22">
            <v>12.306920120886229</v>
          </cell>
          <cell r="N22">
            <v>12.41386844493973</v>
          </cell>
        </row>
        <row r="23">
          <cell r="B23">
            <v>26</v>
          </cell>
          <cell r="C23">
            <v>1.2899999999999999E-3</v>
          </cell>
          <cell r="D23">
            <v>879941.52042794542</v>
          </cell>
          <cell r="E23">
            <v>1135.1245613520496</v>
          </cell>
          <cell r="F23">
            <v>118969.64560997432</v>
          </cell>
          <cell r="G23">
            <v>1531395.1460949047</v>
          </cell>
          <cell r="H23">
            <v>18501828.56554465</v>
          </cell>
          <cell r="I23">
            <v>142.10263225635822</v>
          </cell>
          <cell r="J23">
            <v>5532.9681214627672</v>
          </cell>
          <cell r="K23">
            <v>160889.32642492975</v>
          </cell>
          <cell r="L23">
            <v>12.872150187917461</v>
          </cell>
          <cell r="M23">
            <v>12.275801715426041</v>
          </cell>
          <cell r="N23">
            <v>12.382787273932113</v>
          </cell>
        </row>
        <row r="24">
          <cell r="B24">
            <v>27</v>
          </cell>
          <cell r="C24">
            <v>1.31E-3</v>
          </cell>
          <cell r="D24">
            <v>878806.39586659335</v>
          </cell>
          <cell r="E24">
            <v>1151.2363785852372</v>
          </cell>
          <cell r="F24">
            <v>110014.97663623838</v>
          </cell>
          <cell r="G24">
            <v>1412425.5004849304</v>
          </cell>
          <cell r="H24">
            <v>16970433.41944975</v>
          </cell>
          <cell r="I24">
            <v>133.44409203099283</v>
          </cell>
          <cell r="J24">
            <v>5390.8654892064096</v>
          </cell>
          <cell r="K24">
            <v>155356.35830346699</v>
          </cell>
          <cell r="L24">
            <v>12.838483847113634</v>
          </cell>
          <cell r="M24">
            <v>12.242316772787618</v>
          </cell>
          <cell r="N24">
            <v>12.349349715851911</v>
          </cell>
        </row>
        <row r="25">
          <cell r="B25">
            <v>28</v>
          </cell>
          <cell r="C25">
            <v>1.33E-3</v>
          </cell>
          <cell r="D25">
            <v>877655.15948800812</v>
          </cell>
          <cell r="E25">
            <v>1167.2813621190508</v>
          </cell>
          <cell r="F25">
            <v>101732.27501559714</v>
          </cell>
          <cell r="G25">
            <v>1302410.523848692</v>
          </cell>
          <cell r="H25">
            <v>15558007.918964818</v>
          </cell>
          <cell r="I25">
            <v>125.28141275068906</v>
          </cell>
          <cell r="J25">
            <v>5257.4213971754161</v>
          </cell>
          <cell r="K25">
            <v>149965.49281426059</v>
          </cell>
          <cell r="L25">
            <v>12.802333611914332</v>
          </cell>
          <cell r="M25">
            <v>12.206379046097116</v>
          </cell>
          <cell r="N25">
            <v>12.313469520639874</v>
          </cell>
        </row>
        <row r="26">
          <cell r="B26">
            <v>29</v>
          </cell>
          <cell r="C26">
            <v>1.3600000000000001E-3</v>
          </cell>
          <cell r="D26">
            <v>876487.87812588911</v>
          </cell>
          <cell r="E26">
            <v>1192.0235142512092</v>
          </cell>
          <cell r="F26">
            <v>94071.269527617042</v>
          </cell>
          <cell r="G26">
            <v>1200678.2488330947</v>
          </cell>
          <cell r="H26">
            <v>14255597.395116128</v>
          </cell>
          <cell r="I26">
            <v>118.46011718292515</v>
          </cell>
          <cell r="J26">
            <v>5132.1399844247262</v>
          </cell>
          <cell r="K26">
            <v>144708.07141708519</v>
          </cell>
          <cell r="L26">
            <v>12.763495750215263</v>
          </cell>
          <cell r="M26">
            <v>12.167809291872402</v>
          </cell>
          <cell r="N26">
            <v>12.274967440341337</v>
          </cell>
        </row>
        <row r="27">
          <cell r="B27">
            <v>30</v>
          </cell>
          <cell r="C27">
            <v>1.39E-3</v>
          </cell>
          <cell r="D27">
            <v>875295.85461163789</v>
          </cell>
          <cell r="E27">
            <v>1216.6612379101766</v>
          </cell>
          <cell r="F27">
            <v>86984.567223203208</v>
          </cell>
          <cell r="G27">
            <v>1106606.9793054778</v>
          </cell>
          <cell r="H27">
            <v>13054919.146283034</v>
          </cell>
          <cell r="I27">
            <v>111.95235966690041</v>
          </cell>
          <cell r="J27">
            <v>5013.6798672418008</v>
          </cell>
          <cell r="K27">
            <v>139575.93143266049</v>
          </cell>
          <cell r="L27">
            <v>12.721877163174405</v>
          </cell>
          <cell r="M27">
            <v>12.126497822870787</v>
          </cell>
          <cell r="N27">
            <v>12.233737166226851</v>
          </cell>
        </row>
        <row r="28">
          <cell r="B28">
            <v>31</v>
          </cell>
          <cell r="C28">
            <v>1.4300000000000001E-3</v>
          </cell>
          <cell r="D28">
            <v>874079.19337372773</v>
          </cell>
          <cell r="E28">
            <v>1249.9332465244306</v>
          </cell>
          <cell r="F28">
            <v>80429.313587743469</v>
          </cell>
          <cell r="G28">
            <v>1019622.4120822753</v>
          </cell>
          <cell r="H28">
            <v>11948312.166977555</v>
          </cell>
          <cell r="I28">
            <v>106.49436891710477</v>
          </cell>
          <cell r="J28">
            <v>4901.7275075749003</v>
          </cell>
          <cell r="K28">
            <v>134562.2515654187</v>
          </cell>
          <cell r="L28">
            <v>12.677248711937962</v>
          </cell>
          <cell r="M28">
            <v>12.082247944108063</v>
          </cell>
          <cell r="N28">
            <v>12.189585377320862</v>
          </cell>
        </row>
        <row r="29">
          <cell r="B29">
            <v>32</v>
          </cell>
          <cell r="C29">
            <v>1.48E-3</v>
          </cell>
          <cell r="D29">
            <v>872829.26012720331</v>
          </cell>
          <cell r="E29">
            <v>1291.787304988261</v>
          </cell>
          <cell r="F29">
            <v>74365.092286400919</v>
          </cell>
          <cell r="G29">
            <v>939193.09849453194</v>
          </cell>
          <cell r="H29">
            <v>10928689.754895279</v>
          </cell>
          <cell r="I29">
            <v>101.90771905914201</v>
          </cell>
          <cell r="J29">
            <v>4795.2331386577971</v>
          </cell>
          <cell r="K29">
            <v>129660.52405784369</v>
          </cell>
          <cell r="L29">
            <v>12.629488777845319</v>
          </cell>
          <cell r="M29">
            <v>12.034937370531905</v>
          </cell>
          <cell r="N29">
            <v>12.142389776854053</v>
          </cell>
        </row>
        <row r="30">
          <cell r="B30">
            <v>33</v>
          </cell>
          <cell r="C30">
            <v>1.5299999999999999E-3</v>
          </cell>
          <cell r="D30">
            <v>871537.47282221506</v>
          </cell>
          <cell r="E30">
            <v>1333.4523334179889</v>
          </cell>
          <cell r="F30">
            <v>68754.659212793558</v>
          </cell>
          <cell r="G30">
            <v>864828.00620813097</v>
          </cell>
          <cell r="H30">
            <v>9989496.6564007457</v>
          </cell>
          <cell r="I30">
            <v>97.402433884790867</v>
          </cell>
          <cell r="J30">
            <v>4693.3254195986538</v>
          </cell>
          <cell r="K30">
            <v>124865.29091918589</v>
          </cell>
          <cell r="L30">
            <v>12.578464006803014</v>
          </cell>
          <cell r="M30">
            <v>11.984432023940784</v>
          </cell>
          <cell r="N30">
            <v>12.092016272880326</v>
          </cell>
        </row>
        <row r="31">
          <cell r="B31">
            <v>34</v>
          </cell>
          <cell r="C31">
            <v>1.6000000000000001E-3</v>
          </cell>
          <cell r="D31">
            <v>870204.0204887971</v>
          </cell>
          <cell r="E31">
            <v>1392.3264327820755</v>
          </cell>
          <cell r="F31">
            <v>63564.319059442583</v>
          </cell>
          <cell r="G31">
            <v>796073.3469953374</v>
          </cell>
          <cell r="H31">
            <v>9124668.6501926146</v>
          </cell>
          <cell r="I31">
            <v>94.169361569544563</v>
          </cell>
          <cell r="J31">
            <v>4595.9229857138635</v>
          </cell>
          <cell r="K31">
            <v>120171.96549958723</v>
          </cell>
          <cell r="L31">
            <v>12.523902698475922</v>
          </cell>
          <cell r="M31">
            <v>11.93050247106059</v>
          </cell>
          <cell r="N31">
            <v>12.038245553152553</v>
          </cell>
        </row>
        <row r="32">
          <cell r="B32">
            <v>35</v>
          </cell>
          <cell r="C32">
            <v>1.6800000000000001E-3</v>
          </cell>
          <cell r="D32">
            <v>868811.694056015</v>
          </cell>
          <cell r="E32">
            <v>1459.6036460141052</v>
          </cell>
          <cell r="F32">
            <v>58761.6816193958</v>
          </cell>
          <cell r="G32">
            <v>732509.02793589479</v>
          </cell>
          <cell r="H32">
            <v>8328595.3031972768</v>
          </cell>
          <cell r="I32">
            <v>91.407060296837898</v>
          </cell>
          <cell r="J32">
            <v>4501.7536241443186</v>
          </cell>
          <cell r="K32">
            <v>115576.04251387337</v>
          </cell>
          <cell r="L32">
            <v>12.465760130562897</v>
          </cell>
          <cell r="M32">
            <v>11.873085526419864</v>
          </cell>
          <cell r="N32">
            <v>11.98101102455302</v>
          </cell>
        </row>
        <row r="33">
          <cell r="B33">
            <v>36</v>
          </cell>
          <cell r="C33">
            <v>1.7700000000000001E-3</v>
          </cell>
          <cell r="D33">
            <v>867352.09041000088</v>
          </cell>
          <cell r="E33">
            <v>1535.2132000257016</v>
          </cell>
          <cell r="F33">
            <v>54317.557402106671</v>
          </cell>
          <cell r="G33">
            <v>673747.34631649905</v>
          </cell>
          <cell r="H33">
            <v>7596086.2752613826</v>
          </cell>
          <cell r="I33">
            <v>89.020441297897037</v>
          </cell>
          <cell r="J33">
            <v>4410.3465638474809</v>
          </cell>
          <cell r="K33">
            <v>111074.28888972905</v>
          </cell>
          <cell r="L33">
            <v>12.403859424841666</v>
          </cell>
          <cell r="M33">
            <v>11.812020072936098</v>
          </cell>
          <cell r="N33">
            <v>11.920154915204325</v>
          </cell>
        </row>
        <row r="34">
          <cell r="B34">
            <v>37</v>
          </cell>
          <cell r="C34">
            <v>1.8699999999999999E-3</v>
          </cell>
          <cell r="D34">
            <v>865816.87720997515</v>
          </cell>
          <cell r="E34">
            <v>1619.0775603826535</v>
          </cell>
          <cell r="F34">
            <v>50205.014190282353</v>
          </cell>
          <cell r="G34">
            <v>619429.78891439235</v>
          </cell>
          <cell r="H34">
            <v>6922338.9289448829</v>
          </cell>
          <cell r="I34">
            <v>86.929052347988872</v>
          </cell>
          <cell r="J34">
            <v>4321.3261225495835</v>
          </cell>
          <cell r="K34">
            <v>106663.94232588158</v>
          </cell>
          <cell r="L34">
            <v>12.338006450245935</v>
          </cell>
          <cell r="M34">
            <v>11.747136321671054</v>
          </cell>
          <cell r="N34">
            <v>11.855514144181026</v>
          </cell>
        </row>
        <row r="35">
          <cell r="B35">
            <v>38</v>
          </cell>
          <cell r="C35">
            <v>2E-3</v>
          </cell>
          <cell r="D35">
            <v>864197.79964959249</v>
          </cell>
          <cell r="E35">
            <v>1728.3955992991851</v>
          </cell>
          <cell r="F35">
            <v>46399.195197913446</v>
          </cell>
          <cell r="G35">
            <v>569224.77472410991</v>
          </cell>
          <cell r="H35">
            <v>6302909.1400304912</v>
          </cell>
          <cell r="I35">
            <v>85.924435551691573</v>
          </cell>
          <cell r="J35">
            <v>4234.397070201594</v>
          </cell>
          <cell r="K35">
            <v>102342.616203332</v>
          </cell>
          <cell r="L35">
            <v>12.267988104020127</v>
          </cell>
          <cell r="M35">
            <v>11.678262090445466</v>
          </cell>
          <cell r="N35">
            <v>11.786916468560488</v>
          </cell>
        </row>
        <row r="36">
          <cell r="B36">
            <v>39</v>
          </cell>
          <cell r="C36">
            <v>2.14E-3</v>
          </cell>
          <cell r="D36">
            <v>862469.40405029326</v>
          </cell>
          <cell r="E36">
            <v>1845.6845246676276</v>
          </cell>
          <cell r="F36">
            <v>42876.293340294091</v>
          </cell>
          <cell r="G36">
            <v>522825.579526196</v>
          </cell>
          <cell r="H36">
            <v>5733684.3653063821</v>
          </cell>
          <cell r="I36">
            <v>84.958581248360503</v>
          </cell>
          <cell r="J36">
            <v>4148.4726346499028</v>
          </cell>
          <cell r="K36">
            <v>98108.219133130406</v>
          </cell>
          <cell r="L36">
            <v>12.193814781905537</v>
          </cell>
          <cell r="M36">
            <v>11.605365965849646</v>
          </cell>
          <cell r="N36">
            <v>11.714330411339462</v>
          </cell>
        </row>
        <row r="37">
          <cell r="B37">
            <v>40</v>
          </cell>
          <cell r="C37">
            <v>2.3E-3</v>
          </cell>
          <cell r="D37">
            <v>860623.71952562558</v>
          </cell>
          <cell r="E37">
            <v>1979.4345549089387</v>
          </cell>
          <cell r="F37">
            <v>39615.313030135054</v>
          </cell>
          <cell r="G37">
            <v>479949.28618590202</v>
          </cell>
          <cell r="H37">
            <v>5210858.7857801858</v>
          </cell>
          <cell r="I37">
            <v>84.365944416028341</v>
          </cell>
          <cell r="J37">
            <v>4063.5140534015418</v>
          </cell>
          <cell r="K37">
            <v>93959.746498480497</v>
          </cell>
          <cell r="L37">
            <v>12.115246592165217</v>
          </cell>
          <cell r="M37">
            <v>11.528248867057728</v>
          </cell>
          <cell r="N37">
            <v>11.637566917171181</v>
          </cell>
        </row>
        <row r="38">
          <cell r="B38">
            <v>41</v>
          </cell>
          <cell r="C38">
            <v>2.49E-3</v>
          </cell>
          <cell r="D38">
            <v>858644.28497071669</v>
          </cell>
          <cell r="E38">
            <v>2138.0242695770844</v>
          </cell>
          <cell r="F38">
            <v>36596.479453857166</v>
          </cell>
          <cell r="G38">
            <v>440333.9731557669</v>
          </cell>
          <cell r="H38">
            <v>4730909.4995942842</v>
          </cell>
          <cell r="I38">
            <v>84.375216518615133</v>
          </cell>
          <cell r="J38">
            <v>3979.1481089855138</v>
          </cell>
          <cell r="K38">
            <v>89896.232445078946</v>
          </cell>
          <cell r="L38">
            <v>12.032140242095252</v>
          </cell>
          <cell r="M38">
            <v>11.446790494308868</v>
          </cell>
          <cell r="N38">
            <v>11.556508938837684</v>
          </cell>
        </row>
        <row r="39">
          <cell r="B39">
            <v>42</v>
          </cell>
          <cell r="C39">
            <v>2.6900000000000001E-3</v>
          </cell>
          <cell r="D39">
            <v>856506.26070113957</v>
          </cell>
          <cell r="E39">
            <v>2304.0018412860654</v>
          </cell>
          <cell r="F39">
            <v>33801.253907423205</v>
          </cell>
          <cell r="G39">
            <v>403737.49370190973</v>
          </cell>
          <cell r="H39">
            <v>4290575.5264385184</v>
          </cell>
          <cell r="I39">
            <v>84.190160195341136</v>
          </cell>
          <cell r="J39">
            <v>3894.7728924668982</v>
          </cell>
          <cell r="K39">
            <v>85917.084336093438</v>
          </cell>
          <cell r="L39">
            <v>11.94445314980589</v>
          </cell>
          <cell r="M39">
            <v>11.360937401267099</v>
          </cell>
          <cell r="N39">
            <v>11.47109953553402</v>
          </cell>
        </row>
        <row r="40">
          <cell r="B40">
            <v>43</v>
          </cell>
          <cell r="C40">
            <v>2.9199999999999999E-3</v>
          </cell>
          <cell r="D40">
            <v>854202.25885985349</v>
          </cell>
          <cell r="E40">
            <v>2494.270595870772</v>
          </cell>
          <cell r="F40">
            <v>31213.267161492815</v>
          </cell>
          <cell r="G40">
            <v>369936.23979448655</v>
          </cell>
          <cell r="H40">
            <v>3886838.0327366092</v>
          </cell>
          <cell r="I40">
            <v>84.391426029221293</v>
          </cell>
          <cell r="J40">
            <v>3810.5827322715568</v>
          </cell>
          <cell r="K40">
            <v>82022.311443626546</v>
          </cell>
          <cell r="L40">
            <v>11.851890988549558</v>
          </cell>
          <cell r="M40">
            <v>11.270462167715731</v>
          </cell>
          <cell r="N40">
            <v>11.381121213625503</v>
          </cell>
        </row>
        <row r="41">
          <cell r="B41">
            <v>44</v>
          </cell>
          <cell r="C41">
            <v>3.1900000000000001E-3</v>
          </cell>
          <cell r="D41">
            <v>851707.9882639827</v>
          </cell>
          <cell r="E41">
            <v>2716.9484825621048</v>
          </cell>
          <cell r="F41">
            <v>28816.781871649306</v>
          </cell>
          <cell r="G41">
            <v>338722.97263299377</v>
          </cell>
          <cell r="H41">
            <v>3516901.7929421221</v>
          </cell>
          <cell r="I41">
            <v>85.116235343112308</v>
          </cell>
          <cell r="J41">
            <v>3726.1913062423355</v>
          </cell>
          <cell r="K41">
            <v>78211.728711354968</v>
          </cell>
          <cell r="L41">
            <v>11.754365013472867</v>
          </cell>
          <cell r="M41">
            <v>11.175284298747059</v>
          </cell>
          <cell r="N41">
            <v>11.286489932869898</v>
          </cell>
        </row>
        <row r="42">
          <cell r="B42">
            <v>45</v>
          </cell>
          <cell r="C42">
            <v>3.49E-3</v>
          </cell>
          <cell r="D42">
            <v>848991.03978142061</v>
          </cell>
          <cell r="E42">
            <v>2962.9787288371581</v>
          </cell>
          <cell r="F42">
            <v>26597.08920136921</v>
          </cell>
          <cell r="G42">
            <v>309906.19076134451</v>
          </cell>
          <cell r="H42">
            <v>3178178.8203091281</v>
          </cell>
          <cell r="I42">
            <v>85.948001215535669</v>
          </cell>
          <cell r="J42">
            <v>3641.0750708992227</v>
          </cell>
          <cell r="K42">
            <v>74485.537405112642</v>
          </cell>
          <cell r="L42">
            <v>11.651883723629075</v>
          </cell>
          <cell r="M42">
            <v>11.07537098689351</v>
          </cell>
          <cell r="N42">
            <v>11.187182740573583</v>
          </cell>
        </row>
        <row r="43">
          <cell r="B43">
            <v>46</v>
          </cell>
          <cell r="C43">
            <v>3.81E-3</v>
          </cell>
          <cell r="D43">
            <v>846028.06105258351</v>
          </cell>
          <cell r="E43">
            <v>3223.3669126103432</v>
          </cell>
          <cell r="F43">
            <v>24540.986444496692</v>
          </cell>
          <cell r="G43">
            <v>283309.10155997518</v>
          </cell>
          <cell r="H43">
            <v>2868272.6295477841</v>
          </cell>
          <cell r="I43">
            <v>86.575146623641089</v>
          </cell>
          <cell r="J43">
            <v>3555.1270696836873</v>
          </cell>
          <cell r="K43">
            <v>70844.462334213415</v>
          </cell>
          <cell r="L43">
            <v>11.544324112672625</v>
          </cell>
          <cell r="M43">
            <v>10.970619248058998</v>
          </cell>
          <cell r="N43">
            <v>11.083093044943723</v>
          </cell>
        </row>
        <row r="44">
          <cell r="B44">
            <v>47</v>
          </cell>
          <cell r="C44">
            <v>4.1700000000000001E-3</v>
          </cell>
          <cell r="D44">
            <v>842804.69413997314</v>
          </cell>
          <cell r="E44">
            <v>3514.495574563688</v>
          </cell>
          <cell r="F44">
            <v>22636.560450132551</v>
          </cell>
          <cell r="G44">
            <v>258768.11511547869</v>
          </cell>
          <cell r="H44">
            <v>2584963.5279878089</v>
          </cell>
          <cell r="I44">
            <v>87.402275071345144</v>
          </cell>
          <cell r="J44">
            <v>3468.5519230600457</v>
          </cell>
          <cell r="K44">
            <v>67289.335264529713</v>
          </cell>
          <cell r="L44">
            <v>11.431423766235804</v>
          </cell>
          <cell r="M44">
            <v>10.860823946295337</v>
          </cell>
          <cell r="N44">
            <v>10.974028782887828</v>
          </cell>
        </row>
        <row r="45">
          <cell r="B45">
            <v>48</v>
          </cell>
          <cell r="C45">
            <v>4.5500000000000002E-3</v>
          </cell>
          <cell r="D45">
            <v>839290.1985654094</v>
          </cell>
          <cell r="E45">
            <v>3818.770403472613</v>
          </cell>
          <cell r="F45">
            <v>20872.375919495833</v>
          </cell>
          <cell r="G45">
            <v>236131.55466534611</v>
          </cell>
          <cell r="H45">
            <v>2326195.4128723298</v>
          </cell>
          <cell r="I45">
            <v>87.934546697875959</v>
          </cell>
          <cell r="J45">
            <v>3381.149647988701</v>
          </cell>
          <cell r="K45">
            <v>63820.783341469687</v>
          </cell>
          <cell r="L45">
            <v>11.31311335020502</v>
          </cell>
          <cell r="M45">
            <v>10.745920887419903</v>
          </cell>
          <cell r="N45">
            <v>10.859932055087054</v>
          </cell>
        </row>
        <row r="46">
          <cell r="B46">
            <v>49</v>
          </cell>
          <cell r="C46">
            <v>5.0000000000000001E-3</v>
          </cell>
          <cell r="D46">
            <v>835471.42816193681</v>
          </cell>
          <cell r="E46">
            <v>4177.3571408096841</v>
          </cell>
          <cell r="F46">
            <v>19238.339452835302</v>
          </cell>
          <cell r="G46">
            <v>215259.17874585028</v>
          </cell>
          <cell r="H46">
            <v>2090063.8582069837</v>
          </cell>
          <cell r="I46">
            <v>89.066386355718976</v>
          </cell>
          <cell r="J46">
            <v>3293.2151012908248</v>
          </cell>
          <cell r="K46">
            <v>60439.633693480988</v>
          </cell>
          <cell r="L46">
            <v>11.189072699001882</v>
          </cell>
          <cell r="M46">
            <v>10.625695647245262</v>
          </cell>
          <cell r="N46">
            <v>10.740601271748559</v>
          </cell>
        </row>
        <row r="47">
          <cell r="B47">
            <v>50</v>
          </cell>
          <cell r="C47">
            <v>5.47E-3</v>
          </cell>
          <cell r="D47">
            <v>831294.07102112717</v>
          </cell>
          <cell r="E47">
            <v>4547.1785684855658</v>
          </cell>
          <cell r="F47">
            <v>17724.210884788077</v>
          </cell>
          <cell r="G47">
            <v>196020.83929301496</v>
          </cell>
          <cell r="H47">
            <v>1874804.6794611334</v>
          </cell>
          <cell r="I47">
            <v>89.769845870176638</v>
          </cell>
          <cell r="J47">
            <v>3204.148714935106</v>
          </cell>
          <cell r="K47">
            <v>57146.418592190174</v>
          </cell>
          <cell r="L47">
            <v>11.059495994896515</v>
          </cell>
          <cell r="M47">
            <v>10.500271444645225</v>
          </cell>
          <cell r="N47">
            <v>10.616149135516846</v>
          </cell>
        </row>
        <row r="48">
          <cell r="B48">
            <v>51</v>
          </cell>
          <cell r="C48">
            <v>6.0000000000000001E-3</v>
          </cell>
          <cell r="D48">
            <v>826746.89245264162</v>
          </cell>
          <cell r="E48">
            <v>4960.4813547158501</v>
          </cell>
          <cell r="F48">
            <v>16321.536528933597</v>
          </cell>
          <cell r="G48">
            <v>178296.62840822688</v>
          </cell>
          <cell r="H48">
            <v>1678783.8401681185</v>
          </cell>
          <cell r="I48">
            <v>90.675202938520002</v>
          </cell>
          <cell r="J48">
            <v>3114.3788690649294</v>
          </cell>
          <cell r="K48">
            <v>53942.269877255058</v>
          </cell>
          <cell r="L48">
            <v>10.924010009238774</v>
          </cell>
          <cell r="M48">
            <v>10.369390659671931</v>
          </cell>
          <cell r="N48">
            <v>10.486337295268108</v>
          </cell>
        </row>
        <row r="49">
          <cell r="B49">
            <v>52</v>
          </cell>
          <cell r="C49">
            <v>6.5900000000000004E-3</v>
          </cell>
          <cell r="D49">
            <v>821786.41109792574</v>
          </cell>
          <cell r="E49">
            <v>5415.5724491353312</v>
          </cell>
          <cell r="F49">
            <v>15021.858620148145</v>
          </cell>
          <cell r="G49">
            <v>161975.09187929329</v>
          </cell>
          <cell r="H49">
            <v>1500487.2117598914</v>
          </cell>
          <cell r="I49">
            <v>91.661155839607673</v>
          </cell>
          <cell r="J49">
            <v>3023.7036661264096</v>
          </cell>
          <cell r="K49">
            <v>50827.891008190134</v>
          </cell>
          <cell r="L49">
            <v>10.782626569394241</v>
          </cell>
          <cell r="M49">
            <v>10.233062298582109</v>
          </cell>
          <cell r="N49">
            <v>10.351180589314785</v>
          </cell>
        </row>
        <row r="50">
          <cell r="B50">
            <v>53</v>
          </cell>
          <cell r="C50">
            <v>7.2399999999999999E-3</v>
          </cell>
          <cell r="D50">
            <v>816370.83864879038</v>
          </cell>
          <cell r="E50">
            <v>5910.5248718172425</v>
          </cell>
          <cell r="F50">
            <v>13817.467196149415</v>
          </cell>
          <cell r="G50">
            <v>146953.2332591452</v>
          </cell>
          <cell r="H50">
            <v>1338512.119880598</v>
          </cell>
          <cell r="I50">
            <v>92.628206018631246</v>
          </cell>
          <cell r="J50">
            <v>2932.0425102868021</v>
          </cell>
          <cell r="K50">
            <v>47804.187342063728</v>
          </cell>
          <cell r="L50">
            <v>10.635323476656954</v>
          </cell>
          <cell r="M50">
            <v>10.091275412469066</v>
          </cell>
          <cell r="N50">
            <v>10.210680328937194</v>
          </cell>
        </row>
        <row r="51">
          <cell r="B51">
            <v>54</v>
          </cell>
          <cell r="C51">
            <v>7.9299999999999995E-3</v>
          </cell>
          <cell r="D51">
            <v>810460.31377697317</v>
          </cell>
          <cell r="E51">
            <v>6426.9502882513971</v>
          </cell>
          <cell r="F51">
            <v>12701.322901527123</v>
          </cell>
          <cell r="G51">
            <v>133135.76606299574</v>
          </cell>
          <cell r="H51">
            <v>1191558.8866214531</v>
          </cell>
          <cell r="I51">
            <v>93.260639452879687</v>
          </cell>
          <cell r="J51">
            <v>2839.4143042681708</v>
          </cell>
          <cell r="K51">
            <v>44872.144831776925</v>
          </cell>
          <cell r="L51">
            <v>10.482039319462414</v>
          </cell>
          <cell r="M51">
            <v>9.9440093255963795</v>
          </cell>
          <cell r="N51">
            <v>10.064827834703379</v>
          </cell>
        </row>
        <row r="52">
          <cell r="B52">
            <v>55</v>
          </cell>
          <cell r="C52">
            <v>8.6999999999999994E-3</v>
          </cell>
          <cell r="D52">
            <v>804033.36348872178</v>
          </cell>
          <cell r="E52">
            <v>6995.0902623518787</v>
          </cell>
          <cell r="F52">
            <v>11667.223528627788</v>
          </cell>
          <cell r="G52">
            <v>120434.44316146865</v>
          </cell>
          <cell r="H52">
            <v>1058423.1205584574</v>
          </cell>
          <cell r="I52">
            <v>93.985967313946063</v>
          </cell>
          <cell r="J52">
            <v>2746.1536648152914</v>
          </cell>
          <cell r="K52">
            <v>42032.730527508764</v>
          </cell>
          <cell r="L52">
            <v>10.322459569404792</v>
          </cell>
          <cell r="M52">
            <v>9.7911074681702885</v>
          </cell>
          <cell r="N52">
            <v>9.9134912676246962</v>
          </cell>
        </row>
        <row r="53">
          <cell r="B53">
            <v>56</v>
          </cell>
          <cell r="C53">
            <v>9.5499999999999995E-3</v>
          </cell>
          <cell r="D53">
            <v>797038.27322636987</v>
          </cell>
          <cell r="E53">
            <v>7611.7155093118317</v>
          </cell>
          <cell r="F53">
            <v>10708.998781415487</v>
          </cell>
          <cell r="G53">
            <v>108767.21963284085</v>
          </cell>
          <cell r="H53">
            <v>937988.67739698885</v>
          </cell>
          <cell r="I53">
            <v>94.695313298627667</v>
          </cell>
          <cell r="J53">
            <v>2652.1676975013456</v>
          </cell>
          <cell r="K53">
            <v>39286.576862693466</v>
          </cell>
          <cell r="L53">
            <v>10.156618919557323</v>
          </cell>
          <cell r="M53">
            <v>9.6326620396126934</v>
          </cell>
          <cell r="N53">
            <v>9.7567772743335226</v>
          </cell>
        </row>
        <row r="54">
          <cell r="B54">
            <v>57</v>
          </cell>
          <cell r="C54">
            <v>1.0500000000000001E-2</v>
          </cell>
          <cell r="D54">
            <v>789426.55771705799</v>
          </cell>
          <cell r="E54">
            <v>8288.978856029109</v>
          </cell>
          <cell r="F54">
            <v>9821.0442991231175</v>
          </cell>
          <cell r="G54">
            <v>98058.220851425358</v>
          </cell>
          <cell r="H54">
            <v>829221.45776414813</v>
          </cell>
          <cell r="I54">
            <v>95.482375130363636</v>
          </cell>
          <cell r="J54">
            <v>2557.4723842027174</v>
          </cell>
          <cell r="K54">
            <v>36634.409165192112</v>
          </cell>
          <cell r="L54">
            <v>9.9845004120570557</v>
          </cell>
          <cell r="M54">
            <v>9.468753759594577</v>
          </cell>
          <cell r="N54">
            <v>9.5947837689118529</v>
          </cell>
        </row>
        <row r="55">
          <cell r="B55">
            <v>58</v>
          </cell>
          <cell r="C55">
            <v>1.155E-2</v>
          </cell>
          <cell r="D55">
            <v>781137.57886102889</v>
          </cell>
          <cell r="E55">
            <v>9022.1390358448825</v>
          </cell>
          <cell r="F55">
            <v>8998.077161094745</v>
          </cell>
          <cell r="G55">
            <v>88237.176552302262</v>
          </cell>
          <cell r="H55">
            <v>731163.2369127227</v>
          </cell>
          <cell r="I55">
            <v>96.229436306152138</v>
          </cell>
          <cell r="J55">
            <v>2461.9900090723536</v>
          </cell>
          <cell r="K55">
            <v>34076.936780989396</v>
          </cell>
          <cell r="L55">
            <v>9.8062258160905724</v>
          </cell>
          <cell r="M55">
            <v>9.2995674986225847</v>
          </cell>
          <cell r="N55">
            <v>9.427712221657</v>
          </cell>
        </row>
        <row r="56">
          <cell r="B56">
            <v>59</v>
          </cell>
          <cell r="C56">
            <v>1.272E-2</v>
          </cell>
          <cell r="D56">
            <v>772115.43982518406</v>
          </cell>
          <cell r="E56">
            <v>9821.308394576341</v>
          </cell>
          <cell r="F56">
            <v>8235.3234906334274</v>
          </cell>
          <cell r="G56">
            <v>79239.099391207506</v>
          </cell>
          <cell r="H56">
            <v>642926.06036042038</v>
          </cell>
          <cell r="I56">
            <v>96.993810000793687</v>
          </cell>
          <cell r="J56">
            <v>2365.7605727662021</v>
          </cell>
          <cell r="K56">
            <v>31614.946771917046</v>
          </cell>
          <cell r="L56">
            <v>9.6218563218957129</v>
          </cell>
          <cell r="M56">
            <v>9.1252749574109728</v>
          </cell>
          <cell r="N56">
            <v>9.2557534148312328</v>
          </cell>
        </row>
        <row r="57">
          <cell r="B57">
            <v>60</v>
          </cell>
          <cell r="C57">
            <v>1.4019999999999999E-2</v>
          </cell>
          <cell r="D57">
            <v>762294.13143060775</v>
          </cell>
          <cell r="E57">
            <v>10687.363722657121</v>
          </cell>
          <cell r="F57">
            <v>7528.305718363491</v>
          </cell>
          <cell r="G57">
            <v>71003.775900574081</v>
          </cell>
          <cell r="H57">
            <v>563686.96096921281</v>
          </cell>
          <cell r="I57">
            <v>97.728561269866788</v>
          </cell>
          <cell r="J57">
            <v>2268.7667627654087</v>
          </cell>
          <cell r="K57">
            <v>29249.186199150852</v>
          </cell>
          <cell r="L57">
            <v>9.4315744547112974</v>
          </cell>
          <cell r="M57">
            <v>8.9461426162818896</v>
          </cell>
          <cell r="N57">
            <v>9.0791952324620517</v>
          </cell>
        </row>
        <row r="58">
          <cell r="B58">
            <v>61</v>
          </cell>
          <cell r="C58">
            <v>1.546E-2</v>
          </cell>
          <cell r="D58">
            <v>751606.76770795067</v>
          </cell>
          <cell r="E58">
            <v>11619.840628764918</v>
          </cell>
          <cell r="F58">
            <v>6872.9248816592917</v>
          </cell>
          <cell r="G58">
            <v>63475.470182210571</v>
          </cell>
          <cell r="H58">
            <v>492683.18506863876</v>
          </cell>
          <cell r="I58">
            <v>98.384646917085774</v>
          </cell>
          <cell r="J58">
            <v>2171.0382014955417</v>
          </cell>
          <cell r="K58">
            <v>26980.419436385437</v>
          </cell>
          <cell r="L58">
            <v>9.2355832887971339</v>
          </cell>
          <cell r="M58">
            <v>8.7624779089719045</v>
          </cell>
          <cell r="N58">
            <v>8.8983622451117377</v>
          </cell>
        </row>
        <row r="59">
          <cell r="B59">
            <v>62</v>
          </cell>
          <cell r="C59">
            <v>1.7059999999999999E-2</v>
          </cell>
          <cell r="D59">
            <v>739986.92707918573</v>
          </cell>
          <cell r="E59">
            <v>12624.176975970908</v>
          </cell>
          <cell r="F59">
            <v>6265.4346879526283</v>
          </cell>
          <cell r="G59">
            <v>56602.545300551275</v>
          </cell>
          <cell r="H59">
            <v>429207.71488642821</v>
          </cell>
          <cell r="I59">
            <v>98.970662755992421</v>
          </cell>
          <cell r="J59">
            <v>2072.6535545784554</v>
          </cell>
          <cell r="K59">
            <v>24809.381234889897</v>
          </cell>
          <cell r="L59">
            <v>9.0340970929580351</v>
          </cell>
          <cell r="M59">
            <v>8.5746144204276042</v>
          </cell>
          <cell r="N59">
            <v>8.7136134368422304</v>
          </cell>
        </row>
        <row r="60">
          <cell r="B60">
            <v>63</v>
          </cell>
          <cell r="C60">
            <v>1.883E-2</v>
          </cell>
          <cell r="D60">
            <v>727362.75010321487</v>
          </cell>
          <cell r="E60">
            <v>13696.240584443536</v>
          </cell>
          <cell r="F60">
            <v>5702.3577520149593</v>
          </cell>
          <cell r="G60">
            <v>50337.110612598648</v>
          </cell>
          <cell r="H60">
            <v>372605.16958587687</v>
          </cell>
          <cell r="I60">
            <v>99.421663398557101</v>
          </cell>
          <cell r="J60">
            <v>1973.6828918224635</v>
          </cell>
          <cell r="K60">
            <v>22736.72768031144</v>
          </cell>
          <cell r="L60">
            <v>8.8274206567996814</v>
          </cell>
          <cell r="M60">
            <v>8.3829709313213652</v>
          </cell>
          <cell r="N60">
            <v>8.5253851524277238</v>
          </cell>
        </row>
        <row r="61">
          <cell r="B61">
            <v>64</v>
          </cell>
          <cell r="C61">
            <v>2.0799999999999999E-2</v>
          </cell>
          <cell r="D61">
            <v>713666.50951877132</v>
          </cell>
          <cell r="E61">
            <v>14844.263397990442</v>
          </cell>
          <cell r="F61">
            <v>5180.5392180967747</v>
          </cell>
          <cell r="G61">
            <v>44634.752860583692</v>
          </cell>
          <cell r="H61">
            <v>322268.05897327821</v>
          </cell>
          <cell r="I61">
            <v>99.773347904086009</v>
          </cell>
          <cell r="J61">
            <v>1874.2612284239067</v>
          </cell>
          <cell r="K61">
            <v>20763.044788488976</v>
          </cell>
          <cell r="L61">
            <v>8.6158507795220594</v>
          </cell>
          <cell r="M61">
            <v>8.1879805068538225</v>
          </cell>
          <cell r="N61">
            <v>8.3341356573540324</v>
          </cell>
        </row>
        <row r="62">
          <cell r="B62">
            <v>65</v>
          </cell>
          <cell r="C62">
            <v>2.2970000000000001E-2</v>
          </cell>
          <cell r="D62">
            <v>698822.24612078082</v>
          </cell>
          <cell r="E62">
            <v>16051.946993394336</v>
          </cell>
          <cell r="F62">
            <v>4697.0222244077413</v>
          </cell>
          <cell r="G62">
            <v>39454.213642486917</v>
          </cell>
          <cell r="H62">
            <v>277633.30611269461</v>
          </cell>
          <cell r="I62">
            <v>99.898704161709105</v>
          </cell>
          <cell r="J62">
            <v>1774.4878805198205</v>
          </cell>
          <cell r="K62">
            <v>18888.783560065069</v>
          </cell>
          <cell r="L62">
            <v>8.3998354185905075</v>
          </cell>
          <cell r="M62">
            <v>7.9901879327515548</v>
          </cell>
          <cell r="N62">
            <v>8.1404328054458279</v>
          </cell>
        </row>
        <row r="63">
          <cell r="B63">
            <v>66</v>
          </cell>
          <cell r="C63">
            <v>2.538E-2</v>
          </cell>
          <cell r="D63">
            <v>682770.29912738653</v>
          </cell>
          <cell r="E63">
            <v>17328.710191853072</v>
          </cell>
          <cell r="F63">
            <v>4249.1959480676815</v>
          </cell>
          <cell r="G63">
            <v>34757.191418079172</v>
          </cell>
          <cell r="H63">
            <v>238179.09247020754</v>
          </cell>
          <cell r="I63">
            <v>99.856104779590524</v>
          </cell>
          <cell r="J63">
            <v>1674.5891763581112</v>
          </cell>
          <cell r="K63">
            <v>17114.295679545248</v>
          </cell>
          <cell r="L63">
            <v>8.1797101952629365</v>
          </cell>
          <cell r="M63">
            <v>7.7901079930311976</v>
          </cell>
          <cell r="N63">
            <v>7.944814936823172</v>
          </cell>
        </row>
        <row r="64">
          <cell r="B64">
            <v>67</v>
          </cell>
          <cell r="C64">
            <v>2.8029999999999999E-2</v>
          </cell>
          <cell r="D64">
            <v>665441.58893553342</v>
          </cell>
          <cell r="E64">
            <v>18652.327737863001</v>
          </cell>
          <cell r="F64">
            <v>3834.58458787567</v>
          </cell>
          <cell r="G64">
            <v>30507.995470011479</v>
          </cell>
          <cell r="H64">
            <v>203421.90105212838</v>
          </cell>
          <cell r="I64">
            <v>99.521672220513906</v>
          </cell>
          <cell r="J64">
            <v>1574.7330715785206</v>
          </cell>
          <cell r="K64">
            <v>15439.706503187135</v>
          </cell>
          <cell r="L64">
            <v>7.956010558868039</v>
          </cell>
          <cell r="M64">
            <v>7.5883842251066778</v>
          </cell>
          <cell r="N64">
            <v>7.7479522912663308</v>
          </cell>
        </row>
        <row r="65">
          <cell r="B65">
            <v>68</v>
          </cell>
          <cell r="C65">
            <v>3.0960000000000001E-2</v>
          </cell>
          <cell r="D65">
            <v>646789.26119767036</v>
          </cell>
          <cell r="E65">
            <v>20024.595526679874</v>
          </cell>
          <cell r="F65">
            <v>3451.0196128495504</v>
          </cell>
          <cell r="G65">
            <v>26673.410882135806</v>
          </cell>
          <cell r="H65">
            <v>172913.90558211689</v>
          </cell>
          <cell r="I65">
            <v>98.929228901687097</v>
          </cell>
          <cell r="J65">
            <v>1475.2113993580067</v>
          </cell>
          <cell r="K65">
            <v>13864.973431608618</v>
          </cell>
          <cell r="L65">
            <v>7.729139174642718</v>
          </cell>
          <cell r="M65">
            <v>7.3856293757988958</v>
          </cell>
          <cell r="N65">
            <v>7.5504806314785267</v>
          </cell>
        </row>
        <row r="66">
          <cell r="B66">
            <v>69</v>
          </cell>
          <cell r="C66">
            <v>3.4200000000000001E-2</v>
          </cell>
          <cell r="D66">
            <v>626764.66567099048</v>
          </cell>
          <cell r="E66">
            <v>21435.351565947876</v>
          </cell>
          <cell r="F66">
            <v>3096.4593015145629</v>
          </cell>
          <cell r="G66">
            <v>23222.391269286254</v>
          </cell>
          <cell r="H66">
            <v>146240.49469998112</v>
          </cell>
          <cell r="I66">
            <v>98.054544547961157</v>
          </cell>
          <cell r="J66">
            <v>1376.2821704563198</v>
          </cell>
          <cell r="K66">
            <v>12389.762032250612</v>
          </cell>
          <cell r="L66">
            <v>7.4996597752560632</v>
          </cell>
          <cell r="M66">
            <v>7.182562052823922</v>
          </cell>
          <cell r="N66">
            <v>7.3531347885362797</v>
          </cell>
        </row>
        <row r="67">
          <cell r="B67">
            <v>70</v>
          </cell>
          <cell r="C67">
            <v>3.7760000000000002E-2</v>
          </cell>
          <cell r="D67">
            <v>605329.31410504261</v>
          </cell>
          <cell r="E67">
            <v>22857.234900606411</v>
          </cell>
          <cell r="F67">
            <v>2769.0374012988559</v>
          </cell>
          <cell r="G67">
            <v>20125.931967771696</v>
          </cell>
          <cell r="H67">
            <v>123018.10343069497</v>
          </cell>
          <cell r="I67">
            <v>96.813752104671124</v>
          </cell>
          <cell r="J67">
            <v>1278.2276259083585</v>
          </cell>
          <cell r="K67">
            <v>11013.479861794292</v>
          </cell>
          <cell r="L67">
            <v>7.2682051742354021</v>
          </cell>
          <cell r="M67">
            <v>6.9799443500566758</v>
          </cell>
          <cell r="N67">
            <v>7.1566974669077235</v>
          </cell>
        </row>
        <row r="68">
          <cell r="B68">
            <v>71</v>
          </cell>
          <cell r="C68">
            <v>4.1700000000000001E-2</v>
          </cell>
          <cell r="D68">
            <v>582472.07920443616</v>
          </cell>
          <cell r="E68">
            <v>24289.085702824988</v>
          </cell>
          <cell r="F68">
            <v>2467.1097676164918</v>
          </cell>
          <cell r="G68">
            <v>17356.894566472838</v>
          </cell>
          <cell r="H68">
            <v>102892.17146292327</v>
          </cell>
          <cell r="I68">
            <v>95.257849360747883</v>
          </cell>
          <cell r="J68">
            <v>1181.4138738036875</v>
          </cell>
          <cell r="K68">
            <v>9735.2522358859333</v>
          </cell>
          <cell r="L68">
            <v>7.0353150858145925</v>
          </cell>
          <cell r="M68">
            <v>6.77851853582278</v>
          </cell>
          <cell r="N68">
            <v>6.9619290106430629</v>
          </cell>
        </row>
        <row r="69">
          <cell r="B69">
            <v>72</v>
          </cell>
          <cell r="C69">
            <v>4.6019999999999998E-2</v>
          </cell>
          <cell r="D69">
            <v>558182.99350161117</v>
          </cell>
          <cell r="E69">
            <v>25687.581360944147</v>
          </cell>
          <cell r="F69">
            <v>2189.1030465804483</v>
          </cell>
          <cell r="G69">
            <v>14889.78479885635</v>
          </cell>
          <cell r="H69">
            <v>85535.276896450421</v>
          </cell>
          <cell r="I69">
            <v>93.280113151511301</v>
          </cell>
          <cell r="J69">
            <v>1086.1560244429397</v>
          </cell>
          <cell r="K69">
            <v>8553.8383620822424</v>
          </cell>
          <cell r="L69">
            <v>6.8017742801625385</v>
          </cell>
          <cell r="M69">
            <v>6.5791532623402027</v>
          </cell>
          <cell r="N69">
            <v>6.769704972170107</v>
          </cell>
        </row>
        <row r="70">
          <cell r="B70">
            <v>73</v>
          </cell>
          <cell r="C70">
            <v>5.0750000000000003E-2</v>
          </cell>
          <cell r="D70">
            <v>532495.41214066697</v>
          </cell>
          <cell r="E70">
            <v>27024.142166138852</v>
          </cell>
          <cell r="F70">
            <v>1933.667152200755</v>
          </cell>
          <cell r="G70">
            <v>12700.681752275901</v>
          </cell>
          <cell r="H70">
            <v>70645.492097594091</v>
          </cell>
          <cell r="I70">
            <v>90.864451827952152</v>
          </cell>
          <cell r="J70">
            <v>992.87591129142857</v>
          </cell>
          <cell r="K70">
            <v>7467.6823376393022</v>
          </cell>
          <cell r="L70">
            <v>6.5681840526798716</v>
          </cell>
          <cell r="M70">
            <v>6.3826348438173941</v>
          </cell>
          <cell r="N70">
            <v>6.5808177972725677</v>
          </cell>
        </row>
        <row r="71">
          <cell r="B71">
            <v>74</v>
          </cell>
          <cell r="C71">
            <v>5.595E-2</v>
          </cell>
          <cell r="D71">
            <v>505471.26997452811</v>
          </cell>
          <cell r="E71">
            <v>28281.117555074848</v>
          </cell>
          <cell r="F71">
            <v>1699.5680965060801</v>
          </cell>
          <cell r="G71">
            <v>10767.014600075147</v>
          </cell>
          <cell r="H71">
            <v>57944.810345318132</v>
          </cell>
          <cell r="I71">
            <v>88.047069443995539</v>
          </cell>
          <cell r="J71">
            <v>902.01145946347629</v>
          </cell>
          <cell r="K71">
            <v>6474.8064263478736</v>
          </cell>
          <cell r="L71">
            <v>6.3351475131885824</v>
          </cell>
          <cell r="M71">
            <v>6.1897532048146617</v>
          </cell>
          <cell r="N71">
            <v>6.3960592862551531</v>
          </cell>
        </row>
        <row r="72">
          <cell r="B72">
            <v>75</v>
          </cell>
          <cell r="C72">
            <v>6.164E-2</v>
          </cell>
          <cell r="D72">
            <v>477190.15241945325</v>
          </cell>
          <cell r="E72">
            <v>29414.000995135098</v>
          </cell>
          <cell r="F72">
            <v>1485.6270939875601</v>
          </cell>
          <cell r="G72">
            <v>9067.4465035690682</v>
          </cell>
          <cell r="H72">
            <v>47177.795745242984</v>
          </cell>
          <cell r="I72">
            <v>84.790790808697423</v>
          </cell>
          <cell r="J72">
            <v>813.96439001948067</v>
          </cell>
          <cell r="K72">
            <v>5572.7949668843985</v>
          </cell>
          <cell r="L72">
            <v>6.1034471841996405</v>
          </cell>
          <cell r="M72">
            <v>6.0013655462412903</v>
          </cell>
          <cell r="N72">
            <v>6.2162761474217625</v>
          </cell>
        </row>
        <row r="73">
          <cell r="B73">
            <v>76</v>
          </cell>
          <cell r="C73">
            <v>6.7860000000000004E-2</v>
          </cell>
          <cell r="D73">
            <v>447776.15142431814</v>
          </cell>
          <cell r="E73">
            <v>30386.089635654233</v>
          </cell>
          <cell r="F73">
            <v>1290.7898517723768</v>
          </cell>
          <cell r="G73">
            <v>7581.8194095815061</v>
          </cell>
          <cell r="H73">
            <v>38110.34924167391</v>
          </cell>
          <cell r="I73">
            <v>81.104629019697683</v>
          </cell>
          <cell r="J73">
            <v>729.17359921078332</v>
          </cell>
          <cell r="K73">
            <v>4758.8305768649179</v>
          </cell>
          <cell r="L73">
            <v>5.8737829393149861</v>
          </cell>
          <cell r="M73">
            <v>5.8182709587315848</v>
          </cell>
          <cell r="N73">
            <v>6.0422471397570261</v>
          </cell>
        </row>
        <row r="74">
          <cell r="B74">
            <v>77</v>
          </cell>
          <cell r="C74">
            <v>7.4630000000000002E-2</v>
          </cell>
          <cell r="D74">
            <v>417390.06178866391</v>
          </cell>
          <cell r="E74">
            <v>31149.820311287989</v>
          </cell>
          <cell r="F74">
            <v>1114.071159658429</v>
          </cell>
          <cell r="G74">
            <v>6291.0295578091291</v>
          </cell>
          <cell r="H74">
            <v>30528.529832092434</v>
          </cell>
          <cell r="I74">
            <v>76.984380227137549</v>
          </cell>
          <cell r="J74">
            <v>648.06897019108578</v>
          </cell>
          <cell r="K74">
            <v>4029.6569776541346</v>
          </cell>
          <cell r="L74">
            <v>5.6468830588325618</v>
          </cell>
          <cell r="M74">
            <v>5.6412394012813536</v>
          </cell>
          <cell r="N74">
            <v>5.8747219319559481</v>
          </cell>
        </row>
        <row r="75">
          <cell r="B75">
            <v>78</v>
          </cell>
          <cell r="C75">
            <v>8.1989999999999993E-2</v>
          </cell>
          <cell r="D75">
            <v>386240.24147737591</v>
          </cell>
          <cell r="E75">
            <v>31667.837398730047</v>
          </cell>
          <cell r="F75">
            <v>954.56298982696319</v>
          </cell>
          <cell r="G75">
            <v>5176.9583981507003</v>
          </cell>
          <cell r="H75">
            <v>24237.500274283306</v>
          </cell>
          <cell r="I75">
            <v>72.467240311030253</v>
          </cell>
          <cell r="J75">
            <v>571.08458996394813</v>
          </cell>
          <cell r="K75">
            <v>3381.5880074630486</v>
          </cell>
          <cell r="L75">
            <v>5.4233805975330602</v>
          </cell>
          <cell r="M75">
            <v>5.4709783561382599</v>
          </cell>
          <cell r="N75">
            <v>5.7143701328389493</v>
          </cell>
        </row>
        <row r="76">
          <cell r="B76">
            <v>79</v>
          </cell>
          <cell r="C76">
            <v>8.9980000000000004E-2</v>
          </cell>
          <cell r="D76">
            <v>354572.40407864586</v>
          </cell>
          <cell r="E76">
            <v>31904.424918996556</v>
          </cell>
          <cell r="F76">
            <v>811.38737989912056</v>
          </cell>
          <cell r="G76">
            <v>4222.3954083237377</v>
          </cell>
          <cell r="H76">
            <v>19060.541876132604</v>
          </cell>
          <cell r="I76">
            <v>67.600589299373041</v>
          </cell>
          <cell r="J76">
            <v>498.6173496529176</v>
          </cell>
          <cell r="K76">
            <v>2810.5034174991001</v>
          </cell>
          <cell r="L76">
            <v>5.2039204859813157</v>
          </cell>
          <cell r="M76">
            <v>5.308144611047017</v>
          </cell>
          <cell r="N76">
            <v>5.5618038743656379</v>
          </cell>
        </row>
        <row r="77">
          <cell r="B77">
            <v>80</v>
          </cell>
          <cell r="C77">
            <v>9.8610000000000003E-2</v>
          </cell>
          <cell r="D77">
            <v>322667.97915964929</v>
          </cell>
          <cell r="E77">
            <v>31818.289424933017</v>
          </cell>
          <cell r="F77">
            <v>683.68402171833134</v>
          </cell>
          <cell r="G77">
            <v>3411.0080284246178</v>
          </cell>
          <cell r="H77">
            <v>14838.14646780886</v>
          </cell>
          <cell r="I77">
            <v>62.424149427448754</v>
          </cell>
          <cell r="J77">
            <v>431.01676035354456</v>
          </cell>
          <cell r="K77">
            <v>2311.8860678461829</v>
          </cell>
          <cell r="L77">
            <v>4.9891586172389841</v>
          </cell>
          <cell r="M77">
            <v>5.1533387555011796</v>
          </cell>
          <cell r="N77">
            <v>5.4175641362979645</v>
          </cell>
        </row>
        <row r="78">
          <cell r="B78">
            <v>81</v>
          </cell>
          <cell r="C78">
            <v>0.10795</v>
          </cell>
          <cell r="D78">
            <v>290849.68973471626</v>
          </cell>
          <cell r="E78">
            <v>31397.22400686262</v>
          </cell>
          <cell r="F78">
            <v>570.616611422858</v>
          </cell>
          <cell r="G78">
            <v>2727.3240067062866</v>
          </cell>
          <cell r="H78">
            <v>11427.138439384242</v>
          </cell>
          <cell r="I78">
            <v>57.035243706571769</v>
          </cell>
          <cell r="J78">
            <v>368.59261092609574</v>
          </cell>
          <cell r="K78">
            <v>1880.8693074926384</v>
          </cell>
          <cell r="L78">
            <v>4.7796085008909612</v>
          </cell>
          <cell r="M78">
            <v>5.0070408670320763</v>
          </cell>
          <cell r="N78">
            <v>5.2820665182102378</v>
          </cell>
        </row>
        <row r="79">
          <cell r="B79">
            <v>82</v>
          </cell>
          <cell r="C79">
            <v>0.11798</v>
          </cell>
          <cell r="D79">
            <v>259452.46572785365</v>
          </cell>
          <cell r="E79">
            <v>30610.201906572172</v>
          </cell>
          <cell r="F79">
            <v>471.31347057385221</v>
          </cell>
          <cell r="G79">
            <v>2156.7073952834294</v>
          </cell>
          <cell r="H79">
            <v>8699.8144326779566</v>
          </cell>
          <cell r="I79">
            <v>51.486632646576922</v>
          </cell>
          <cell r="J79">
            <v>311.55736721952405</v>
          </cell>
          <cell r="K79">
            <v>1512.276696566543</v>
          </cell>
          <cell r="L79">
            <v>4.5759511024743462</v>
          </cell>
          <cell r="M79">
            <v>4.8696994216598029</v>
          </cell>
          <cell r="N79">
            <v>5.1556743525025057</v>
          </cell>
        </row>
        <row r="80">
          <cell r="B80">
            <v>83</v>
          </cell>
          <cell r="C80">
            <v>0.12873999999999999</v>
          </cell>
          <cell r="D80">
            <v>228842.26382128146</v>
          </cell>
          <cell r="E80">
            <v>29461.153044351773</v>
          </cell>
          <cell r="F80">
            <v>384.91472899587876</v>
          </cell>
          <cell r="G80">
            <v>1685.3939247095766</v>
          </cell>
          <cell r="H80">
            <v>6543.1070373945277</v>
          </cell>
          <cell r="I80">
            <v>45.883261306416138</v>
          </cell>
          <cell r="J80">
            <v>260.07073457294712</v>
          </cell>
          <cell r="K80">
            <v>1200.7193293470191</v>
          </cell>
          <cell r="L80">
            <v>4.3786163473303246</v>
          </cell>
          <cell r="M80">
            <v>4.7415844212564213</v>
          </cell>
          <cell r="N80">
            <v>5.0385797688000045</v>
          </cell>
        </row>
        <row r="81">
          <cell r="B81">
            <v>84</v>
          </cell>
          <cell r="C81">
            <v>0.14022999999999999</v>
          </cell>
          <cell r="D81">
            <v>199381.11077692968</v>
          </cell>
          <cell r="E81">
            <v>27959.213164248849</v>
          </cell>
          <cell r="F81">
            <v>310.51926554161975</v>
          </cell>
          <cell r="G81">
            <v>1300.4791957136977</v>
          </cell>
          <cell r="H81">
            <v>4857.7131126849499</v>
          </cell>
          <cell r="I81">
            <v>40.318626487871605</v>
          </cell>
          <cell r="J81">
            <v>214.18747326653096</v>
          </cell>
          <cell r="K81">
            <v>940.64859477407174</v>
          </cell>
          <cell r="L81">
            <v>4.1880789375350078</v>
          </cell>
          <cell r="M81">
            <v>4.6228938745461763</v>
          </cell>
          <cell r="N81">
            <v>4.9308842328607492</v>
          </cell>
        </row>
        <row r="82">
          <cell r="B82">
            <v>85</v>
          </cell>
          <cell r="C82">
            <v>0.15246000000000001</v>
          </cell>
          <cell r="D82">
            <v>171421.89761268083</v>
          </cell>
          <cell r="E82">
            <v>26134.98251002932</v>
          </cell>
          <cell r="F82">
            <v>247.1992119765911</v>
          </cell>
          <cell r="G82">
            <v>989.95993017207809</v>
          </cell>
          <cell r="H82">
            <v>3557.2339169712513</v>
          </cell>
          <cell r="I82">
            <v>34.896288757362115</v>
          </cell>
          <cell r="J82">
            <v>173.86884677865936</v>
          </cell>
          <cell r="K82">
            <v>726.46112150754072</v>
          </cell>
          <cell r="L82">
            <v>4.0047050403454518</v>
          </cell>
          <cell r="M82">
            <v>4.5136854779863143</v>
          </cell>
          <cell r="N82">
            <v>4.8325542872588274</v>
          </cell>
        </row>
        <row r="83">
          <cell r="B83">
            <v>86</v>
          </cell>
          <cell r="C83">
            <v>0.16541</v>
          </cell>
          <cell r="D83">
            <v>145286.91510265152</v>
          </cell>
          <cell r="E83">
            <v>24031.908627129589</v>
          </cell>
          <cell r="F83">
            <v>193.99187048022225</v>
          </cell>
          <cell r="G83">
            <v>742.7607181954869</v>
          </cell>
          <cell r="H83">
            <v>2567.2739867991727</v>
          </cell>
          <cell r="I83">
            <v>29.71129194086441</v>
          </cell>
          <cell r="J83">
            <v>138.97255802129723</v>
          </cell>
          <cell r="K83">
            <v>552.59227472888131</v>
          </cell>
          <cell r="L83">
            <v>3.828823941729107</v>
          </cell>
          <cell r="M83">
            <v>4.4139122592871605</v>
          </cell>
          <cell r="N83">
            <v>4.743447874173345</v>
          </cell>
        </row>
        <row r="84">
          <cell r="B84">
            <v>87</v>
          </cell>
          <cell r="C84">
            <v>0.17910000000000001</v>
          </cell>
          <cell r="D84">
            <v>121255.00647552192</v>
          </cell>
          <cell r="E84">
            <v>21716.771659765978</v>
          </cell>
          <cell r="F84">
            <v>149.91081035563766</v>
          </cell>
          <cell r="G84">
            <v>548.76884771526466</v>
          </cell>
          <cell r="H84">
            <v>1824.5132686036857</v>
          </cell>
          <cell r="I84">
            <v>24.860209383976578</v>
          </cell>
          <cell r="J84">
            <v>109.26126608043282</v>
          </cell>
          <cell r="K84">
            <v>413.6197167075839</v>
          </cell>
          <cell r="L84">
            <v>3.6606355900111858</v>
          </cell>
          <cell r="M84">
            <v>4.3234019195064812</v>
          </cell>
          <cell r="N84">
            <v>4.6633021346375898</v>
          </cell>
        </row>
        <row r="85">
          <cell r="B85">
            <v>88</v>
          </cell>
          <cell r="C85">
            <v>0.19345999999999999</v>
          </cell>
          <cell r="D85">
            <v>99538.234815755946</v>
          </cell>
          <cell r="E85">
            <v>19256.666907456143</v>
          </cell>
          <cell r="F85">
            <v>113.9460965008731</v>
          </cell>
          <cell r="G85">
            <v>398.85803735962691</v>
          </cell>
          <cell r="H85">
            <v>1275.744420888421</v>
          </cell>
          <cell r="I85">
            <v>20.411122063943431</v>
          </cell>
          <cell r="J85">
            <v>84.401056696456266</v>
          </cell>
          <cell r="K85">
            <v>304.35845062715111</v>
          </cell>
          <cell r="L85">
            <v>3.5004098394592282</v>
          </cell>
          <cell r="M85">
            <v>4.241902788392709</v>
          </cell>
          <cell r="N85">
            <v>4.5917762120668115</v>
          </cell>
        </row>
        <row r="86">
          <cell r="B86">
            <v>89</v>
          </cell>
          <cell r="C86">
            <v>0.20849000000000001</v>
          </cell>
          <cell r="D86">
            <v>80281.567908299796</v>
          </cell>
          <cell r="E86">
            <v>16737.904093201425</v>
          </cell>
          <cell r="F86">
            <v>85.094522844272376</v>
          </cell>
          <cell r="G86">
            <v>284.91194085875372</v>
          </cell>
          <cell r="H86">
            <v>876.88638352879411</v>
          </cell>
          <cell r="I86">
            <v>16.427182470187365</v>
          </cell>
          <cell r="J86">
            <v>63.989934632512856</v>
          </cell>
          <cell r="K86">
            <v>219.95739393069482</v>
          </cell>
          <cell r="L86">
            <v>3.3481818962679673</v>
          </cell>
          <cell r="M86">
            <v>4.1690332755446091</v>
          </cell>
          <cell r="N86">
            <v>4.5284128150157121</v>
          </cell>
        </row>
        <row r="87">
          <cell r="B87">
            <v>90</v>
          </cell>
          <cell r="C87">
            <v>0.22413</v>
          </cell>
          <cell r="D87">
            <v>63543.663815098371</v>
          </cell>
          <cell r="E87">
            <v>14242.041370877998</v>
          </cell>
          <cell r="F87">
            <v>62.364042385620408</v>
          </cell>
          <cell r="G87">
            <v>199.81741801448138</v>
          </cell>
          <cell r="H87">
            <v>591.97444267004039</v>
          </cell>
          <cell r="I87">
            <v>12.942271129526945</v>
          </cell>
          <cell r="J87">
            <v>47.562752162325481</v>
          </cell>
          <cell r="K87">
            <v>155.96745929818195</v>
          </cell>
          <cell r="L87">
            <v>3.2040485249326025</v>
          </cell>
          <cell r="M87">
            <v>4.1043507641229118</v>
          </cell>
          <cell r="N87">
            <v>4.4727032749001792</v>
          </cell>
        </row>
        <row r="88">
          <cell r="B88">
            <v>91</v>
          </cell>
          <cell r="C88">
            <v>0.24032000000000001</v>
          </cell>
          <cell r="D88">
            <v>49301.622444220375</v>
          </cell>
          <cell r="E88">
            <v>11848.16590579504</v>
          </cell>
          <cell r="F88">
            <v>44.802212560862316</v>
          </cell>
          <cell r="G88">
            <v>137.45337562886101</v>
          </cell>
          <cell r="H88">
            <v>392.15702465555916</v>
          </cell>
          <cell r="I88">
            <v>9.9693219653948457</v>
          </cell>
          <cell r="J88">
            <v>34.620481032798544</v>
          </cell>
          <cell r="K88">
            <v>108.40470713585655</v>
          </cell>
          <cell r="L88">
            <v>3.0680041848856274</v>
          </cell>
          <cell r="M88">
            <v>4.0473369873775304</v>
          </cell>
          <cell r="N88">
            <v>4.4240777940058598</v>
          </cell>
        </row>
        <row r="89">
          <cell r="B89">
            <v>92</v>
          </cell>
          <cell r="C89">
            <v>0.25699</v>
          </cell>
          <cell r="D89">
            <v>37453.456538425336</v>
          </cell>
          <cell r="E89">
            <v>9625.1637958099273</v>
          </cell>
          <cell r="F89">
            <v>31.514208183551752</v>
          </cell>
          <cell r="G89">
            <v>92.651163067998624</v>
          </cell>
          <cell r="H89">
            <v>254.70364902669803</v>
          </cell>
          <cell r="I89">
            <v>7.4989225565657076</v>
          </cell>
          <cell r="J89">
            <v>24.65115906740369</v>
          </cell>
          <cell r="K89">
            <v>73.784226103058003</v>
          </cell>
          <cell r="L89">
            <v>2.9399806756482669</v>
          </cell>
          <cell r="M89">
            <v>3.9974218222707503</v>
          </cell>
          <cell r="N89">
            <v>4.381927934524688</v>
          </cell>
        </row>
        <row r="90">
          <cell r="B90">
            <v>93</v>
          </cell>
          <cell r="C90">
            <v>0.27405000000000002</v>
          </cell>
          <cell r="D90">
            <v>27828.292742615409</v>
          </cell>
          <cell r="E90">
            <v>7626.3436261137531</v>
          </cell>
          <cell r="F90">
            <v>21.680899835611836</v>
          </cell>
          <cell r="G90">
            <v>61.136954884446915</v>
          </cell>
          <cell r="H90">
            <v>162.05248595869938</v>
          </cell>
          <cell r="I90">
            <v>5.5015283332865028</v>
          </cell>
          <cell r="J90">
            <v>17.15223651083798</v>
          </cell>
          <cell r="K90">
            <v>49.133067035654349</v>
          </cell>
          <cell r="L90">
            <v>2.8198532048022642</v>
          </cell>
          <cell r="M90">
            <v>3.9539948861593328</v>
          </cell>
          <cell r="N90">
            <v>4.3456229435798139</v>
          </cell>
        </row>
        <row r="91">
          <cell r="B91">
            <v>94</v>
          </cell>
          <cell r="C91">
            <v>0.29143000000000002</v>
          </cell>
          <cell r="D91">
            <v>20201.949116501655</v>
          </cell>
          <cell r="E91">
            <v>5887.4540310220782</v>
          </cell>
          <cell r="F91">
            <v>14.573378921909638</v>
          </cell>
          <cell r="G91">
            <v>39.456055048835061</v>
          </cell>
          <cell r="H91">
            <v>100.91553107425253</v>
          </cell>
          <cell r="I91">
            <v>3.9325183511223387</v>
          </cell>
          <cell r="J91">
            <v>11.650708177551481</v>
          </cell>
          <cell r="K91">
            <v>31.980830524816358</v>
          </cell>
          <cell r="L91">
            <v>2.7074061039829802</v>
          </cell>
          <cell r="M91">
            <v>3.9164220801794434</v>
          </cell>
          <cell r="N91">
            <v>4.3145240720629543</v>
          </cell>
        </row>
        <row r="92">
          <cell r="B92">
            <v>95</v>
          </cell>
          <cell r="C92">
            <v>0.30903000000000003</v>
          </cell>
          <cell r="D92">
            <v>14314.495085479577</v>
          </cell>
          <cell r="E92">
            <v>4423.6084162657544</v>
          </cell>
          <cell r="F92">
            <v>9.5613510210162129</v>
          </cell>
          <cell r="G92">
            <v>24.882676126925436</v>
          </cell>
          <cell r="H92">
            <v>61.459476025417473</v>
          </cell>
          <cell r="I92">
            <v>2.7358743574302231</v>
          </cell>
          <cell r="J92">
            <v>7.7181898264291418</v>
          </cell>
          <cell r="K92">
            <v>20.330122347264879</v>
          </cell>
          <cell r="L92">
            <v>2.6024226149873972</v>
          </cell>
          <cell r="M92">
            <v>3.8840658228060083</v>
          </cell>
          <cell r="N92">
            <v>4.2879994656730602</v>
          </cell>
        </row>
        <row r="93">
          <cell r="B93">
            <v>96</v>
          </cell>
          <cell r="C93">
            <v>0.32673000000000002</v>
          </cell>
          <cell r="D93">
            <v>9890.8866692138217</v>
          </cell>
          <cell r="E93">
            <v>3231.649401432232</v>
          </cell>
          <cell r="F93">
            <v>6.1172284398070111</v>
          </cell>
          <cell r="G93">
            <v>15.321325105909221</v>
          </cell>
          <cell r="H93">
            <v>36.576799898492041</v>
          </cell>
          <cell r="I93">
            <v>1.850631526053838</v>
          </cell>
          <cell r="J93">
            <v>4.9823154689989186</v>
          </cell>
          <cell r="K93">
            <v>12.611932520835737</v>
          </cell>
          <cell r="L93">
            <v>2.5046187594054579</v>
          </cell>
          <cell r="M93">
            <v>3.8562742116177247</v>
          </cell>
          <cell r="N93">
            <v>4.265418426828945</v>
          </cell>
        </row>
        <row r="94">
          <cell r="B94">
            <v>97</v>
          </cell>
          <cell r="C94">
            <v>0.34444999999999998</v>
          </cell>
          <cell r="D94">
            <v>6659.2372677815893</v>
          </cell>
          <cell r="E94">
            <v>2293.7742768873682</v>
          </cell>
          <cell r="F94">
            <v>3.813468881174876</v>
          </cell>
          <cell r="G94">
            <v>9.2040966661022097</v>
          </cell>
          <cell r="H94">
            <v>21.25547479258281</v>
          </cell>
          <cell r="I94">
            <v>1.2162494038154499</v>
          </cell>
          <cell r="J94">
            <v>3.1316839429450818</v>
          </cell>
          <cell r="K94">
            <v>7.6296170518368145</v>
          </cell>
          <cell r="L94">
            <v>2.4135759207418936</v>
          </cell>
          <cell r="M94">
            <v>3.8323775245517906</v>
          </cell>
          <cell r="N94">
            <v>4.2461707119144725</v>
          </cell>
        </row>
        <row r="95">
          <cell r="B95">
            <v>98</v>
          </cell>
          <cell r="C95">
            <v>0.36209000000000002</v>
          </cell>
          <cell r="D95">
            <v>4365.4629908942206</v>
          </cell>
          <cell r="E95">
            <v>1580.6904943728885</v>
          </cell>
          <cell r="F95">
            <v>2.3147403009761014</v>
          </cell>
          <cell r="G95">
            <v>5.3906277849273323</v>
          </cell>
          <cell r="H95">
            <v>12.051378126480602</v>
          </cell>
          <cell r="I95">
            <v>0.77605955146336714</v>
          </cell>
          <cell r="J95">
            <v>1.9154345391296321</v>
          </cell>
          <cell r="K95">
            <v>4.4979331088917336</v>
          </cell>
          <cell r="L95">
            <v>2.3288261679524749</v>
          </cell>
          <cell r="M95">
            <v>3.8117598876425927</v>
          </cell>
          <cell r="N95">
            <v>4.2297221519772261</v>
          </cell>
        </row>
        <row r="96">
          <cell r="B96">
            <v>99</v>
          </cell>
          <cell r="C96">
            <v>0.37952000000000002</v>
          </cell>
          <cell r="D96">
            <v>2784.772496521332</v>
          </cell>
          <cell r="E96">
            <v>1056.876857879776</v>
          </cell>
          <cell r="F96">
            <v>1.3672185049959857</v>
          </cell>
          <cell r="G96">
            <v>3.0758874839512309</v>
          </cell>
          <cell r="H96">
            <v>6.6607503415532694</v>
          </cell>
          <cell r="I96">
            <v>0.4804507102000708</v>
          </cell>
          <cell r="J96">
            <v>1.1393749876662651</v>
          </cell>
          <cell r="K96">
            <v>2.5824985697621003</v>
          </cell>
          <cell r="L96">
            <v>2.249740968770944</v>
          </cell>
          <cell r="M96">
            <v>3.7939126242193706</v>
          </cell>
          <cell r="N96">
            <v>4.2156023311893005</v>
          </cell>
        </row>
        <row r="97">
          <cell r="B97">
            <v>100</v>
          </cell>
          <cell r="C97">
            <v>0.39667999999999998</v>
          </cell>
          <cell r="D97">
            <v>1727.8956386415559</v>
          </cell>
          <cell r="E97">
            <v>685.42164193633232</v>
          </cell>
          <cell r="F97">
            <v>0.78549234998139716</v>
          </cell>
          <cell r="G97">
            <v>1.7086689789552461</v>
          </cell>
          <cell r="H97">
            <v>3.5848628576020394</v>
          </cell>
          <cell r="I97">
            <v>0.28850843091724138</v>
          </cell>
          <cell r="J97">
            <v>0.6589242774661942</v>
          </cell>
          <cell r="K97">
            <v>1.4431235820958359</v>
          </cell>
          <cell r="L97">
            <v>2.1752840482733058</v>
          </cell>
          <cell r="M97">
            <v>3.7783113213767106</v>
          </cell>
          <cell r="N97">
            <v>4.2033640802183534</v>
          </cell>
        </row>
        <row r="98">
          <cell r="B98">
            <v>101</v>
          </cell>
          <cell r="C98">
            <v>0.41399999999999998</v>
          </cell>
          <cell r="D98">
            <v>1042.4739967052237</v>
          </cell>
          <cell r="E98">
            <v>431.58423463596262</v>
          </cell>
          <cell r="F98">
            <v>0.43879930054701549</v>
          </cell>
          <cell r="G98">
            <v>0.92317662897384867</v>
          </cell>
          <cell r="H98">
            <v>1.8761938786467935</v>
          </cell>
          <cell r="I98">
            <v>0.16820639854302258</v>
          </cell>
          <cell r="J98">
            <v>0.37041584654895249</v>
          </cell>
          <cell r="K98">
            <v>0.78419930462964171</v>
          </cell>
          <cell r="L98">
            <v>2.1038698735914103</v>
          </cell>
          <cell r="M98">
            <v>3.7644987997099197</v>
          </cell>
          <cell r="N98">
            <v>4.1926385051692456</v>
          </cell>
        </row>
        <row r="99">
          <cell r="B99">
            <v>102</v>
          </cell>
          <cell r="C99">
            <v>0.432</v>
          </cell>
          <cell r="D99">
            <v>610.88976206926111</v>
          </cell>
          <cell r="E99">
            <v>263.90437721392078</v>
          </cell>
          <cell r="F99">
            <v>0.23808925011162135</v>
          </cell>
          <cell r="G99">
            <v>0.48437732842683318</v>
          </cell>
          <cell r="H99">
            <v>0.95301724967294488</v>
          </cell>
          <cell r="I99">
            <v>9.5235700044648527E-2</v>
          </cell>
          <cell r="J99">
            <v>0.20220944800593002</v>
          </cell>
          <cell r="K99">
            <v>0.41378345808068911</v>
          </cell>
          <cell r="L99">
            <v>2.0344359445029405</v>
          </cell>
          <cell r="M99">
            <v>3.7521687059954614</v>
          </cell>
          <cell r="N99">
            <v>4.1831873139046829</v>
          </cell>
        </row>
        <row r="100">
          <cell r="B100">
            <v>103</v>
          </cell>
          <cell r="C100">
            <v>0.45</v>
          </cell>
          <cell r="D100">
            <v>346.98538485534033</v>
          </cell>
          <cell r="E100">
            <v>156.14342318490316</v>
          </cell>
          <cell r="F100">
            <v>0.12521730931796382</v>
          </cell>
          <cell r="G100">
            <v>0.24628807831521182</v>
          </cell>
          <cell r="H100">
            <v>0.46863992124611153</v>
          </cell>
          <cell r="I100">
            <v>5.2173878882484925E-2</v>
          </cell>
          <cell r="J100">
            <v>0.10697374796128145</v>
          </cell>
          <cell r="K100">
            <v>0.21157401007475904</v>
          </cell>
          <cell r="L100">
            <v>1.9668852465900979</v>
          </cell>
          <cell r="M100">
            <v>3.7411554745828983</v>
          </cell>
          <cell r="N100">
            <v>4.1748836973683776</v>
          </cell>
        </row>
        <row r="101">
          <cell r="B101">
            <v>104</v>
          </cell>
          <cell r="C101">
            <v>0.46899999999999997</v>
          </cell>
          <cell r="D101">
            <v>190.84196167043717</v>
          </cell>
          <cell r="E101">
            <v>89.504880023435035</v>
          </cell>
          <cell r="F101">
            <v>6.3768074189703788E-2</v>
          </cell>
          <cell r="G101">
            <v>0.12107076899724799</v>
          </cell>
          <cell r="H101">
            <v>0.22235184293089968</v>
          </cell>
          <cell r="I101">
            <v>2.769187666201026E-2</v>
          </cell>
          <cell r="J101">
            <v>5.4799869078796533E-2</v>
          </cell>
          <cell r="K101">
            <v>0.10460026211347763</v>
          </cell>
          <cell r="L101">
            <v>1.8986110296678285</v>
          </cell>
          <cell r="M101">
            <v>3.7313423773451282</v>
          </cell>
          <cell r="N101">
            <v>4.1676551696393522</v>
          </cell>
        </row>
        <row r="102">
          <cell r="B102">
            <v>105</v>
          </cell>
          <cell r="C102">
            <v>0.49</v>
          </cell>
          <cell r="D102">
            <v>101.33708164700214</v>
          </cell>
          <cell r="E102">
            <v>49.655170007031046</v>
          </cell>
          <cell r="F102">
            <v>3.1352636476604363E-2</v>
          </cell>
          <cell r="G102">
            <v>5.7302694807544192E-2</v>
          </cell>
          <cell r="H102">
            <v>0.10128107393365168</v>
          </cell>
          <cell r="I102">
            <v>1.4224807290311238E-2</v>
          </cell>
          <cell r="J102">
            <v>2.7107992416786273E-2</v>
          </cell>
          <cell r="K102">
            <v>4.9800393034681111E-2</v>
          </cell>
          <cell r="L102">
            <v>1.8276834501718544</v>
          </cell>
          <cell r="M102">
            <v>3.7228267277188385</v>
          </cell>
          <cell r="N102">
            <v>4.1615800001386782</v>
          </cell>
        </row>
        <row r="103">
          <cell r="B103">
            <v>106</v>
          </cell>
          <cell r="C103">
            <v>0.51400000000000001</v>
          </cell>
          <cell r="D103">
            <v>51.681911639971091</v>
          </cell>
          <cell r="E103">
            <v>26.564502582945142</v>
          </cell>
          <cell r="F103">
            <v>1.4805411669507615E-2</v>
          </cell>
          <cell r="G103">
            <v>2.5950058330939833E-2</v>
          </cell>
          <cell r="H103">
            <v>4.3978379126107497E-2</v>
          </cell>
          <cell r="I103">
            <v>7.0462792575249214E-3</v>
          </cell>
          <cell r="J103">
            <v>1.2883185126475035E-2</v>
          </cell>
          <cell r="K103">
            <v>2.2692400617894834E-2</v>
          </cell>
          <cell r="L103">
            <v>1.7527414238933388</v>
          </cell>
          <cell r="M103">
            <v>3.7158489561271084</v>
          </cell>
          <cell r="N103">
            <v>4.1568105113925515</v>
          </cell>
        </row>
        <row r="104">
          <cell r="B104">
            <v>107</v>
          </cell>
          <cell r="C104">
            <v>0.54200000000000004</v>
          </cell>
          <cell r="D104">
            <v>25.117409057025949</v>
          </cell>
          <cell r="E104">
            <v>13.613635708908065</v>
          </cell>
          <cell r="F104">
            <v>6.6624352512784264E-3</v>
          </cell>
          <cell r="G104">
            <v>1.1144646661432216E-2</v>
          </cell>
          <cell r="H104">
            <v>1.8028320795167654E-2</v>
          </cell>
          <cell r="I104">
            <v>3.3435554686971364E-3</v>
          </cell>
          <cell r="J104">
            <v>5.836905868950114E-3</v>
          </cell>
          <cell r="K104">
            <v>9.8092154914197968E-3</v>
          </cell>
          <cell r="L104">
            <v>1.672758719762975</v>
          </cell>
          <cell r="M104">
            <v>3.7106753599692199</v>
          </cell>
          <cell r="N104">
            <v>4.1534612476678099</v>
          </cell>
        </row>
        <row r="105">
          <cell r="B105">
            <v>108</v>
          </cell>
          <cell r="C105">
            <v>0.57599999999999996</v>
          </cell>
          <cell r="D105">
            <v>11.503773348117884</v>
          </cell>
          <cell r="E105">
            <v>6.6261734485159005</v>
          </cell>
          <cell r="F105">
            <v>2.8253660602643696E-3</v>
          </cell>
          <cell r="G105">
            <v>4.4822114101537901E-3</v>
          </cell>
          <cell r="H105">
            <v>6.8836741337354405E-3</v>
          </cell>
          <cell r="I105">
            <v>1.5068618988076637E-3</v>
          </cell>
          <cell r="J105">
            <v>2.4933504002529775E-3</v>
          </cell>
          <cell r="K105">
            <v>3.9723096224696846E-3</v>
          </cell>
          <cell r="L105">
            <v>1.5864179417991555</v>
          </cell>
          <cell r="M105">
            <v>3.7074044078421347</v>
          </cell>
          <cell r="N105">
            <v>4.1514820717572212</v>
          </cell>
        </row>
        <row r="106">
          <cell r="B106">
            <v>109</v>
          </cell>
          <cell r="C106">
            <v>0.61799999999999999</v>
          </cell>
          <cell r="D106">
            <v>4.8775998996019831</v>
          </cell>
          <cell r="E106">
            <v>3.0143567379540257</v>
          </cell>
          <cell r="F106">
            <v>1.1092177866223081E-3</v>
          </cell>
          <cell r="G106">
            <v>1.6568453498894214E-3</v>
          </cell>
          <cell r="H106">
            <v>2.4014627235816521E-3</v>
          </cell>
          <cell r="I106">
            <v>6.3471906678943179E-4</v>
          </cell>
          <cell r="J106">
            <v>9.8648850144531387E-4</v>
          </cell>
          <cell r="K106">
            <v>1.4789592222167064E-3</v>
          </cell>
          <cell r="L106">
            <v>1.493706078167661</v>
          </cell>
          <cell r="M106">
            <v>3.7058174214312536</v>
          </cell>
          <cell r="N106">
            <v>4.1508274952469684</v>
          </cell>
        </row>
        <row r="107">
          <cell r="B107">
            <v>110</v>
          </cell>
          <cell r="C107">
            <v>0.67</v>
          </cell>
          <cell r="D107">
            <v>1.8632431616479574</v>
          </cell>
          <cell r="E107">
            <v>1.2483729183041317</v>
          </cell>
          <cell r="F107">
            <v>3.923344393423348E-4</v>
          </cell>
          <cell r="G107">
            <v>5.4762756326711315E-4</v>
          </cell>
          <cell r="H107">
            <v>7.4461737369223052E-4</v>
          </cell>
          <cell r="I107">
            <v>2.4339266144385587E-4</v>
          </cell>
          <cell r="J107">
            <v>3.5176943465588196E-4</v>
          </cell>
          <cell r="K107">
            <v>4.9247072077139228E-4</v>
          </cell>
          <cell r="L107">
            <v>1.3958182314687801</v>
          </cell>
          <cell r="M107">
            <v>3.7066532099759839</v>
          </cell>
          <cell r="N107">
            <v>4.1516632837916987</v>
          </cell>
        </row>
        <row r="108">
          <cell r="B108">
            <v>111</v>
          </cell>
          <cell r="C108">
            <v>0.73299999999999998</v>
          </cell>
          <cell r="D108">
            <v>0.61487024334382578</v>
          </cell>
          <cell r="E108">
            <v>0.45069988837102432</v>
          </cell>
          <cell r="F108">
            <v>1.1987996757682448E-4</v>
          </cell>
          <cell r="G108">
            <v>1.5529312392477832E-4</v>
          </cell>
          <cell r="H108">
            <v>1.969898104251174E-4</v>
          </cell>
          <cell r="I108">
            <v>8.1362977994270689E-5</v>
          </cell>
          <cell r="J108">
            <v>1.0837677321202608E-4</v>
          </cell>
          <cell r="K108">
            <v>1.4070128611551035E-4</v>
          </cell>
          <cell r="L108">
            <v>1.2954051211705533</v>
          </cell>
          <cell r="M108">
            <v>3.7095922944651369</v>
          </cell>
          <cell r="N108">
            <v>4.1546023682808517</v>
          </cell>
        </row>
        <row r="109">
          <cell r="B109">
            <v>112</v>
          </cell>
          <cell r="C109">
            <v>0.80800000000000005</v>
          </cell>
          <cell r="D109">
            <v>0.16417035497280147</v>
          </cell>
          <cell r="E109">
            <v>0.1326496468180236</v>
          </cell>
          <cell r="F109">
            <v>2.9636991984270496E-5</v>
          </cell>
          <cell r="G109">
            <v>3.5413156347953824E-5</v>
          </cell>
          <cell r="H109">
            <v>4.1696686500339074E-5</v>
          </cell>
          <cell r="I109">
            <v>2.2172860669713484E-5</v>
          </cell>
          <cell r="J109">
            <v>2.7013795217755398E-5</v>
          </cell>
          <cell r="K109">
            <v>3.2324512903484269E-5</v>
          </cell>
          <cell r="L109">
            <v>1.1948971193415636</v>
          </cell>
          <cell r="M109">
            <v>3.7224793543645425</v>
          </cell>
          <cell r="N109">
            <v>4.1674894281802572</v>
          </cell>
        </row>
        <row r="110">
          <cell r="B110">
            <v>113</v>
          </cell>
          <cell r="C110">
            <v>0.89600000000000002</v>
          </cell>
          <cell r="D110">
            <v>3.1520708154777866E-2</v>
          </cell>
          <cell r="E110">
            <v>2.8242554506680968E-2</v>
          </cell>
          <cell r="F110">
            <v>5.2687985749814185E-6</v>
          </cell>
          <cell r="G110">
            <v>5.7761643636833331E-6</v>
          </cell>
          <cell r="H110">
            <v>6.2835301523852477E-6</v>
          </cell>
          <cell r="I110">
            <v>4.3711514103549546E-6</v>
          </cell>
          <cell r="J110">
            <v>4.8409345480419121E-6</v>
          </cell>
          <cell r="K110">
            <v>5.3107176857288697E-6</v>
          </cell>
          <cell r="L110">
            <v>1.0962962962962963</v>
          </cell>
          <cell r="M110">
            <v>3.8016563090970528</v>
          </cell>
          <cell r="N110">
            <v>4.2466663829127675</v>
          </cell>
        </row>
        <row r="111">
          <cell r="B111">
            <v>114</v>
          </cell>
          <cell r="C111">
            <v>1</v>
          </cell>
          <cell r="D111">
            <v>3.278153648096898E-3</v>
          </cell>
          <cell r="E111">
            <v>3.278153648096898E-3</v>
          </cell>
          <cell r="F111">
            <v>5.0736578870191438E-7</v>
          </cell>
          <cell r="G111">
            <v>5.0736578870191438E-7</v>
          </cell>
          <cell r="H111">
            <v>5.0736578870191438E-7</v>
          </cell>
          <cell r="I111">
            <v>4.697831376869576E-7</v>
          </cell>
          <cell r="J111">
            <v>4.697831376869576E-7</v>
          </cell>
          <cell r="K111">
            <v>4.697831376869576E-7</v>
          </cell>
          <cell r="L111">
            <v>1</v>
          </cell>
          <cell r="M111">
            <v>4.7053600128007567</v>
          </cell>
          <cell r="N111">
            <v>5.150370086616471</v>
          </cell>
        </row>
      </sheetData>
      <sheetData sheetId="2">
        <row r="7">
          <cell r="B7">
            <v>10</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Female"/>
      <sheetName val="Male"/>
      <sheetName val="Feeding Template"/>
      <sheetName val="Consent Template"/>
      <sheetName val="Variables Template"/>
      <sheetName val="Sheet1"/>
    </sheetNames>
    <sheetDataSet>
      <sheetData sheetId="0">
        <row r="4">
          <cell r="E4">
            <v>0</v>
          </cell>
        </row>
      </sheetData>
      <sheetData sheetId="1"/>
      <sheetData sheetId="2">
        <row r="7">
          <cell r="B7">
            <v>10</v>
          </cell>
          <cell r="C7">
            <v>1.1800000000000001E-3</v>
          </cell>
          <cell r="D7">
            <v>897001</v>
          </cell>
          <cell r="E7">
            <v>1058.46118</v>
          </cell>
          <cell r="F7">
            <v>415485.02200544986</v>
          </cell>
          <cell r="G7">
            <v>5475617.0508545795</v>
          </cell>
          <cell r="H7">
            <v>70145282.690343589</v>
          </cell>
          <cell r="I7">
            <v>453.95585737632484</v>
          </cell>
          <cell r="J7">
            <v>9883.7589791846731</v>
          </cell>
          <cell r="K7">
            <v>279670.18490319641</v>
          </cell>
          <cell r="L7">
            <v>13.178855460119948</v>
          </cell>
          <cell r="M7">
            <v>12.581473407768843</v>
          </cell>
          <cell r="N7">
            <v>12.688194870866514</v>
          </cell>
        </row>
        <row r="8">
          <cell r="B8">
            <v>11</v>
          </cell>
          <cell r="C8">
            <v>1.1800000000000001E-3</v>
          </cell>
          <cell r="D8">
            <v>895942.53882000002</v>
          </cell>
          <cell r="E8">
            <v>1057.2121958076</v>
          </cell>
          <cell r="F8">
            <v>384254.39785137359</v>
          </cell>
          <cell r="G8">
            <v>5060132.0288491296</v>
          </cell>
          <cell r="H8">
            <v>64669665.639489047</v>
          </cell>
          <cell r="I8">
            <v>419.83350876353768</v>
          </cell>
          <cell r="J8">
            <v>9429.8031218083488</v>
          </cell>
          <cell r="K8">
            <v>269786.4259240118</v>
          </cell>
          <cell r="L8">
            <v>13.16870296642993</v>
          </cell>
          <cell r="M8">
            <v>12.571320914078822</v>
          </cell>
          <cell r="N8">
            <v>12.678042377176498</v>
          </cell>
        </row>
        <row r="9">
          <cell r="B9">
            <v>12</v>
          </cell>
          <cell r="C9">
            <v>1.1800000000000001E-3</v>
          </cell>
          <cell r="D9">
            <v>894885.32662419241</v>
          </cell>
          <cell r="E9">
            <v>1055.9646854165471</v>
          </cell>
          <cell r="F9">
            <v>355371.27561287861</v>
          </cell>
          <cell r="G9">
            <v>4675877.6309977565</v>
          </cell>
          <cell r="H9">
            <v>59609533.610639922</v>
          </cell>
          <cell r="I9">
            <v>388.27602335481185</v>
          </cell>
          <cell r="J9">
            <v>9009.9696130448119</v>
          </cell>
          <cell r="K9">
            <v>260356.62280220367</v>
          </cell>
          <cell r="L9">
            <v>13.157725319621481</v>
          </cell>
          <cell r="M9">
            <v>12.560343267270373</v>
          </cell>
          <cell r="N9">
            <v>12.667064730368047</v>
          </cell>
        </row>
        <row r="10">
          <cell r="B10">
            <v>13</v>
          </cell>
          <cell r="C10">
            <v>1.1800000000000001E-3</v>
          </cell>
          <cell r="D10">
            <v>893829.36193877587</v>
          </cell>
          <cell r="E10">
            <v>1054.7186470877555</v>
          </cell>
          <cell r="F10">
            <v>328659.20139597723</v>
          </cell>
          <cell r="G10">
            <v>4320506.355384876</v>
          </cell>
          <cell r="H10">
            <v>54933655.97964216</v>
          </cell>
          <cell r="I10">
            <v>359.09060893264171</v>
          </cell>
          <cell r="J10">
            <v>8621.6935896899977</v>
          </cell>
          <cell r="K10">
            <v>251346.65318915885</v>
          </cell>
          <cell r="L10">
            <v>13.145855454627654</v>
          </cell>
          <cell r="M10">
            <v>12.548473402276553</v>
          </cell>
          <cell r="N10">
            <v>12.655194865374225</v>
          </cell>
        </row>
        <row r="11">
          <cell r="B11">
            <v>14</v>
          </cell>
          <cell r="C11">
            <v>1.1800000000000001E-3</v>
          </cell>
          <cell r="D11">
            <v>892774.64329168806</v>
          </cell>
          <cell r="E11">
            <v>1053.474079084192</v>
          </cell>
          <cell r="F11">
            <v>303954.98475771287</v>
          </cell>
          <cell r="G11">
            <v>3991847.1539888964</v>
          </cell>
          <cell r="H11">
            <v>50613149.624257281</v>
          </cell>
          <cell r="I11">
            <v>332.09896482787144</v>
          </cell>
          <cell r="J11">
            <v>8262.6029807573559</v>
          </cell>
          <cell r="K11">
            <v>242724.95959946877</v>
          </cell>
          <cell r="L11">
            <v>13.133020855607478</v>
          </cell>
          <cell r="M11">
            <v>12.535638803256383</v>
          </cell>
          <cell r="N11">
            <v>12.642360266354057</v>
          </cell>
        </row>
        <row r="12">
          <cell r="B12">
            <v>15</v>
          </cell>
          <cell r="C12">
            <v>1.1800000000000001E-3</v>
          </cell>
          <cell r="D12">
            <v>891721.16921260383</v>
          </cell>
          <cell r="E12">
            <v>1052.2309796708726</v>
          </cell>
          <cell r="F12">
            <v>281107.70173675806</v>
          </cell>
          <cell r="G12">
            <v>3687892.1692311838</v>
          </cell>
          <cell r="H12">
            <v>46621302.470268384</v>
          </cell>
          <cell r="I12">
            <v>307.13619263830981</v>
          </cell>
          <cell r="J12">
            <v>7930.5040159294858</v>
          </cell>
          <cell r="K12">
            <v>234462.3566187114</v>
          </cell>
          <cell r="L12">
            <v>13.119143112929338</v>
          </cell>
          <cell r="M12">
            <v>12.521761060578243</v>
          </cell>
          <cell r="N12">
            <v>12.628482523675915</v>
          </cell>
        </row>
        <row r="13">
          <cell r="B13">
            <v>16</v>
          </cell>
          <cell r="C13">
            <v>1.1800000000000001E-3</v>
          </cell>
          <cell r="D13">
            <v>890668.93823293294</v>
          </cell>
          <cell r="E13">
            <v>1050.9893471148609</v>
          </cell>
          <cell r="F13">
            <v>259977.77282287844</v>
          </cell>
          <cell r="G13">
            <v>3406784.4674944254</v>
          </cell>
          <cell r="H13">
            <v>42933410.3010372</v>
          </cell>
          <cell r="I13">
            <v>284.04978882499688</v>
          </cell>
          <cell r="J13">
            <v>7623.3678232911752</v>
          </cell>
          <cell r="K13">
            <v>226531.85260278193</v>
          </cell>
          <cell r="L13">
            <v>13.104137444147776</v>
          </cell>
          <cell r="M13">
            <v>12.506755391796684</v>
          </cell>
          <cell r="N13">
            <v>12.613476854894355</v>
          </cell>
        </row>
        <row r="14">
          <cell r="B14">
            <v>17</v>
          </cell>
          <cell r="C14">
            <v>1.1800000000000001E-3</v>
          </cell>
          <cell r="D14">
            <v>889617.94888581813</v>
          </cell>
          <cell r="E14">
            <v>1049.7491796852655</v>
          </cell>
          <cell r="F14">
            <v>240436.11023235877</v>
          </cell>
          <cell r="G14">
            <v>3146806.6946715475</v>
          </cell>
          <cell r="H14">
            <v>39526625.833542779</v>
          </cell>
          <cell r="I14">
            <v>262.69871303165121</v>
          </cell>
          <cell r="J14">
            <v>7339.3180344661796</v>
          </cell>
          <cell r="K14">
            <v>218908.48477949077</v>
          </cell>
          <cell r="L14">
            <v>13.087912176047334</v>
          </cell>
          <cell r="M14">
            <v>12.490530123696235</v>
          </cell>
          <cell r="N14">
            <v>12.597258360559167</v>
          </cell>
        </row>
        <row r="15">
          <cell r="B15">
            <v>18</v>
          </cell>
          <cell r="C15">
            <v>1.1800000000000001E-3</v>
          </cell>
          <cell r="D15">
            <v>888568.19970613287</v>
          </cell>
          <cell r="E15">
            <v>1048.5104756532369</v>
          </cell>
          <cell r="F15">
            <v>222363.32927989308</v>
          </cell>
          <cell r="G15">
            <v>2906370.5844391887</v>
          </cell>
          <cell r="H15">
            <v>36379819.13887123</v>
          </cell>
          <cell r="I15">
            <v>242.95252643543876</v>
          </cell>
          <cell r="J15">
            <v>7076.6193214345294</v>
          </cell>
          <cell r="K15">
            <v>211569.16674502459</v>
          </cell>
          <cell r="L15">
            <v>13.07036818458894</v>
          </cell>
          <cell r="M15">
            <v>12.473000780856168</v>
          </cell>
          <cell r="N15">
            <v>12.579745951793154</v>
          </cell>
        </row>
        <row r="16">
          <cell r="B16">
            <v>19</v>
          </cell>
          <cell r="C16">
            <v>1.1800000000000001E-3</v>
          </cell>
          <cell r="D16">
            <v>887519.68923047965</v>
          </cell>
          <cell r="E16">
            <v>1047.2732332919661</v>
          </cell>
          <cell r="F16">
            <v>205649.01902902112</v>
          </cell>
          <cell r="G16">
            <v>2684007.2551592956</v>
          </cell>
          <cell r="H16">
            <v>33473448.554432008</v>
          </cell>
          <cell r="I16">
            <v>224.69059486504162</v>
          </cell>
          <cell r="J16">
            <v>6833.6667949990915</v>
          </cell>
          <cell r="K16">
            <v>204492.54742359006</v>
          </cell>
          <cell r="L16">
            <v>13.051398289337472</v>
          </cell>
          <cell r="M16">
            <v>12.454083345615267</v>
          </cell>
          <cell r="N16">
            <v>12.560848836423871</v>
          </cell>
        </row>
        <row r="17">
          <cell r="B17">
            <v>20</v>
          </cell>
          <cell r="C17">
            <v>1.1800000000000001E-3</v>
          </cell>
          <cell r="D17">
            <v>886472.41599718772</v>
          </cell>
          <cell r="E17">
            <v>1046.0374508766815</v>
          </cell>
          <cell r="F17">
            <v>190191.06776533971</v>
          </cell>
          <cell r="G17">
            <v>2478358.2361302748</v>
          </cell>
          <cell r="H17">
            <v>30789441.299272712</v>
          </cell>
          <cell r="I17">
            <v>207.80135181768597</v>
          </cell>
          <cell r="J17">
            <v>6608.9762001340496</v>
          </cell>
          <cell r="K17">
            <v>197658.880628591</v>
          </cell>
          <cell r="L17">
            <v>13.030886598670904</v>
          </cell>
          <cell r="M17">
            <v>12.433672321469299</v>
          </cell>
          <cell r="N17">
            <v>12.540464903812556</v>
          </cell>
        </row>
        <row r="18">
          <cell r="B18">
            <v>21</v>
          </cell>
          <cell r="C18">
            <v>1.1999999999999999E-3</v>
          </cell>
          <cell r="D18">
            <v>885426.37854631105</v>
          </cell>
          <cell r="E18">
            <v>1062.5116542555731</v>
          </cell>
          <cell r="F18">
            <v>175895.03917164501</v>
          </cell>
          <cell r="G18">
            <v>2288167.1683649356</v>
          </cell>
          <cell r="H18">
            <v>28311083.063142437</v>
          </cell>
          <cell r="I18">
            <v>195.43893241293884</v>
          </cell>
          <cell r="J18">
            <v>6401.1748483163647</v>
          </cell>
          <cell r="K18">
            <v>191049.90442845697</v>
          </cell>
          <cell r="L18">
            <v>13.008707801770667</v>
          </cell>
          <cell r="M18">
            <v>12.411660959699613</v>
          </cell>
          <cell r="N18">
            <v>12.518487403748832</v>
          </cell>
        </row>
        <row r="19">
          <cell r="B19">
            <v>22</v>
          </cell>
          <cell r="C19">
            <v>1.23E-3</v>
          </cell>
          <cell r="D19">
            <v>884363.86689205549</v>
          </cell>
          <cell r="E19">
            <v>1087.7675562772283</v>
          </cell>
          <cell r="F19">
            <v>162670.33807836944</v>
          </cell>
          <cell r="G19">
            <v>2112272.1291932892</v>
          </cell>
          <cell r="H19">
            <v>26022915.894777503</v>
          </cell>
          <cell r="I19">
            <v>185.26344058925412</v>
          </cell>
          <cell r="J19">
            <v>6205.735915903424</v>
          </cell>
          <cell r="K19">
            <v>184648.72958014059</v>
          </cell>
          <cell r="L19">
            <v>12.98498640960384</v>
          </cell>
          <cell r="M19">
            <v>12.388107692371374</v>
          </cell>
          <cell r="N19">
            <v>12.494964609514984</v>
          </cell>
        </row>
        <row r="20">
          <cell r="B20">
            <v>23</v>
          </cell>
          <cell r="C20">
            <v>1.24E-3</v>
          </cell>
          <cell r="D20">
            <v>883276.09933577827</v>
          </cell>
          <cell r="E20">
            <v>1095.2623631763652</v>
          </cell>
          <cell r="F20">
            <v>150435.41996530839</v>
          </cell>
          <cell r="G20">
            <v>1949601.7911149203</v>
          </cell>
          <cell r="H20">
            <v>23910643.765584204</v>
          </cell>
          <cell r="I20">
            <v>172.72214884905779</v>
          </cell>
          <cell r="J20">
            <v>6020.4724753141709</v>
          </cell>
          <cell r="K20">
            <v>178442.99366423718</v>
          </cell>
          <cell r="L20">
            <v>12.959725785087807</v>
          </cell>
          <cell r="M20">
            <v>12.362965543127579</v>
          </cell>
          <cell r="N20">
            <v>12.46984954583897</v>
          </cell>
        </row>
        <row r="21">
          <cell r="B21">
            <v>24</v>
          </cell>
          <cell r="C21">
            <v>1.2600000000000001E-3</v>
          </cell>
          <cell r="D21">
            <v>882180.83697260194</v>
          </cell>
          <cell r="E21">
            <v>1111.5478545854785</v>
          </cell>
          <cell r="F21">
            <v>139119.33337458465</v>
          </cell>
          <cell r="G21">
            <v>1799166.3711496121</v>
          </cell>
          <cell r="H21">
            <v>21961041.974469285</v>
          </cell>
          <cell r="I21">
            <v>162.3058889370154</v>
          </cell>
          <cell r="J21">
            <v>5847.7503264651132</v>
          </cell>
          <cell r="K21">
            <v>172422.52118892298</v>
          </cell>
          <cell r="L21">
            <v>12.93254019774003</v>
          </cell>
          <cell r="M21">
            <v>12.335923570780277</v>
          </cell>
          <cell r="N21">
            <v>12.44283804261979</v>
          </cell>
        </row>
        <row r="22">
          <cell r="B22">
            <v>25</v>
          </cell>
          <cell r="C22">
            <v>1.2800000000000001E-3</v>
          </cell>
          <cell r="D22">
            <v>881069.28911801649</v>
          </cell>
          <cell r="E22">
            <v>1127.7686900710612</v>
          </cell>
          <cell r="F22">
            <v>128651.89168012282</v>
          </cell>
          <cell r="G22">
            <v>1660047.0377750276</v>
          </cell>
          <cell r="H22">
            <v>20161875.603319671</v>
          </cell>
          <cell r="I22">
            <v>152.47631606533076</v>
          </cell>
          <cell r="J22">
            <v>5685.4444375280982</v>
          </cell>
          <cell r="K22">
            <v>166574.77086245787</v>
          </cell>
          <cell r="L22">
            <v>12.90340169970086</v>
          </cell>
          <cell r="M22">
            <v>12.306920120886229</v>
          </cell>
          <cell r="N22">
            <v>12.41386844493973</v>
          </cell>
        </row>
        <row r="23">
          <cell r="B23">
            <v>26</v>
          </cell>
          <cell r="C23">
            <v>1.2899999999999999E-3</v>
          </cell>
          <cell r="D23">
            <v>879941.52042794542</v>
          </cell>
          <cell r="E23">
            <v>1135.1245613520496</v>
          </cell>
          <cell r="F23">
            <v>118969.64560997432</v>
          </cell>
          <cell r="G23">
            <v>1531395.1460949047</v>
          </cell>
          <cell r="H23">
            <v>18501828.56554465</v>
          </cell>
          <cell r="I23">
            <v>142.10263225635822</v>
          </cell>
          <cell r="J23">
            <v>5532.9681214627672</v>
          </cell>
          <cell r="K23">
            <v>160889.32642492975</v>
          </cell>
          <cell r="L23">
            <v>12.872150187917461</v>
          </cell>
          <cell r="M23">
            <v>12.275801715426041</v>
          </cell>
          <cell r="N23">
            <v>12.382787273932113</v>
          </cell>
        </row>
        <row r="24">
          <cell r="B24">
            <v>27</v>
          </cell>
          <cell r="C24">
            <v>1.31E-3</v>
          </cell>
          <cell r="D24">
            <v>878806.39586659335</v>
          </cell>
          <cell r="E24">
            <v>1151.2363785852372</v>
          </cell>
          <cell r="F24">
            <v>110014.97663623838</v>
          </cell>
          <cell r="G24">
            <v>1412425.5004849304</v>
          </cell>
          <cell r="H24">
            <v>16970433.41944975</v>
          </cell>
          <cell r="I24">
            <v>133.44409203099283</v>
          </cell>
          <cell r="J24">
            <v>5390.8654892064096</v>
          </cell>
          <cell r="K24">
            <v>155356.35830346699</v>
          </cell>
          <cell r="L24">
            <v>12.838483847113634</v>
          </cell>
          <cell r="M24">
            <v>12.242316772787618</v>
          </cell>
          <cell r="N24">
            <v>12.349349715851911</v>
          </cell>
        </row>
        <row r="25">
          <cell r="B25">
            <v>28</v>
          </cell>
          <cell r="C25">
            <v>1.33E-3</v>
          </cell>
          <cell r="D25">
            <v>877655.15948800812</v>
          </cell>
          <cell r="E25">
            <v>1167.2813621190508</v>
          </cell>
          <cell r="F25">
            <v>101732.27501559714</v>
          </cell>
          <cell r="G25">
            <v>1302410.523848692</v>
          </cell>
          <cell r="H25">
            <v>15558007.918964818</v>
          </cell>
          <cell r="I25">
            <v>125.28141275068906</v>
          </cell>
          <cell r="J25">
            <v>5257.4213971754161</v>
          </cell>
          <cell r="K25">
            <v>149965.49281426059</v>
          </cell>
          <cell r="L25">
            <v>12.802333611914332</v>
          </cell>
          <cell r="M25">
            <v>12.206379046097116</v>
          </cell>
          <cell r="N25">
            <v>12.313469520639874</v>
          </cell>
        </row>
        <row r="26">
          <cell r="B26">
            <v>29</v>
          </cell>
          <cell r="C26">
            <v>1.3600000000000001E-3</v>
          </cell>
          <cell r="D26">
            <v>876487.87812588911</v>
          </cell>
          <cell r="E26">
            <v>1192.0235142512092</v>
          </cell>
          <cell r="F26">
            <v>94071.269527617042</v>
          </cell>
          <cell r="G26">
            <v>1200678.2488330947</v>
          </cell>
          <cell r="H26">
            <v>14255597.395116128</v>
          </cell>
          <cell r="I26">
            <v>118.46011718292515</v>
          </cell>
          <cell r="J26">
            <v>5132.1399844247262</v>
          </cell>
          <cell r="K26">
            <v>144708.07141708519</v>
          </cell>
          <cell r="L26">
            <v>12.763495750215263</v>
          </cell>
          <cell r="M26">
            <v>12.167809291872402</v>
          </cell>
          <cell r="N26">
            <v>12.274967440341337</v>
          </cell>
        </row>
        <row r="27">
          <cell r="B27">
            <v>30</v>
          </cell>
          <cell r="C27">
            <v>1.39E-3</v>
          </cell>
          <cell r="D27">
            <v>875295.85461163789</v>
          </cell>
          <cell r="E27">
            <v>1216.6612379101766</v>
          </cell>
          <cell r="F27">
            <v>86984.567223203208</v>
          </cell>
          <cell r="G27">
            <v>1106606.9793054778</v>
          </cell>
          <cell r="H27">
            <v>13054919.146283034</v>
          </cell>
          <cell r="I27">
            <v>111.95235966690041</v>
          </cell>
          <cell r="J27">
            <v>5013.6798672418008</v>
          </cell>
          <cell r="K27">
            <v>139575.93143266049</v>
          </cell>
          <cell r="L27">
            <v>12.721877163174405</v>
          </cell>
          <cell r="M27">
            <v>12.126497822870787</v>
          </cell>
          <cell r="N27">
            <v>12.233737166226851</v>
          </cell>
        </row>
        <row r="28">
          <cell r="B28">
            <v>31</v>
          </cell>
          <cell r="C28">
            <v>1.4300000000000001E-3</v>
          </cell>
          <cell r="D28">
            <v>874079.19337372773</v>
          </cell>
          <cell r="E28">
            <v>1249.9332465244306</v>
          </cell>
          <cell r="F28">
            <v>80429.313587743469</v>
          </cell>
          <cell r="G28">
            <v>1019622.4120822753</v>
          </cell>
          <cell r="H28">
            <v>11948312.166977555</v>
          </cell>
          <cell r="I28">
            <v>106.49436891710477</v>
          </cell>
          <cell r="J28">
            <v>4901.7275075749003</v>
          </cell>
          <cell r="K28">
            <v>134562.2515654187</v>
          </cell>
          <cell r="L28">
            <v>12.677248711937962</v>
          </cell>
          <cell r="M28">
            <v>12.082247944108063</v>
          </cell>
          <cell r="N28">
            <v>12.189585377320862</v>
          </cell>
        </row>
        <row r="29">
          <cell r="B29">
            <v>32</v>
          </cell>
          <cell r="C29">
            <v>1.48E-3</v>
          </cell>
          <cell r="D29">
            <v>872829.26012720331</v>
          </cell>
          <cell r="E29">
            <v>1291.787304988261</v>
          </cell>
          <cell r="F29">
            <v>74365.092286400919</v>
          </cell>
          <cell r="G29">
            <v>939193.09849453194</v>
          </cell>
          <cell r="H29">
            <v>10928689.754895279</v>
          </cell>
          <cell r="I29">
            <v>101.90771905914201</v>
          </cell>
          <cell r="J29">
            <v>4795.2331386577971</v>
          </cell>
          <cell r="K29">
            <v>129660.52405784369</v>
          </cell>
          <cell r="L29">
            <v>12.629488777845319</v>
          </cell>
          <cell r="M29">
            <v>12.034937370531905</v>
          </cell>
          <cell r="N29">
            <v>12.142389776854053</v>
          </cell>
        </row>
        <row r="30">
          <cell r="B30">
            <v>33</v>
          </cell>
          <cell r="C30">
            <v>1.5299999999999999E-3</v>
          </cell>
          <cell r="D30">
            <v>871537.47282221506</v>
          </cell>
          <cell r="E30">
            <v>1333.4523334179889</v>
          </cell>
          <cell r="F30">
            <v>68754.659212793558</v>
          </cell>
          <cell r="G30">
            <v>864828.00620813097</v>
          </cell>
          <cell r="H30">
            <v>9989496.6564007457</v>
          </cell>
          <cell r="I30">
            <v>97.402433884790867</v>
          </cell>
          <cell r="J30">
            <v>4693.3254195986538</v>
          </cell>
          <cell r="K30">
            <v>124865.29091918589</v>
          </cell>
          <cell r="L30">
            <v>12.578464006803014</v>
          </cell>
          <cell r="M30">
            <v>11.984432023940784</v>
          </cell>
          <cell r="N30">
            <v>12.092016272880326</v>
          </cell>
        </row>
        <row r="31">
          <cell r="B31">
            <v>34</v>
          </cell>
          <cell r="C31">
            <v>1.6000000000000001E-3</v>
          </cell>
          <cell r="D31">
            <v>870204.0204887971</v>
          </cell>
          <cell r="E31">
            <v>1392.3264327820755</v>
          </cell>
          <cell r="F31">
            <v>63564.319059442583</v>
          </cell>
          <cell r="G31">
            <v>796073.3469953374</v>
          </cell>
          <cell r="H31">
            <v>9124668.6501926146</v>
          </cell>
          <cell r="I31">
            <v>94.169361569544563</v>
          </cell>
          <cell r="J31">
            <v>4595.9229857138635</v>
          </cell>
          <cell r="K31">
            <v>120171.96549958723</v>
          </cell>
          <cell r="L31">
            <v>12.523902698475922</v>
          </cell>
          <cell r="M31">
            <v>11.93050247106059</v>
          </cell>
          <cell r="N31">
            <v>12.038245553152553</v>
          </cell>
        </row>
        <row r="32">
          <cell r="B32">
            <v>35</v>
          </cell>
          <cell r="C32">
            <v>1.6800000000000001E-3</v>
          </cell>
          <cell r="D32">
            <v>868811.694056015</v>
          </cell>
          <cell r="E32">
            <v>1459.6036460141052</v>
          </cell>
          <cell r="F32">
            <v>58761.6816193958</v>
          </cell>
          <cell r="G32">
            <v>732509.02793589479</v>
          </cell>
          <cell r="H32">
            <v>8328595.3031972768</v>
          </cell>
          <cell r="I32">
            <v>91.407060296837898</v>
          </cell>
          <cell r="J32">
            <v>4501.7536241443186</v>
          </cell>
          <cell r="K32">
            <v>115576.04251387337</v>
          </cell>
          <cell r="L32">
            <v>12.465760130562897</v>
          </cell>
          <cell r="M32">
            <v>11.873085526419864</v>
          </cell>
          <cell r="N32">
            <v>11.98101102455302</v>
          </cell>
        </row>
        <row r="33">
          <cell r="B33">
            <v>36</v>
          </cell>
          <cell r="C33">
            <v>1.7700000000000001E-3</v>
          </cell>
          <cell r="D33">
            <v>867352.09041000088</v>
          </cell>
          <cell r="E33">
            <v>1535.2132000257016</v>
          </cell>
          <cell r="F33">
            <v>54317.557402106671</v>
          </cell>
          <cell r="G33">
            <v>673747.34631649905</v>
          </cell>
          <cell r="H33">
            <v>7596086.2752613826</v>
          </cell>
          <cell r="I33">
            <v>89.020441297897037</v>
          </cell>
          <cell r="J33">
            <v>4410.3465638474809</v>
          </cell>
          <cell r="K33">
            <v>111074.28888972905</v>
          </cell>
          <cell r="L33">
            <v>12.403859424841666</v>
          </cell>
          <cell r="M33">
            <v>11.812020072936098</v>
          </cell>
          <cell r="N33">
            <v>11.920154915204325</v>
          </cell>
        </row>
        <row r="34">
          <cell r="B34">
            <v>37</v>
          </cell>
          <cell r="C34">
            <v>1.8699999999999999E-3</v>
          </cell>
          <cell r="D34">
            <v>865816.87720997515</v>
          </cell>
          <cell r="E34">
            <v>1619.0775603826535</v>
          </cell>
          <cell r="F34">
            <v>50205.014190282353</v>
          </cell>
          <cell r="G34">
            <v>619429.78891439235</v>
          </cell>
          <cell r="H34">
            <v>6922338.9289448829</v>
          </cell>
          <cell r="I34">
            <v>86.929052347988872</v>
          </cell>
          <cell r="J34">
            <v>4321.3261225495835</v>
          </cell>
          <cell r="K34">
            <v>106663.94232588158</v>
          </cell>
          <cell r="L34">
            <v>12.338006450245935</v>
          </cell>
          <cell r="M34">
            <v>11.747136321671054</v>
          </cell>
          <cell r="N34">
            <v>11.855514144181026</v>
          </cell>
        </row>
        <row r="35">
          <cell r="B35">
            <v>38</v>
          </cell>
          <cell r="C35">
            <v>2E-3</v>
          </cell>
          <cell r="D35">
            <v>864197.79964959249</v>
          </cell>
          <cell r="E35">
            <v>1728.3955992991851</v>
          </cell>
          <cell r="F35">
            <v>46399.195197913446</v>
          </cell>
          <cell r="G35">
            <v>569224.77472410991</v>
          </cell>
          <cell r="H35">
            <v>6302909.1400304912</v>
          </cell>
          <cell r="I35">
            <v>85.924435551691573</v>
          </cell>
          <cell r="J35">
            <v>4234.397070201594</v>
          </cell>
          <cell r="K35">
            <v>102342.616203332</v>
          </cell>
          <cell r="L35">
            <v>12.267988104020127</v>
          </cell>
          <cell r="M35">
            <v>11.678262090445466</v>
          </cell>
          <cell r="N35">
            <v>11.786916468560488</v>
          </cell>
        </row>
        <row r="36">
          <cell r="B36">
            <v>39</v>
          </cell>
          <cell r="C36">
            <v>2.14E-3</v>
          </cell>
          <cell r="D36">
            <v>862469.40405029326</v>
          </cell>
          <cell r="E36">
            <v>1845.6845246676276</v>
          </cell>
          <cell r="F36">
            <v>42876.293340294091</v>
          </cell>
          <cell r="G36">
            <v>522825.579526196</v>
          </cell>
          <cell r="H36">
            <v>5733684.3653063821</v>
          </cell>
          <cell r="I36">
            <v>84.958581248360503</v>
          </cell>
          <cell r="J36">
            <v>4148.4726346499028</v>
          </cell>
          <cell r="K36">
            <v>98108.219133130406</v>
          </cell>
          <cell r="L36">
            <v>12.193814781905537</v>
          </cell>
          <cell r="M36">
            <v>11.605365965849646</v>
          </cell>
          <cell r="N36">
            <v>11.714330411339462</v>
          </cell>
        </row>
        <row r="37">
          <cell r="B37">
            <v>40</v>
          </cell>
          <cell r="C37">
            <v>2.3E-3</v>
          </cell>
          <cell r="D37">
            <v>860623.71952562558</v>
          </cell>
          <cell r="E37">
            <v>1979.4345549089387</v>
          </cell>
          <cell r="F37">
            <v>39615.313030135054</v>
          </cell>
          <cell r="G37">
            <v>479949.28618590202</v>
          </cell>
          <cell r="H37">
            <v>5210858.7857801858</v>
          </cell>
          <cell r="I37">
            <v>84.365944416028341</v>
          </cell>
          <cell r="J37">
            <v>4063.5140534015418</v>
          </cell>
          <cell r="K37">
            <v>93959.746498480497</v>
          </cell>
          <cell r="L37">
            <v>12.115246592165217</v>
          </cell>
          <cell r="M37">
            <v>11.528248867057728</v>
          </cell>
          <cell r="N37">
            <v>11.637566917171181</v>
          </cell>
        </row>
        <row r="38">
          <cell r="B38">
            <v>41</v>
          </cell>
          <cell r="C38">
            <v>2.49E-3</v>
          </cell>
          <cell r="D38">
            <v>858644.28497071669</v>
          </cell>
          <cell r="E38">
            <v>2138.0242695770844</v>
          </cell>
          <cell r="F38">
            <v>36596.479453857166</v>
          </cell>
          <cell r="G38">
            <v>440333.9731557669</v>
          </cell>
          <cell r="H38">
            <v>4730909.4995942842</v>
          </cell>
          <cell r="I38">
            <v>84.375216518615133</v>
          </cell>
          <cell r="J38">
            <v>3979.1481089855138</v>
          </cell>
          <cell r="K38">
            <v>89896.232445078946</v>
          </cell>
          <cell r="L38">
            <v>12.032140242095252</v>
          </cell>
          <cell r="M38">
            <v>11.446790494308868</v>
          </cell>
          <cell r="N38">
            <v>11.556508938837684</v>
          </cell>
        </row>
        <row r="39">
          <cell r="B39">
            <v>42</v>
          </cell>
          <cell r="C39">
            <v>2.6900000000000001E-3</v>
          </cell>
          <cell r="D39">
            <v>856506.26070113957</v>
          </cell>
          <cell r="E39">
            <v>2304.0018412860654</v>
          </cell>
          <cell r="F39">
            <v>33801.253907423205</v>
          </cell>
          <cell r="G39">
            <v>403737.49370190973</v>
          </cell>
          <cell r="H39">
            <v>4290575.5264385184</v>
          </cell>
          <cell r="I39">
            <v>84.190160195341136</v>
          </cell>
          <cell r="J39">
            <v>3894.7728924668982</v>
          </cell>
          <cell r="K39">
            <v>85917.084336093438</v>
          </cell>
          <cell r="L39">
            <v>11.94445314980589</v>
          </cell>
          <cell r="M39">
            <v>11.360937401267099</v>
          </cell>
          <cell r="N39">
            <v>11.47109953553402</v>
          </cell>
        </row>
        <row r="40">
          <cell r="B40">
            <v>43</v>
          </cell>
          <cell r="C40">
            <v>2.9199999999999999E-3</v>
          </cell>
          <cell r="D40">
            <v>854202.25885985349</v>
          </cell>
          <cell r="E40">
            <v>2494.270595870772</v>
          </cell>
          <cell r="F40">
            <v>31213.267161492815</v>
          </cell>
          <cell r="G40">
            <v>369936.23979448655</v>
          </cell>
          <cell r="H40">
            <v>3886838.0327366092</v>
          </cell>
          <cell r="I40">
            <v>84.391426029221293</v>
          </cell>
          <cell r="J40">
            <v>3810.5827322715568</v>
          </cell>
          <cell r="K40">
            <v>82022.311443626546</v>
          </cell>
          <cell r="L40">
            <v>11.851890988549558</v>
          </cell>
          <cell r="M40">
            <v>11.270462167715731</v>
          </cell>
          <cell r="N40">
            <v>11.381121213625503</v>
          </cell>
        </row>
        <row r="41">
          <cell r="B41">
            <v>44</v>
          </cell>
          <cell r="C41">
            <v>3.1900000000000001E-3</v>
          </cell>
          <cell r="D41">
            <v>851707.9882639827</v>
          </cell>
          <cell r="E41">
            <v>2716.9484825621048</v>
          </cell>
          <cell r="F41">
            <v>28816.781871649306</v>
          </cell>
          <cell r="G41">
            <v>338722.97263299377</v>
          </cell>
          <cell r="H41">
            <v>3516901.7929421221</v>
          </cell>
          <cell r="I41">
            <v>85.116235343112308</v>
          </cell>
          <cell r="J41">
            <v>3726.1913062423355</v>
          </cell>
          <cell r="K41">
            <v>78211.728711354968</v>
          </cell>
          <cell r="L41">
            <v>11.754365013472867</v>
          </cell>
          <cell r="M41">
            <v>11.175284298747059</v>
          </cell>
          <cell r="N41">
            <v>11.286489932869898</v>
          </cell>
        </row>
        <row r="42">
          <cell r="B42">
            <v>45</v>
          </cell>
          <cell r="C42">
            <v>3.49E-3</v>
          </cell>
          <cell r="D42">
            <v>848991.03978142061</v>
          </cell>
          <cell r="E42">
            <v>2962.9787288371581</v>
          </cell>
          <cell r="F42">
            <v>26597.08920136921</v>
          </cell>
          <cell r="G42">
            <v>309906.19076134451</v>
          </cell>
          <cell r="H42">
            <v>3178178.8203091281</v>
          </cell>
          <cell r="I42">
            <v>85.948001215535669</v>
          </cell>
          <cell r="J42">
            <v>3641.0750708992227</v>
          </cell>
          <cell r="K42">
            <v>74485.537405112642</v>
          </cell>
          <cell r="L42">
            <v>11.651883723629075</v>
          </cell>
          <cell r="M42">
            <v>11.07537098689351</v>
          </cell>
          <cell r="N42">
            <v>11.187182740573583</v>
          </cell>
        </row>
        <row r="43">
          <cell r="B43">
            <v>46</v>
          </cell>
          <cell r="C43">
            <v>3.81E-3</v>
          </cell>
          <cell r="D43">
            <v>846028.06105258351</v>
          </cell>
          <cell r="E43">
            <v>3223.3669126103432</v>
          </cell>
          <cell r="F43">
            <v>24540.986444496692</v>
          </cell>
          <cell r="G43">
            <v>283309.10155997518</v>
          </cell>
          <cell r="H43">
            <v>2868272.6295477841</v>
          </cell>
          <cell r="I43">
            <v>86.575146623641089</v>
          </cell>
          <cell r="J43">
            <v>3555.1270696836873</v>
          </cell>
          <cell r="K43">
            <v>70844.462334213415</v>
          </cell>
          <cell r="L43">
            <v>11.544324112672625</v>
          </cell>
          <cell r="M43">
            <v>10.970619248058998</v>
          </cell>
          <cell r="N43">
            <v>11.083093044943723</v>
          </cell>
        </row>
        <row r="44">
          <cell r="B44">
            <v>47</v>
          </cell>
          <cell r="C44">
            <v>4.1700000000000001E-3</v>
          </cell>
          <cell r="D44">
            <v>842804.69413997314</v>
          </cell>
          <cell r="E44">
            <v>3514.495574563688</v>
          </cell>
          <cell r="F44">
            <v>22636.560450132551</v>
          </cell>
          <cell r="G44">
            <v>258768.11511547869</v>
          </cell>
          <cell r="H44">
            <v>2584963.5279878089</v>
          </cell>
          <cell r="I44">
            <v>87.402275071345144</v>
          </cell>
          <cell r="J44">
            <v>3468.5519230600457</v>
          </cell>
          <cell r="K44">
            <v>67289.335264529713</v>
          </cell>
          <cell r="L44">
            <v>11.431423766235804</v>
          </cell>
          <cell r="M44">
            <v>10.860823946295337</v>
          </cell>
          <cell r="N44">
            <v>10.974028782887828</v>
          </cell>
        </row>
        <row r="45">
          <cell r="B45">
            <v>48</v>
          </cell>
          <cell r="C45">
            <v>4.5500000000000002E-3</v>
          </cell>
          <cell r="D45">
            <v>839290.1985654094</v>
          </cell>
          <cell r="E45">
            <v>3818.770403472613</v>
          </cell>
          <cell r="F45">
            <v>20872.375919495833</v>
          </cell>
          <cell r="G45">
            <v>236131.55466534611</v>
          </cell>
          <cell r="H45">
            <v>2326195.4128723298</v>
          </cell>
          <cell r="I45">
            <v>87.934546697875959</v>
          </cell>
          <cell r="J45">
            <v>3381.149647988701</v>
          </cell>
          <cell r="K45">
            <v>63820.783341469687</v>
          </cell>
          <cell r="L45">
            <v>11.31311335020502</v>
          </cell>
          <cell r="M45">
            <v>10.745920887419903</v>
          </cell>
          <cell r="N45">
            <v>10.859932055087054</v>
          </cell>
        </row>
        <row r="46">
          <cell r="B46">
            <v>49</v>
          </cell>
          <cell r="C46">
            <v>5.0000000000000001E-3</v>
          </cell>
          <cell r="D46">
            <v>835471.42816193681</v>
          </cell>
          <cell r="E46">
            <v>4177.3571408096841</v>
          </cell>
          <cell r="F46">
            <v>19238.339452835302</v>
          </cell>
          <cell r="G46">
            <v>215259.17874585028</v>
          </cell>
          <cell r="H46">
            <v>2090063.8582069837</v>
          </cell>
          <cell r="I46">
            <v>89.066386355718976</v>
          </cell>
          <cell r="J46">
            <v>3293.2151012908248</v>
          </cell>
          <cell r="K46">
            <v>60439.633693480988</v>
          </cell>
          <cell r="L46">
            <v>11.189072699001882</v>
          </cell>
          <cell r="M46">
            <v>10.625695647245262</v>
          </cell>
          <cell r="N46">
            <v>10.740601271748559</v>
          </cell>
        </row>
        <row r="47">
          <cell r="B47">
            <v>50</v>
          </cell>
          <cell r="C47">
            <v>5.47E-3</v>
          </cell>
          <cell r="D47">
            <v>831294.07102112717</v>
          </cell>
          <cell r="E47">
            <v>4547.1785684855658</v>
          </cell>
          <cell r="F47">
            <v>17724.210884788077</v>
          </cell>
          <cell r="G47">
            <v>196020.83929301496</v>
          </cell>
          <cell r="H47">
            <v>1874804.6794611334</v>
          </cell>
          <cell r="I47">
            <v>89.769845870176638</v>
          </cell>
          <cell r="J47">
            <v>3204.148714935106</v>
          </cell>
          <cell r="K47">
            <v>57146.418592190174</v>
          </cell>
          <cell r="L47">
            <v>11.059495994896515</v>
          </cell>
          <cell r="M47">
            <v>10.500271444645225</v>
          </cell>
          <cell r="N47">
            <v>10.616149135516846</v>
          </cell>
        </row>
        <row r="48">
          <cell r="B48">
            <v>51</v>
          </cell>
          <cell r="C48">
            <v>6.0000000000000001E-3</v>
          </cell>
          <cell r="D48">
            <v>826746.89245264162</v>
          </cell>
          <cell r="E48">
            <v>4960.4813547158501</v>
          </cell>
          <cell r="F48">
            <v>16321.536528933597</v>
          </cell>
          <cell r="G48">
            <v>178296.62840822688</v>
          </cell>
          <cell r="H48">
            <v>1678783.8401681185</v>
          </cell>
          <cell r="I48">
            <v>90.675202938520002</v>
          </cell>
          <cell r="J48">
            <v>3114.3788690649294</v>
          </cell>
          <cell r="K48">
            <v>53942.269877255058</v>
          </cell>
          <cell r="L48">
            <v>10.924010009238774</v>
          </cell>
          <cell r="M48">
            <v>10.369390659671931</v>
          </cell>
          <cell r="N48">
            <v>10.486337295268108</v>
          </cell>
        </row>
        <row r="49">
          <cell r="B49">
            <v>52</v>
          </cell>
          <cell r="C49">
            <v>6.5900000000000004E-3</v>
          </cell>
          <cell r="D49">
            <v>821786.41109792574</v>
          </cell>
          <cell r="E49">
            <v>5415.5724491353312</v>
          </cell>
          <cell r="F49">
            <v>15021.858620148145</v>
          </cell>
          <cell r="G49">
            <v>161975.09187929329</v>
          </cell>
          <cell r="H49">
            <v>1500487.2117598914</v>
          </cell>
          <cell r="I49">
            <v>91.661155839607673</v>
          </cell>
          <cell r="J49">
            <v>3023.7036661264096</v>
          </cell>
          <cell r="K49">
            <v>50827.891008190134</v>
          </cell>
          <cell r="L49">
            <v>10.782626569394241</v>
          </cell>
          <cell r="M49">
            <v>10.233062298582109</v>
          </cell>
          <cell r="N49">
            <v>10.351180589314785</v>
          </cell>
        </row>
        <row r="50">
          <cell r="B50">
            <v>53</v>
          </cell>
          <cell r="C50">
            <v>7.2399999999999999E-3</v>
          </cell>
          <cell r="D50">
            <v>816370.83864879038</v>
          </cell>
          <cell r="E50">
            <v>5910.5248718172425</v>
          </cell>
          <cell r="F50">
            <v>13817.467196149415</v>
          </cell>
          <cell r="G50">
            <v>146953.2332591452</v>
          </cell>
          <cell r="H50">
            <v>1338512.119880598</v>
          </cell>
          <cell r="I50">
            <v>92.628206018631246</v>
          </cell>
          <cell r="J50">
            <v>2932.0425102868021</v>
          </cell>
          <cell r="K50">
            <v>47804.187342063728</v>
          </cell>
          <cell r="L50">
            <v>10.635323476656954</v>
          </cell>
          <cell r="M50">
            <v>10.091275412469066</v>
          </cell>
          <cell r="N50">
            <v>10.210680328937194</v>
          </cell>
        </row>
        <row r="51">
          <cell r="B51">
            <v>54</v>
          </cell>
          <cell r="C51">
            <v>7.9299999999999995E-3</v>
          </cell>
          <cell r="D51">
            <v>810460.31377697317</v>
          </cell>
          <cell r="E51">
            <v>6426.9502882513971</v>
          </cell>
          <cell r="F51">
            <v>12701.322901527123</v>
          </cell>
          <cell r="G51">
            <v>133135.76606299574</v>
          </cell>
          <cell r="H51">
            <v>1191558.8866214531</v>
          </cell>
          <cell r="I51">
            <v>93.260639452879687</v>
          </cell>
          <cell r="J51">
            <v>2839.4143042681708</v>
          </cell>
          <cell r="K51">
            <v>44872.144831776925</v>
          </cell>
          <cell r="L51">
            <v>10.482039319462414</v>
          </cell>
          <cell r="M51">
            <v>9.9440093255963795</v>
          </cell>
          <cell r="N51">
            <v>10.064827834703379</v>
          </cell>
        </row>
        <row r="52">
          <cell r="B52">
            <v>55</v>
          </cell>
          <cell r="C52">
            <v>8.6999999999999994E-3</v>
          </cell>
          <cell r="D52">
            <v>804033.36348872178</v>
          </cell>
          <cell r="E52">
            <v>6995.0902623518787</v>
          </cell>
          <cell r="F52">
            <v>11667.223528627788</v>
          </cell>
          <cell r="G52">
            <v>120434.44316146865</v>
          </cell>
          <cell r="H52">
            <v>1058423.1205584574</v>
          </cell>
          <cell r="I52">
            <v>93.985967313946063</v>
          </cell>
          <cell r="J52">
            <v>2746.1536648152914</v>
          </cell>
          <cell r="K52">
            <v>42032.730527508764</v>
          </cell>
          <cell r="L52">
            <v>10.322459569404792</v>
          </cell>
          <cell r="M52">
            <v>9.7911074681702885</v>
          </cell>
          <cell r="N52">
            <v>9.9134912676246962</v>
          </cell>
        </row>
        <row r="53">
          <cell r="B53">
            <v>56</v>
          </cell>
          <cell r="C53">
            <v>9.5499999999999995E-3</v>
          </cell>
          <cell r="D53">
            <v>797038.27322636987</v>
          </cell>
          <cell r="E53">
            <v>7611.7155093118317</v>
          </cell>
          <cell r="F53">
            <v>10708.998781415487</v>
          </cell>
          <cell r="G53">
            <v>108767.21963284085</v>
          </cell>
          <cell r="H53">
            <v>937988.67739698885</v>
          </cell>
          <cell r="I53">
            <v>94.695313298627667</v>
          </cell>
          <cell r="J53">
            <v>2652.1676975013456</v>
          </cell>
          <cell r="K53">
            <v>39286.576862693466</v>
          </cell>
          <cell r="L53">
            <v>10.156618919557323</v>
          </cell>
          <cell r="M53">
            <v>9.6326620396126934</v>
          </cell>
          <cell r="N53">
            <v>9.7567772743335226</v>
          </cell>
        </row>
        <row r="54">
          <cell r="B54">
            <v>57</v>
          </cell>
          <cell r="C54">
            <v>1.0500000000000001E-2</v>
          </cell>
          <cell r="D54">
            <v>789426.55771705799</v>
          </cell>
          <cell r="E54">
            <v>8288.978856029109</v>
          </cell>
          <cell r="F54">
            <v>9821.0442991231175</v>
          </cell>
          <cell r="G54">
            <v>98058.220851425358</v>
          </cell>
          <cell r="H54">
            <v>829221.45776414813</v>
          </cell>
          <cell r="I54">
            <v>95.482375130363636</v>
          </cell>
          <cell r="J54">
            <v>2557.4723842027174</v>
          </cell>
          <cell r="K54">
            <v>36634.409165192112</v>
          </cell>
          <cell r="L54">
            <v>9.9845004120570557</v>
          </cell>
          <cell r="M54">
            <v>9.468753759594577</v>
          </cell>
          <cell r="N54">
            <v>9.5947837689118529</v>
          </cell>
        </row>
        <row r="55">
          <cell r="B55">
            <v>58</v>
          </cell>
          <cell r="C55">
            <v>1.155E-2</v>
          </cell>
          <cell r="D55">
            <v>781137.57886102889</v>
          </cell>
          <cell r="E55">
            <v>9022.1390358448825</v>
          </cell>
          <cell r="F55">
            <v>8998.077161094745</v>
          </cell>
          <cell r="G55">
            <v>88237.176552302262</v>
          </cell>
          <cell r="H55">
            <v>731163.2369127227</v>
          </cell>
          <cell r="I55">
            <v>96.229436306152138</v>
          </cell>
          <cell r="J55">
            <v>2461.9900090723536</v>
          </cell>
          <cell r="K55">
            <v>34076.936780989396</v>
          </cell>
          <cell r="L55">
            <v>9.8062258160905724</v>
          </cell>
          <cell r="M55">
            <v>9.2995674986225847</v>
          </cell>
          <cell r="N55">
            <v>9.427712221657</v>
          </cell>
        </row>
        <row r="56">
          <cell r="B56">
            <v>59</v>
          </cell>
          <cell r="C56">
            <v>1.272E-2</v>
          </cell>
          <cell r="D56">
            <v>772115.43982518406</v>
          </cell>
          <cell r="E56">
            <v>9821.308394576341</v>
          </cell>
          <cell r="F56">
            <v>8235.3234906334274</v>
          </cell>
          <cell r="G56">
            <v>79239.099391207506</v>
          </cell>
          <cell r="H56">
            <v>642926.06036042038</v>
          </cell>
          <cell r="I56">
            <v>96.993810000793687</v>
          </cell>
          <cell r="J56">
            <v>2365.7605727662021</v>
          </cell>
          <cell r="K56">
            <v>31614.946771917046</v>
          </cell>
          <cell r="L56">
            <v>9.6218563218957129</v>
          </cell>
          <cell r="M56">
            <v>9.1252749574109728</v>
          </cell>
          <cell r="N56">
            <v>9.2557534148312328</v>
          </cell>
        </row>
        <row r="57">
          <cell r="B57">
            <v>60</v>
          </cell>
          <cell r="C57">
            <v>1.4019999999999999E-2</v>
          </cell>
          <cell r="D57">
            <v>762294.13143060775</v>
          </cell>
          <cell r="E57">
            <v>10687.363722657121</v>
          </cell>
          <cell r="F57">
            <v>7528.305718363491</v>
          </cell>
          <cell r="G57">
            <v>71003.775900574081</v>
          </cell>
          <cell r="H57">
            <v>563686.96096921281</v>
          </cell>
          <cell r="I57">
            <v>97.728561269866788</v>
          </cell>
          <cell r="J57">
            <v>2268.7667627654087</v>
          </cell>
          <cell r="K57">
            <v>29249.186199150852</v>
          </cell>
          <cell r="L57">
            <v>9.4315744547112974</v>
          </cell>
          <cell r="M57">
            <v>8.9461426162818896</v>
          </cell>
          <cell r="N57">
            <v>9.0791952324620517</v>
          </cell>
        </row>
        <row r="58">
          <cell r="B58">
            <v>61</v>
          </cell>
          <cell r="C58">
            <v>1.546E-2</v>
          </cell>
          <cell r="D58">
            <v>751606.76770795067</v>
          </cell>
          <cell r="E58">
            <v>11619.840628764918</v>
          </cell>
          <cell r="F58">
            <v>6872.9248816592917</v>
          </cell>
          <cell r="G58">
            <v>63475.470182210571</v>
          </cell>
          <cell r="H58">
            <v>492683.18506863876</v>
          </cell>
          <cell r="I58">
            <v>98.384646917085774</v>
          </cell>
          <cell r="J58">
            <v>2171.0382014955417</v>
          </cell>
          <cell r="K58">
            <v>26980.419436385437</v>
          </cell>
          <cell r="L58">
            <v>9.2355832887971339</v>
          </cell>
          <cell r="M58">
            <v>8.7624779089719045</v>
          </cell>
          <cell r="N58">
            <v>8.8983622451117377</v>
          </cell>
        </row>
        <row r="59">
          <cell r="B59">
            <v>62</v>
          </cell>
          <cell r="C59">
            <v>1.7059999999999999E-2</v>
          </cell>
          <cell r="D59">
            <v>739986.92707918573</v>
          </cell>
          <cell r="E59">
            <v>12624.176975970908</v>
          </cell>
          <cell r="F59">
            <v>6265.4346879526283</v>
          </cell>
          <cell r="G59">
            <v>56602.545300551275</v>
          </cell>
          <cell r="H59">
            <v>429207.71488642821</v>
          </cell>
          <cell r="I59">
            <v>98.970662755992421</v>
          </cell>
          <cell r="J59">
            <v>2072.6535545784554</v>
          </cell>
          <cell r="K59">
            <v>24809.381234889897</v>
          </cell>
          <cell r="L59">
            <v>9.0340970929580351</v>
          </cell>
          <cell r="M59">
            <v>8.5746144204276042</v>
          </cell>
          <cell r="N59">
            <v>8.7136134368422304</v>
          </cell>
        </row>
        <row r="60">
          <cell r="B60">
            <v>63</v>
          </cell>
          <cell r="C60">
            <v>1.883E-2</v>
          </cell>
          <cell r="D60">
            <v>727362.75010321487</v>
          </cell>
          <cell r="E60">
            <v>13696.240584443536</v>
          </cell>
          <cell r="F60">
            <v>5702.3577520149593</v>
          </cell>
          <cell r="G60">
            <v>50337.110612598648</v>
          </cell>
          <cell r="H60">
            <v>372605.16958587687</v>
          </cell>
          <cell r="I60">
            <v>99.421663398557101</v>
          </cell>
          <cell r="J60">
            <v>1973.6828918224635</v>
          </cell>
          <cell r="K60">
            <v>22736.72768031144</v>
          </cell>
          <cell r="L60">
            <v>8.8274206567996814</v>
          </cell>
          <cell r="M60">
            <v>8.3829709313213652</v>
          </cell>
          <cell r="N60">
            <v>8.5253851524277238</v>
          </cell>
        </row>
        <row r="61">
          <cell r="B61">
            <v>64</v>
          </cell>
          <cell r="C61">
            <v>2.0799999999999999E-2</v>
          </cell>
          <cell r="D61">
            <v>713666.50951877132</v>
          </cell>
          <cell r="E61">
            <v>14844.263397990442</v>
          </cell>
          <cell r="F61">
            <v>5180.5392180967747</v>
          </cell>
          <cell r="G61">
            <v>44634.752860583692</v>
          </cell>
          <cell r="H61">
            <v>322268.05897327821</v>
          </cell>
          <cell r="I61">
            <v>99.773347904086009</v>
          </cell>
          <cell r="J61">
            <v>1874.2612284239067</v>
          </cell>
          <cell r="K61">
            <v>20763.044788488976</v>
          </cell>
          <cell r="L61">
            <v>8.6158507795220594</v>
          </cell>
          <cell r="M61">
            <v>8.1879805068538225</v>
          </cell>
          <cell r="N61">
            <v>8.3341356573540324</v>
          </cell>
        </row>
        <row r="62">
          <cell r="B62">
            <v>65</v>
          </cell>
          <cell r="C62">
            <v>2.2970000000000001E-2</v>
          </cell>
          <cell r="D62">
            <v>698822.24612078082</v>
          </cell>
          <cell r="E62">
            <v>16051.946993394336</v>
          </cell>
          <cell r="F62">
            <v>4697.0222244077413</v>
          </cell>
          <cell r="G62">
            <v>39454.213642486917</v>
          </cell>
          <cell r="H62">
            <v>277633.30611269461</v>
          </cell>
          <cell r="I62">
            <v>99.898704161709105</v>
          </cell>
          <cell r="J62">
            <v>1774.4878805198205</v>
          </cell>
          <cell r="K62">
            <v>18888.783560065069</v>
          </cell>
          <cell r="L62">
            <v>8.3998354185905075</v>
          </cell>
          <cell r="M62">
            <v>7.9901879327515548</v>
          </cell>
          <cell r="N62">
            <v>8.1404328054458279</v>
          </cell>
        </row>
        <row r="63">
          <cell r="B63">
            <v>66</v>
          </cell>
          <cell r="C63">
            <v>2.538E-2</v>
          </cell>
          <cell r="D63">
            <v>682770.29912738653</v>
          </cell>
          <cell r="E63">
            <v>17328.710191853072</v>
          </cell>
          <cell r="F63">
            <v>4249.1959480676815</v>
          </cell>
          <cell r="G63">
            <v>34757.191418079172</v>
          </cell>
          <cell r="H63">
            <v>238179.09247020754</v>
          </cell>
          <cell r="I63">
            <v>99.856104779590524</v>
          </cell>
          <cell r="J63">
            <v>1674.5891763581112</v>
          </cell>
          <cell r="K63">
            <v>17114.295679545248</v>
          </cell>
          <cell r="L63">
            <v>8.1797101952629365</v>
          </cell>
          <cell r="M63">
            <v>7.7901079930311976</v>
          </cell>
          <cell r="N63">
            <v>7.944814936823172</v>
          </cell>
        </row>
        <row r="64">
          <cell r="B64">
            <v>67</v>
          </cell>
          <cell r="C64">
            <v>2.8029999999999999E-2</v>
          </cell>
          <cell r="D64">
            <v>665441.58893553342</v>
          </cell>
          <cell r="E64">
            <v>18652.327737863001</v>
          </cell>
          <cell r="F64">
            <v>3834.58458787567</v>
          </cell>
          <cell r="G64">
            <v>30507.995470011479</v>
          </cell>
          <cell r="H64">
            <v>203421.90105212838</v>
          </cell>
          <cell r="I64">
            <v>99.521672220513906</v>
          </cell>
          <cell r="J64">
            <v>1574.7330715785206</v>
          </cell>
          <cell r="K64">
            <v>15439.706503187135</v>
          </cell>
          <cell r="L64">
            <v>7.956010558868039</v>
          </cell>
          <cell r="M64">
            <v>7.5883842251066778</v>
          </cell>
          <cell r="N64">
            <v>7.7479522912663308</v>
          </cell>
        </row>
        <row r="65">
          <cell r="B65">
            <v>68</v>
          </cell>
          <cell r="C65">
            <v>3.0960000000000001E-2</v>
          </cell>
          <cell r="D65">
            <v>646789.26119767036</v>
          </cell>
          <cell r="E65">
            <v>20024.595526679874</v>
          </cell>
          <cell r="F65">
            <v>3451.0196128495504</v>
          </cell>
          <cell r="G65">
            <v>26673.410882135806</v>
          </cell>
          <cell r="H65">
            <v>172913.90558211689</v>
          </cell>
          <cell r="I65">
            <v>98.929228901687097</v>
          </cell>
          <cell r="J65">
            <v>1475.2113993580067</v>
          </cell>
          <cell r="K65">
            <v>13864.973431608618</v>
          </cell>
          <cell r="L65">
            <v>7.729139174642718</v>
          </cell>
          <cell r="M65">
            <v>7.3856293757988958</v>
          </cell>
          <cell r="N65">
            <v>7.5504806314785267</v>
          </cell>
        </row>
        <row r="66">
          <cell r="B66">
            <v>69</v>
          </cell>
          <cell r="C66">
            <v>3.4200000000000001E-2</v>
          </cell>
          <cell r="D66">
            <v>626764.66567099048</v>
          </cell>
          <cell r="E66">
            <v>21435.351565947876</v>
          </cell>
          <cell r="F66">
            <v>3096.4593015145629</v>
          </cell>
          <cell r="G66">
            <v>23222.391269286254</v>
          </cell>
          <cell r="H66">
            <v>146240.49469998112</v>
          </cell>
          <cell r="I66">
            <v>98.054544547961157</v>
          </cell>
          <cell r="J66">
            <v>1376.2821704563198</v>
          </cell>
          <cell r="K66">
            <v>12389.762032250612</v>
          </cell>
          <cell r="L66">
            <v>7.4996597752560632</v>
          </cell>
          <cell r="M66">
            <v>7.182562052823922</v>
          </cell>
          <cell r="N66">
            <v>7.3531347885362797</v>
          </cell>
        </row>
        <row r="67">
          <cell r="B67">
            <v>70</v>
          </cell>
          <cell r="C67">
            <v>3.7760000000000002E-2</v>
          </cell>
          <cell r="D67">
            <v>605329.31410504261</v>
          </cell>
          <cell r="E67">
            <v>22857.234900606411</v>
          </cell>
          <cell r="F67">
            <v>2769.0374012988559</v>
          </cell>
          <cell r="G67">
            <v>20125.931967771696</v>
          </cell>
          <cell r="H67">
            <v>123018.10343069497</v>
          </cell>
          <cell r="I67">
            <v>96.813752104671124</v>
          </cell>
          <cell r="J67">
            <v>1278.2276259083585</v>
          </cell>
          <cell r="K67">
            <v>11013.479861794292</v>
          </cell>
          <cell r="L67">
            <v>7.2682051742354021</v>
          </cell>
          <cell r="M67">
            <v>6.9799443500566758</v>
          </cell>
          <cell r="N67">
            <v>7.1566974669077235</v>
          </cell>
        </row>
        <row r="68">
          <cell r="B68">
            <v>71</v>
          </cell>
          <cell r="C68">
            <v>4.1700000000000001E-2</v>
          </cell>
          <cell r="D68">
            <v>582472.07920443616</v>
          </cell>
          <cell r="E68">
            <v>24289.085702824988</v>
          </cell>
          <cell r="F68">
            <v>2467.1097676164918</v>
          </cell>
          <cell r="G68">
            <v>17356.894566472838</v>
          </cell>
          <cell r="H68">
            <v>102892.17146292327</v>
          </cell>
          <cell r="I68">
            <v>95.257849360747883</v>
          </cell>
          <cell r="J68">
            <v>1181.4138738036875</v>
          </cell>
          <cell r="K68">
            <v>9735.2522358859333</v>
          </cell>
          <cell r="L68">
            <v>7.0353150858145925</v>
          </cell>
          <cell r="M68">
            <v>6.77851853582278</v>
          </cell>
          <cell r="N68">
            <v>6.9619290106430629</v>
          </cell>
        </row>
        <row r="69">
          <cell r="B69">
            <v>72</v>
          </cell>
          <cell r="C69">
            <v>4.6019999999999998E-2</v>
          </cell>
          <cell r="D69">
            <v>558182.99350161117</v>
          </cell>
          <cell r="E69">
            <v>25687.581360944147</v>
          </cell>
          <cell r="F69">
            <v>2189.1030465804483</v>
          </cell>
          <cell r="G69">
            <v>14889.78479885635</v>
          </cell>
          <cell r="H69">
            <v>85535.276896450421</v>
          </cell>
          <cell r="I69">
            <v>93.280113151511301</v>
          </cell>
          <cell r="J69">
            <v>1086.1560244429397</v>
          </cell>
          <cell r="K69">
            <v>8553.8383620822424</v>
          </cell>
          <cell r="L69">
            <v>6.8017742801625385</v>
          </cell>
          <cell r="M69">
            <v>6.5791532623402027</v>
          </cell>
          <cell r="N69">
            <v>6.769704972170107</v>
          </cell>
        </row>
        <row r="70">
          <cell r="B70">
            <v>73</v>
          </cell>
          <cell r="C70">
            <v>5.0750000000000003E-2</v>
          </cell>
          <cell r="D70">
            <v>532495.41214066697</v>
          </cell>
          <cell r="E70">
            <v>27024.142166138852</v>
          </cell>
          <cell r="F70">
            <v>1933.667152200755</v>
          </cell>
          <cell r="G70">
            <v>12700.681752275901</v>
          </cell>
          <cell r="H70">
            <v>70645.492097594091</v>
          </cell>
          <cell r="I70">
            <v>90.864451827952152</v>
          </cell>
          <cell r="J70">
            <v>992.87591129142857</v>
          </cell>
          <cell r="K70">
            <v>7467.6823376393022</v>
          </cell>
          <cell r="L70">
            <v>6.5681840526798716</v>
          </cell>
          <cell r="M70">
            <v>6.3826348438173941</v>
          </cell>
          <cell r="N70">
            <v>6.5808177972725677</v>
          </cell>
        </row>
        <row r="71">
          <cell r="B71">
            <v>74</v>
          </cell>
          <cell r="C71">
            <v>5.595E-2</v>
          </cell>
          <cell r="D71">
            <v>505471.26997452811</v>
          </cell>
          <cell r="E71">
            <v>28281.117555074848</v>
          </cell>
          <cell r="F71">
            <v>1699.5680965060801</v>
          </cell>
          <cell r="G71">
            <v>10767.014600075147</v>
          </cell>
          <cell r="H71">
            <v>57944.810345318132</v>
          </cell>
          <cell r="I71">
            <v>88.047069443995539</v>
          </cell>
          <cell r="J71">
            <v>902.01145946347629</v>
          </cell>
          <cell r="K71">
            <v>6474.8064263478736</v>
          </cell>
          <cell r="L71">
            <v>6.3351475131885824</v>
          </cell>
          <cell r="M71">
            <v>6.1897532048146617</v>
          </cell>
          <cell r="N71">
            <v>6.3960592862551531</v>
          </cell>
        </row>
        <row r="72">
          <cell r="B72">
            <v>75</v>
          </cell>
          <cell r="C72">
            <v>6.164E-2</v>
          </cell>
          <cell r="D72">
            <v>477190.15241945325</v>
          </cell>
          <cell r="E72">
            <v>29414.000995135098</v>
          </cell>
          <cell r="F72">
            <v>1485.6270939875601</v>
          </cell>
          <cell r="G72">
            <v>9067.4465035690682</v>
          </cell>
          <cell r="H72">
            <v>47177.795745242984</v>
          </cell>
          <cell r="I72">
            <v>84.790790808697423</v>
          </cell>
          <cell r="J72">
            <v>813.96439001948067</v>
          </cell>
          <cell r="K72">
            <v>5572.7949668843985</v>
          </cell>
          <cell r="L72">
            <v>6.1034471841996405</v>
          </cell>
          <cell r="M72">
            <v>6.0013655462412903</v>
          </cell>
          <cell r="N72">
            <v>6.2162761474217625</v>
          </cell>
        </row>
        <row r="73">
          <cell r="B73">
            <v>76</v>
          </cell>
          <cell r="C73">
            <v>6.7860000000000004E-2</v>
          </cell>
          <cell r="D73">
            <v>447776.15142431814</v>
          </cell>
          <cell r="E73">
            <v>30386.089635654233</v>
          </cell>
          <cell r="F73">
            <v>1290.7898517723768</v>
          </cell>
          <cell r="G73">
            <v>7581.8194095815061</v>
          </cell>
          <cell r="H73">
            <v>38110.34924167391</v>
          </cell>
          <cell r="I73">
            <v>81.104629019697683</v>
          </cell>
          <cell r="J73">
            <v>729.17359921078332</v>
          </cell>
          <cell r="K73">
            <v>4758.8305768649179</v>
          </cell>
          <cell r="L73">
            <v>5.8737829393149861</v>
          </cell>
          <cell r="M73">
            <v>5.8182709587315848</v>
          </cell>
          <cell r="N73">
            <v>6.0422471397570261</v>
          </cell>
        </row>
        <row r="74">
          <cell r="B74">
            <v>77</v>
          </cell>
          <cell r="C74">
            <v>7.4630000000000002E-2</v>
          </cell>
          <cell r="D74">
            <v>417390.06178866391</v>
          </cell>
          <cell r="E74">
            <v>31149.820311287989</v>
          </cell>
          <cell r="F74">
            <v>1114.071159658429</v>
          </cell>
          <cell r="G74">
            <v>6291.0295578091291</v>
          </cell>
          <cell r="H74">
            <v>30528.529832092434</v>
          </cell>
          <cell r="I74">
            <v>76.984380227137549</v>
          </cell>
          <cell r="J74">
            <v>648.06897019108578</v>
          </cell>
          <cell r="K74">
            <v>4029.6569776541346</v>
          </cell>
          <cell r="L74">
            <v>5.6468830588325618</v>
          </cell>
          <cell r="M74">
            <v>5.6412394012813536</v>
          </cell>
          <cell r="N74">
            <v>5.8747219319559481</v>
          </cell>
        </row>
        <row r="75">
          <cell r="B75">
            <v>78</v>
          </cell>
          <cell r="C75">
            <v>8.1989999999999993E-2</v>
          </cell>
          <cell r="D75">
            <v>386240.24147737591</v>
          </cell>
          <cell r="E75">
            <v>31667.837398730047</v>
          </cell>
          <cell r="F75">
            <v>954.56298982696319</v>
          </cell>
          <cell r="G75">
            <v>5176.9583981507003</v>
          </cell>
          <cell r="H75">
            <v>24237.500274283306</v>
          </cell>
          <cell r="I75">
            <v>72.467240311030253</v>
          </cell>
          <cell r="J75">
            <v>571.08458996394813</v>
          </cell>
          <cell r="K75">
            <v>3381.5880074630486</v>
          </cell>
          <cell r="L75">
            <v>5.4233805975330602</v>
          </cell>
          <cell r="M75">
            <v>5.4709783561382599</v>
          </cell>
          <cell r="N75">
            <v>5.7143701328389493</v>
          </cell>
        </row>
        <row r="76">
          <cell r="B76">
            <v>79</v>
          </cell>
          <cell r="C76">
            <v>8.9980000000000004E-2</v>
          </cell>
          <cell r="D76">
            <v>354572.40407864586</v>
          </cell>
          <cell r="E76">
            <v>31904.424918996556</v>
          </cell>
          <cell r="F76">
            <v>811.38737989912056</v>
          </cell>
          <cell r="G76">
            <v>4222.3954083237377</v>
          </cell>
          <cell r="H76">
            <v>19060.541876132604</v>
          </cell>
          <cell r="I76">
            <v>67.600589299373041</v>
          </cell>
          <cell r="J76">
            <v>498.6173496529176</v>
          </cell>
          <cell r="K76">
            <v>2810.5034174991001</v>
          </cell>
          <cell r="L76">
            <v>5.2039204859813157</v>
          </cell>
          <cell r="M76">
            <v>5.308144611047017</v>
          </cell>
          <cell r="N76">
            <v>5.5618038743656379</v>
          </cell>
        </row>
        <row r="77">
          <cell r="B77">
            <v>80</v>
          </cell>
          <cell r="C77">
            <v>9.8610000000000003E-2</v>
          </cell>
          <cell r="D77">
            <v>322667.97915964929</v>
          </cell>
          <cell r="E77">
            <v>31818.289424933017</v>
          </cell>
          <cell r="F77">
            <v>683.68402171833134</v>
          </cell>
          <cell r="G77">
            <v>3411.0080284246178</v>
          </cell>
          <cell r="H77">
            <v>14838.14646780886</v>
          </cell>
          <cell r="I77">
            <v>62.424149427448754</v>
          </cell>
          <cell r="J77">
            <v>431.01676035354456</v>
          </cell>
          <cell r="K77">
            <v>2311.8860678461829</v>
          </cell>
          <cell r="L77">
            <v>4.9891586172389841</v>
          </cell>
          <cell r="M77">
            <v>5.1533387555011796</v>
          </cell>
          <cell r="N77">
            <v>5.4175641362979645</v>
          </cell>
        </row>
        <row r="78">
          <cell r="B78">
            <v>81</v>
          </cell>
          <cell r="C78">
            <v>0.10795</v>
          </cell>
          <cell r="D78">
            <v>290849.68973471626</v>
          </cell>
          <cell r="E78">
            <v>31397.22400686262</v>
          </cell>
          <cell r="F78">
            <v>570.616611422858</v>
          </cell>
          <cell r="G78">
            <v>2727.3240067062866</v>
          </cell>
          <cell r="H78">
            <v>11427.138439384242</v>
          </cell>
          <cell r="I78">
            <v>57.035243706571769</v>
          </cell>
          <cell r="J78">
            <v>368.59261092609574</v>
          </cell>
          <cell r="K78">
            <v>1880.8693074926384</v>
          </cell>
          <cell r="L78">
            <v>4.7796085008909612</v>
          </cell>
          <cell r="M78">
            <v>5.0070408670320763</v>
          </cell>
          <cell r="N78">
            <v>5.2820665182102378</v>
          </cell>
        </row>
        <row r="79">
          <cell r="B79">
            <v>82</v>
          </cell>
          <cell r="C79">
            <v>0.11798</v>
          </cell>
          <cell r="D79">
            <v>259452.46572785365</v>
          </cell>
          <cell r="E79">
            <v>30610.201906572172</v>
          </cell>
          <cell r="F79">
            <v>471.31347057385221</v>
          </cell>
          <cell r="G79">
            <v>2156.7073952834294</v>
          </cell>
          <cell r="H79">
            <v>8699.8144326779566</v>
          </cell>
          <cell r="I79">
            <v>51.486632646576922</v>
          </cell>
          <cell r="J79">
            <v>311.55736721952405</v>
          </cell>
          <cell r="K79">
            <v>1512.276696566543</v>
          </cell>
          <cell r="L79">
            <v>4.5759511024743462</v>
          </cell>
          <cell r="M79">
            <v>4.8696994216598029</v>
          </cell>
          <cell r="N79">
            <v>5.1556743525025057</v>
          </cell>
        </row>
        <row r="80">
          <cell r="B80">
            <v>83</v>
          </cell>
          <cell r="C80">
            <v>0.12873999999999999</v>
          </cell>
          <cell r="D80">
            <v>228842.26382128146</v>
          </cell>
          <cell r="E80">
            <v>29461.153044351773</v>
          </cell>
          <cell r="F80">
            <v>384.91472899587876</v>
          </cell>
          <cell r="G80">
            <v>1685.3939247095766</v>
          </cell>
          <cell r="H80">
            <v>6543.1070373945277</v>
          </cell>
          <cell r="I80">
            <v>45.883261306416138</v>
          </cell>
          <cell r="J80">
            <v>260.07073457294712</v>
          </cell>
          <cell r="K80">
            <v>1200.7193293470191</v>
          </cell>
          <cell r="L80">
            <v>4.3786163473303246</v>
          </cell>
          <cell r="M80">
            <v>4.7415844212564213</v>
          </cell>
          <cell r="N80">
            <v>5.0385797688000045</v>
          </cell>
        </row>
        <row r="81">
          <cell r="B81">
            <v>84</v>
          </cell>
          <cell r="C81">
            <v>0.14022999999999999</v>
          </cell>
          <cell r="D81">
            <v>199381.11077692968</v>
          </cell>
          <cell r="E81">
            <v>27959.213164248849</v>
          </cell>
          <cell r="F81">
            <v>310.51926554161975</v>
          </cell>
          <cell r="G81">
            <v>1300.4791957136977</v>
          </cell>
          <cell r="H81">
            <v>4857.7131126849499</v>
          </cell>
          <cell r="I81">
            <v>40.318626487871605</v>
          </cell>
          <cell r="J81">
            <v>214.18747326653096</v>
          </cell>
          <cell r="K81">
            <v>940.64859477407174</v>
          </cell>
          <cell r="L81">
            <v>4.1880789375350078</v>
          </cell>
          <cell r="M81">
            <v>4.6228938745461763</v>
          </cell>
          <cell r="N81">
            <v>4.9308842328607492</v>
          </cell>
        </row>
        <row r="82">
          <cell r="B82">
            <v>85</v>
          </cell>
          <cell r="C82">
            <v>0.15246000000000001</v>
          </cell>
          <cell r="D82">
            <v>171421.89761268083</v>
          </cell>
          <cell r="E82">
            <v>26134.98251002932</v>
          </cell>
          <cell r="F82">
            <v>247.1992119765911</v>
          </cell>
          <cell r="G82">
            <v>989.95993017207809</v>
          </cell>
          <cell r="H82">
            <v>3557.2339169712513</v>
          </cell>
          <cell r="I82">
            <v>34.896288757362115</v>
          </cell>
          <cell r="J82">
            <v>173.86884677865936</v>
          </cell>
          <cell r="K82">
            <v>726.46112150754072</v>
          </cell>
          <cell r="L82">
            <v>4.0047050403454518</v>
          </cell>
          <cell r="M82">
            <v>4.5136854779863143</v>
          </cell>
          <cell r="N82">
            <v>4.8325542872588274</v>
          </cell>
        </row>
        <row r="83">
          <cell r="B83">
            <v>86</v>
          </cell>
          <cell r="C83">
            <v>0.16541</v>
          </cell>
          <cell r="D83">
            <v>145286.91510265152</v>
          </cell>
          <cell r="E83">
            <v>24031.908627129589</v>
          </cell>
          <cell r="F83">
            <v>193.99187048022225</v>
          </cell>
          <cell r="G83">
            <v>742.7607181954869</v>
          </cell>
          <cell r="H83">
            <v>2567.2739867991727</v>
          </cell>
          <cell r="I83">
            <v>29.71129194086441</v>
          </cell>
          <cell r="J83">
            <v>138.97255802129723</v>
          </cell>
          <cell r="K83">
            <v>552.59227472888131</v>
          </cell>
          <cell r="L83">
            <v>3.828823941729107</v>
          </cell>
          <cell r="M83">
            <v>4.4139122592871605</v>
          </cell>
          <cell r="N83">
            <v>4.743447874173345</v>
          </cell>
        </row>
        <row r="84">
          <cell r="B84">
            <v>87</v>
          </cell>
          <cell r="C84">
            <v>0.17910000000000001</v>
          </cell>
          <cell r="D84">
            <v>121255.00647552192</v>
          </cell>
          <cell r="E84">
            <v>21716.771659765978</v>
          </cell>
          <cell r="F84">
            <v>149.91081035563766</v>
          </cell>
          <cell r="G84">
            <v>548.76884771526466</v>
          </cell>
          <cell r="H84">
            <v>1824.5132686036857</v>
          </cell>
          <cell r="I84">
            <v>24.860209383976578</v>
          </cell>
          <cell r="J84">
            <v>109.26126608043282</v>
          </cell>
          <cell r="K84">
            <v>413.6197167075839</v>
          </cell>
          <cell r="L84">
            <v>3.6606355900111858</v>
          </cell>
          <cell r="M84">
            <v>4.3234019195064812</v>
          </cell>
          <cell r="N84">
            <v>4.6633021346375898</v>
          </cell>
        </row>
        <row r="85">
          <cell r="B85">
            <v>88</v>
          </cell>
          <cell r="C85">
            <v>0.19345999999999999</v>
          </cell>
          <cell r="D85">
            <v>99538.234815755946</v>
          </cell>
          <cell r="E85">
            <v>19256.666907456143</v>
          </cell>
          <cell r="F85">
            <v>113.9460965008731</v>
          </cell>
          <cell r="G85">
            <v>398.85803735962691</v>
          </cell>
          <cell r="H85">
            <v>1275.744420888421</v>
          </cell>
          <cell r="I85">
            <v>20.411122063943431</v>
          </cell>
          <cell r="J85">
            <v>84.401056696456266</v>
          </cell>
          <cell r="K85">
            <v>304.35845062715111</v>
          </cell>
          <cell r="L85">
            <v>3.5004098394592282</v>
          </cell>
          <cell r="M85">
            <v>4.241902788392709</v>
          </cell>
          <cell r="N85">
            <v>4.5917762120668115</v>
          </cell>
        </row>
        <row r="86">
          <cell r="B86">
            <v>89</v>
          </cell>
          <cell r="C86">
            <v>0.20849000000000001</v>
          </cell>
          <cell r="D86">
            <v>80281.567908299796</v>
          </cell>
          <cell r="E86">
            <v>16737.904093201425</v>
          </cell>
          <cell r="F86">
            <v>85.094522844272376</v>
          </cell>
          <cell r="G86">
            <v>284.91194085875372</v>
          </cell>
          <cell r="H86">
            <v>876.88638352879411</v>
          </cell>
          <cell r="I86">
            <v>16.427182470187365</v>
          </cell>
          <cell r="J86">
            <v>63.989934632512856</v>
          </cell>
          <cell r="K86">
            <v>219.95739393069482</v>
          </cell>
          <cell r="L86">
            <v>3.3481818962679673</v>
          </cell>
          <cell r="M86">
            <v>4.1690332755446091</v>
          </cell>
          <cell r="N86">
            <v>4.5284128150157121</v>
          </cell>
        </row>
        <row r="87">
          <cell r="B87">
            <v>90</v>
          </cell>
          <cell r="C87">
            <v>0.22413</v>
          </cell>
          <cell r="D87">
            <v>63543.663815098371</v>
          </cell>
          <cell r="E87">
            <v>14242.041370877998</v>
          </cell>
          <cell r="F87">
            <v>62.364042385620408</v>
          </cell>
          <cell r="G87">
            <v>199.81741801448138</v>
          </cell>
          <cell r="H87">
            <v>591.97444267004039</v>
          </cell>
          <cell r="I87">
            <v>12.942271129526945</v>
          </cell>
          <cell r="J87">
            <v>47.562752162325481</v>
          </cell>
          <cell r="K87">
            <v>155.96745929818195</v>
          </cell>
          <cell r="L87">
            <v>3.2040485249326025</v>
          </cell>
          <cell r="M87">
            <v>4.1043507641229118</v>
          </cell>
          <cell r="N87">
            <v>4.4727032749001792</v>
          </cell>
        </row>
        <row r="88">
          <cell r="B88">
            <v>91</v>
          </cell>
          <cell r="C88">
            <v>0.24032000000000001</v>
          </cell>
          <cell r="D88">
            <v>49301.622444220375</v>
          </cell>
          <cell r="E88">
            <v>11848.16590579504</v>
          </cell>
          <cell r="F88">
            <v>44.802212560862316</v>
          </cell>
          <cell r="G88">
            <v>137.45337562886101</v>
          </cell>
          <cell r="H88">
            <v>392.15702465555916</v>
          </cell>
          <cell r="I88">
            <v>9.9693219653948457</v>
          </cell>
          <cell r="J88">
            <v>34.620481032798544</v>
          </cell>
          <cell r="K88">
            <v>108.40470713585655</v>
          </cell>
          <cell r="L88">
            <v>3.0680041848856274</v>
          </cell>
          <cell r="M88">
            <v>4.0473369873775304</v>
          </cell>
          <cell r="N88">
            <v>4.4240777940058598</v>
          </cell>
        </row>
        <row r="89">
          <cell r="B89">
            <v>92</v>
          </cell>
          <cell r="C89">
            <v>0.25699</v>
          </cell>
          <cell r="D89">
            <v>37453.456538425336</v>
          </cell>
          <cell r="E89">
            <v>9625.1637958099273</v>
          </cell>
          <cell r="F89">
            <v>31.514208183551752</v>
          </cell>
          <cell r="G89">
            <v>92.651163067998624</v>
          </cell>
          <cell r="H89">
            <v>254.70364902669803</v>
          </cell>
          <cell r="I89">
            <v>7.4989225565657076</v>
          </cell>
          <cell r="J89">
            <v>24.65115906740369</v>
          </cell>
          <cell r="K89">
            <v>73.784226103058003</v>
          </cell>
          <cell r="L89">
            <v>2.9399806756482669</v>
          </cell>
          <cell r="M89">
            <v>3.9974218222707503</v>
          </cell>
          <cell r="N89">
            <v>4.381927934524688</v>
          </cell>
        </row>
        <row r="90">
          <cell r="B90">
            <v>93</v>
          </cell>
          <cell r="C90">
            <v>0.27405000000000002</v>
          </cell>
          <cell r="D90">
            <v>27828.292742615409</v>
          </cell>
          <cell r="E90">
            <v>7626.3436261137531</v>
          </cell>
          <cell r="F90">
            <v>21.680899835611836</v>
          </cell>
          <cell r="G90">
            <v>61.136954884446915</v>
          </cell>
          <cell r="H90">
            <v>162.05248595869938</v>
          </cell>
          <cell r="I90">
            <v>5.5015283332865028</v>
          </cell>
          <cell r="J90">
            <v>17.15223651083798</v>
          </cell>
          <cell r="K90">
            <v>49.133067035654349</v>
          </cell>
          <cell r="L90">
            <v>2.8198532048022642</v>
          </cell>
          <cell r="M90">
            <v>3.9539948861593328</v>
          </cell>
          <cell r="N90">
            <v>4.3456229435798139</v>
          </cell>
        </row>
        <row r="91">
          <cell r="B91">
            <v>94</v>
          </cell>
          <cell r="C91">
            <v>0.29143000000000002</v>
          </cell>
          <cell r="D91">
            <v>20201.949116501655</v>
          </cell>
          <cell r="E91">
            <v>5887.4540310220782</v>
          </cell>
          <cell r="F91">
            <v>14.573378921909638</v>
          </cell>
          <cell r="G91">
            <v>39.456055048835061</v>
          </cell>
          <cell r="H91">
            <v>100.91553107425253</v>
          </cell>
          <cell r="I91">
            <v>3.9325183511223387</v>
          </cell>
          <cell r="J91">
            <v>11.650708177551481</v>
          </cell>
          <cell r="K91">
            <v>31.980830524816358</v>
          </cell>
          <cell r="L91">
            <v>2.7074061039829802</v>
          </cell>
          <cell r="M91">
            <v>3.9164220801794434</v>
          </cell>
          <cell r="N91">
            <v>4.3145240720629543</v>
          </cell>
        </row>
        <row r="92">
          <cell r="B92">
            <v>95</v>
          </cell>
          <cell r="C92">
            <v>0.30903000000000003</v>
          </cell>
          <cell r="D92">
            <v>14314.495085479577</v>
          </cell>
          <cell r="E92">
            <v>4423.6084162657544</v>
          </cell>
          <cell r="F92">
            <v>9.5613510210162129</v>
          </cell>
          <cell r="G92">
            <v>24.882676126925436</v>
          </cell>
          <cell r="H92">
            <v>61.459476025417473</v>
          </cell>
          <cell r="I92">
            <v>2.7358743574302231</v>
          </cell>
          <cell r="J92">
            <v>7.7181898264291418</v>
          </cell>
          <cell r="K92">
            <v>20.330122347264879</v>
          </cell>
          <cell r="L92">
            <v>2.6024226149873972</v>
          </cell>
          <cell r="M92">
            <v>3.8840658228060083</v>
          </cell>
          <cell r="N92">
            <v>4.2879994656730602</v>
          </cell>
        </row>
        <row r="93">
          <cell r="B93">
            <v>96</v>
          </cell>
          <cell r="C93">
            <v>0.32673000000000002</v>
          </cell>
          <cell r="D93">
            <v>9890.8866692138217</v>
          </cell>
          <cell r="E93">
            <v>3231.649401432232</v>
          </cell>
          <cell r="F93">
            <v>6.1172284398070111</v>
          </cell>
          <cell r="G93">
            <v>15.321325105909221</v>
          </cell>
          <cell r="H93">
            <v>36.576799898492041</v>
          </cell>
          <cell r="I93">
            <v>1.850631526053838</v>
          </cell>
          <cell r="J93">
            <v>4.9823154689989186</v>
          </cell>
          <cell r="K93">
            <v>12.611932520835737</v>
          </cell>
          <cell r="L93">
            <v>2.5046187594054579</v>
          </cell>
          <cell r="M93">
            <v>3.8562742116177247</v>
          </cell>
          <cell r="N93">
            <v>4.265418426828945</v>
          </cell>
        </row>
        <row r="94">
          <cell r="B94">
            <v>97</v>
          </cell>
          <cell r="C94">
            <v>0.34444999999999998</v>
          </cell>
          <cell r="D94">
            <v>6659.2372677815893</v>
          </cell>
          <cell r="E94">
            <v>2293.7742768873682</v>
          </cell>
          <cell r="F94">
            <v>3.813468881174876</v>
          </cell>
          <cell r="G94">
            <v>9.2040966661022097</v>
          </cell>
          <cell r="H94">
            <v>21.25547479258281</v>
          </cell>
          <cell r="I94">
            <v>1.2162494038154499</v>
          </cell>
          <cell r="J94">
            <v>3.1316839429450818</v>
          </cell>
          <cell r="K94">
            <v>7.6296170518368145</v>
          </cell>
          <cell r="L94">
            <v>2.4135759207418936</v>
          </cell>
          <cell r="M94">
            <v>3.8323775245517906</v>
          </cell>
          <cell r="N94">
            <v>4.2461707119144725</v>
          </cell>
        </row>
        <row r="95">
          <cell r="B95">
            <v>98</v>
          </cell>
          <cell r="C95">
            <v>0.36209000000000002</v>
          </cell>
          <cell r="D95">
            <v>4365.4629908942206</v>
          </cell>
          <cell r="E95">
            <v>1580.6904943728885</v>
          </cell>
          <cell r="F95">
            <v>2.3147403009761014</v>
          </cell>
          <cell r="G95">
            <v>5.3906277849273323</v>
          </cell>
          <cell r="H95">
            <v>12.051378126480602</v>
          </cell>
          <cell r="I95">
            <v>0.77605955146336714</v>
          </cell>
          <cell r="J95">
            <v>1.9154345391296321</v>
          </cell>
          <cell r="K95">
            <v>4.4979331088917336</v>
          </cell>
          <cell r="L95">
            <v>2.3288261679524749</v>
          </cell>
          <cell r="M95">
            <v>3.8117598876425927</v>
          </cell>
          <cell r="N95">
            <v>4.2297221519772261</v>
          </cell>
        </row>
        <row r="96">
          <cell r="B96">
            <v>99</v>
          </cell>
          <cell r="C96">
            <v>0.37952000000000002</v>
          </cell>
          <cell r="D96">
            <v>2784.772496521332</v>
          </cell>
          <cell r="E96">
            <v>1056.876857879776</v>
          </cell>
          <cell r="F96">
            <v>1.3672185049959857</v>
          </cell>
          <cell r="G96">
            <v>3.0758874839512309</v>
          </cell>
          <cell r="H96">
            <v>6.6607503415532694</v>
          </cell>
          <cell r="I96">
            <v>0.4804507102000708</v>
          </cell>
          <cell r="J96">
            <v>1.1393749876662651</v>
          </cell>
          <cell r="K96">
            <v>2.5824985697621003</v>
          </cell>
          <cell r="L96">
            <v>2.249740968770944</v>
          </cell>
          <cell r="M96">
            <v>3.7939126242193706</v>
          </cell>
          <cell r="N96">
            <v>4.2156023311893005</v>
          </cell>
        </row>
        <row r="97">
          <cell r="B97">
            <v>100</v>
          </cell>
          <cell r="C97">
            <v>0.39667999999999998</v>
          </cell>
          <cell r="D97">
            <v>1727.8956386415559</v>
          </cell>
          <cell r="E97">
            <v>685.42164193633232</v>
          </cell>
          <cell r="F97">
            <v>0.78549234998139716</v>
          </cell>
          <cell r="G97">
            <v>1.7086689789552461</v>
          </cell>
          <cell r="H97">
            <v>3.5848628576020394</v>
          </cell>
          <cell r="I97">
            <v>0.28850843091724138</v>
          </cell>
          <cell r="J97">
            <v>0.6589242774661942</v>
          </cell>
          <cell r="K97">
            <v>1.4431235820958359</v>
          </cell>
          <cell r="L97">
            <v>2.1752840482733058</v>
          </cell>
          <cell r="M97">
            <v>3.7783113213767106</v>
          </cell>
          <cell r="N97">
            <v>4.2033640802183534</v>
          </cell>
        </row>
        <row r="98">
          <cell r="B98">
            <v>101</v>
          </cell>
          <cell r="C98">
            <v>0.41399999999999998</v>
          </cell>
          <cell r="D98">
            <v>1042.4739967052237</v>
          </cell>
          <cell r="E98">
            <v>431.58423463596262</v>
          </cell>
          <cell r="F98">
            <v>0.43879930054701549</v>
          </cell>
          <cell r="G98">
            <v>0.92317662897384867</v>
          </cell>
          <cell r="H98">
            <v>1.8761938786467935</v>
          </cell>
          <cell r="I98">
            <v>0.16820639854302258</v>
          </cell>
          <cell r="J98">
            <v>0.37041584654895249</v>
          </cell>
          <cell r="K98">
            <v>0.78419930462964171</v>
          </cell>
          <cell r="L98">
            <v>2.1038698735914103</v>
          </cell>
          <cell r="M98">
            <v>3.7644987997099197</v>
          </cell>
          <cell r="N98">
            <v>4.1926385051692456</v>
          </cell>
        </row>
        <row r="99">
          <cell r="B99">
            <v>102</v>
          </cell>
          <cell r="C99">
            <v>0.432</v>
          </cell>
          <cell r="D99">
            <v>610.88976206926111</v>
          </cell>
          <cell r="E99">
            <v>263.90437721392078</v>
          </cell>
          <cell r="F99">
            <v>0.23808925011162135</v>
          </cell>
          <cell r="G99">
            <v>0.48437732842683318</v>
          </cell>
          <cell r="H99">
            <v>0.95301724967294488</v>
          </cell>
          <cell r="I99">
            <v>9.5235700044648527E-2</v>
          </cell>
          <cell r="J99">
            <v>0.20220944800593002</v>
          </cell>
          <cell r="K99">
            <v>0.41378345808068911</v>
          </cell>
          <cell r="L99">
            <v>2.0344359445029405</v>
          </cell>
          <cell r="M99">
            <v>3.7521687059954614</v>
          </cell>
          <cell r="N99">
            <v>4.1831873139046829</v>
          </cell>
        </row>
        <row r="100">
          <cell r="B100">
            <v>103</v>
          </cell>
          <cell r="C100">
            <v>0.45</v>
          </cell>
          <cell r="D100">
            <v>346.98538485534033</v>
          </cell>
          <cell r="E100">
            <v>156.14342318490316</v>
          </cell>
          <cell r="F100">
            <v>0.12521730931796382</v>
          </cell>
          <cell r="G100">
            <v>0.24628807831521182</v>
          </cell>
          <cell r="H100">
            <v>0.46863992124611153</v>
          </cell>
          <cell r="I100">
            <v>5.2173878882484925E-2</v>
          </cell>
          <cell r="J100">
            <v>0.10697374796128145</v>
          </cell>
          <cell r="K100">
            <v>0.21157401007475904</v>
          </cell>
          <cell r="L100">
            <v>1.9668852465900979</v>
          </cell>
          <cell r="M100">
            <v>3.7411554745828983</v>
          </cell>
          <cell r="N100">
            <v>4.1748836973683776</v>
          </cell>
        </row>
        <row r="101">
          <cell r="B101">
            <v>104</v>
          </cell>
          <cell r="C101">
            <v>0.46899999999999997</v>
          </cell>
          <cell r="D101">
            <v>190.84196167043717</v>
          </cell>
          <cell r="E101">
            <v>89.504880023435035</v>
          </cell>
          <cell r="F101">
            <v>6.3768074189703788E-2</v>
          </cell>
          <cell r="G101">
            <v>0.12107076899724799</v>
          </cell>
          <cell r="H101">
            <v>0.22235184293089968</v>
          </cell>
          <cell r="I101">
            <v>2.769187666201026E-2</v>
          </cell>
          <cell r="J101">
            <v>5.4799869078796533E-2</v>
          </cell>
          <cell r="K101">
            <v>0.10460026211347763</v>
          </cell>
          <cell r="L101">
            <v>1.8986110296678285</v>
          </cell>
          <cell r="M101">
            <v>3.7313423773451282</v>
          </cell>
          <cell r="N101">
            <v>4.1676551696393522</v>
          </cell>
        </row>
        <row r="102">
          <cell r="B102">
            <v>105</v>
          </cell>
          <cell r="C102">
            <v>0.49</v>
          </cell>
          <cell r="D102">
            <v>101.33708164700214</v>
          </cell>
          <cell r="E102">
            <v>49.655170007031046</v>
          </cell>
          <cell r="F102">
            <v>3.1352636476604363E-2</v>
          </cell>
          <cell r="G102">
            <v>5.7302694807544192E-2</v>
          </cell>
          <cell r="H102">
            <v>0.10128107393365168</v>
          </cell>
          <cell r="I102">
            <v>1.4224807290311238E-2</v>
          </cell>
          <cell r="J102">
            <v>2.7107992416786273E-2</v>
          </cell>
          <cell r="K102">
            <v>4.9800393034681111E-2</v>
          </cell>
          <cell r="L102">
            <v>1.8276834501718544</v>
          </cell>
          <cell r="M102">
            <v>3.7228267277188385</v>
          </cell>
          <cell r="N102">
            <v>4.1615800001386782</v>
          </cell>
        </row>
        <row r="103">
          <cell r="B103">
            <v>106</v>
          </cell>
          <cell r="C103">
            <v>0.51400000000000001</v>
          </cell>
          <cell r="D103">
            <v>51.681911639971091</v>
          </cell>
          <cell r="E103">
            <v>26.564502582945142</v>
          </cell>
          <cell r="F103">
            <v>1.4805411669507615E-2</v>
          </cell>
          <cell r="G103">
            <v>2.5950058330939833E-2</v>
          </cell>
          <cell r="H103">
            <v>4.3978379126107497E-2</v>
          </cell>
          <cell r="I103">
            <v>7.0462792575249214E-3</v>
          </cell>
          <cell r="J103">
            <v>1.2883185126475035E-2</v>
          </cell>
          <cell r="K103">
            <v>2.2692400617894834E-2</v>
          </cell>
          <cell r="L103">
            <v>1.7527414238933388</v>
          </cell>
          <cell r="M103">
            <v>3.7158489561271084</v>
          </cell>
          <cell r="N103">
            <v>4.1568105113925515</v>
          </cell>
        </row>
        <row r="104">
          <cell r="B104">
            <v>107</v>
          </cell>
          <cell r="C104">
            <v>0.54200000000000004</v>
          </cell>
          <cell r="D104">
            <v>25.117409057025949</v>
          </cell>
          <cell r="E104">
            <v>13.613635708908065</v>
          </cell>
          <cell r="F104">
            <v>6.6624352512784264E-3</v>
          </cell>
          <cell r="G104">
            <v>1.1144646661432216E-2</v>
          </cell>
          <cell r="H104">
            <v>1.8028320795167654E-2</v>
          </cell>
          <cell r="I104">
            <v>3.3435554686971364E-3</v>
          </cell>
          <cell r="J104">
            <v>5.836905868950114E-3</v>
          </cell>
          <cell r="K104">
            <v>9.8092154914197968E-3</v>
          </cell>
          <cell r="L104">
            <v>1.672758719762975</v>
          </cell>
          <cell r="M104">
            <v>3.7106753599692199</v>
          </cell>
          <cell r="N104">
            <v>4.1534612476678099</v>
          </cell>
        </row>
        <row r="105">
          <cell r="B105">
            <v>108</v>
          </cell>
          <cell r="C105">
            <v>0.57599999999999996</v>
          </cell>
          <cell r="D105">
            <v>11.503773348117884</v>
          </cell>
          <cell r="E105">
            <v>6.6261734485159005</v>
          </cell>
          <cell r="F105">
            <v>2.8253660602643696E-3</v>
          </cell>
          <cell r="G105">
            <v>4.4822114101537901E-3</v>
          </cell>
          <cell r="H105">
            <v>6.8836741337354405E-3</v>
          </cell>
          <cell r="I105">
            <v>1.5068618988076637E-3</v>
          </cell>
          <cell r="J105">
            <v>2.4933504002529775E-3</v>
          </cell>
          <cell r="K105">
            <v>3.9723096224696846E-3</v>
          </cell>
          <cell r="L105">
            <v>1.5864179417991555</v>
          </cell>
          <cell r="M105">
            <v>3.7074044078421347</v>
          </cell>
          <cell r="N105">
            <v>4.1514820717572212</v>
          </cell>
        </row>
        <row r="106">
          <cell r="B106">
            <v>109</v>
          </cell>
          <cell r="C106">
            <v>0.61799999999999999</v>
          </cell>
          <cell r="D106">
            <v>4.8775998996019831</v>
          </cell>
          <cell r="E106">
            <v>3.0143567379540257</v>
          </cell>
          <cell r="F106">
            <v>1.1092177866223081E-3</v>
          </cell>
          <cell r="G106">
            <v>1.6568453498894214E-3</v>
          </cell>
          <cell r="H106">
            <v>2.4014627235816521E-3</v>
          </cell>
          <cell r="I106">
            <v>6.3471906678943179E-4</v>
          </cell>
          <cell r="J106">
            <v>9.8648850144531387E-4</v>
          </cell>
          <cell r="K106">
            <v>1.4789592222167064E-3</v>
          </cell>
          <cell r="L106">
            <v>1.493706078167661</v>
          </cell>
          <cell r="M106">
            <v>3.7058174214312536</v>
          </cell>
          <cell r="N106">
            <v>4.1508274952469684</v>
          </cell>
        </row>
        <row r="107">
          <cell r="B107">
            <v>110</v>
          </cell>
          <cell r="C107">
            <v>0.67</v>
          </cell>
          <cell r="D107">
            <v>1.8632431616479574</v>
          </cell>
          <cell r="E107">
            <v>1.2483729183041317</v>
          </cell>
          <cell r="F107">
            <v>3.923344393423348E-4</v>
          </cell>
          <cell r="G107">
            <v>5.4762756326711315E-4</v>
          </cell>
          <cell r="H107">
            <v>7.4461737369223052E-4</v>
          </cell>
          <cell r="I107">
            <v>2.4339266144385587E-4</v>
          </cell>
          <cell r="J107">
            <v>3.5176943465588196E-4</v>
          </cell>
          <cell r="K107">
            <v>4.9247072077139228E-4</v>
          </cell>
          <cell r="L107">
            <v>1.3958182314687801</v>
          </cell>
          <cell r="M107">
            <v>3.7066532099759839</v>
          </cell>
          <cell r="N107">
            <v>4.1516632837916987</v>
          </cell>
        </row>
        <row r="108">
          <cell r="B108">
            <v>111</v>
          </cell>
          <cell r="C108">
            <v>0.73299999999999998</v>
          </cell>
          <cell r="D108">
            <v>0.61487024334382578</v>
          </cell>
          <cell r="E108">
            <v>0.45069988837102432</v>
          </cell>
          <cell r="F108">
            <v>1.1987996757682448E-4</v>
          </cell>
          <cell r="G108">
            <v>1.5529312392477832E-4</v>
          </cell>
          <cell r="H108">
            <v>1.969898104251174E-4</v>
          </cell>
          <cell r="I108">
            <v>8.1362977994270689E-5</v>
          </cell>
          <cell r="J108">
            <v>1.0837677321202608E-4</v>
          </cell>
          <cell r="K108">
            <v>1.4070128611551035E-4</v>
          </cell>
          <cell r="L108">
            <v>1.2954051211705533</v>
          </cell>
          <cell r="M108">
            <v>3.7095922944651369</v>
          </cell>
          <cell r="N108">
            <v>4.1546023682808517</v>
          </cell>
        </row>
        <row r="109">
          <cell r="B109">
            <v>112</v>
          </cell>
          <cell r="C109">
            <v>0.80800000000000005</v>
          </cell>
          <cell r="D109">
            <v>0.16417035497280147</v>
          </cell>
          <cell r="E109">
            <v>0.1326496468180236</v>
          </cell>
          <cell r="F109">
            <v>2.9636991984270496E-5</v>
          </cell>
          <cell r="G109">
            <v>3.5413156347953824E-5</v>
          </cell>
          <cell r="H109">
            <v>4.1696686500339074E-5</v>
          </cell>
          <cell r="I109">
            <v>2.2172860669713484E-5</v>
          </cell>
          <cell r="J109">
            <v>2.7013795217755398E-5</v>
          </cell>
          <cell r="K109">
            <v>3.2324512903484269E-5</v>
          </cell>
          <cell r="L109">
            <v>1.1948971193415636</v>
          </cell>
          <cell r="M109">
            <v>3.7224793543645425</v>
          </cell>
          <cell r="N109">
            <v>4.1674894281802572</v>
          </cell>
        </row>
        <row r="110">
          <cell r="B110">
            <v>113</v>
          </cell>
          <cell r="C110">
            <v>0.89600000000000002</v>
          </cell>
          <cell r="D110">
            <v>3.1520708154777866E-2</v>
          </cell>
          <cell r="E110">
            <v>2.8242554506680968E-2</v>
          </cell>
          <cell r="F110">
            <v>5.2687985749814185E-6</v>
          </cell>
          <cell r="G110">
            <v>5.7761643636833331E-6</v>
          </cell>
          <cell r="H110">
            <v>6.2835301523852477E-6</v>
          </cell>
          <cell r="I110">
            <v>4.3711514103549546E-6</v>
          </cell>
          <cell r="J110">
            <v>4.8409345480419121E-6</v>
          </cell>
          <cell r="K110">
            <v>5.3107176857288697E-6</v>
          </cell>
          <cell r="L110">
            <v>1.0962962962962963</v>
          </cell>
          <cell r="M110">
            <v>3.8016563090970528</v>
          </cell>
          <cell r="N110">
            <v>4.2466663829127675</v>
          </cell>
        </row>
        <row r="111">
          <cell r="B111">
            <v>114</v>
          </cell>
          <cell r="C111">
            <v>1</v>
          </cell>
          <cell r="D111">
            <v>3.278153648096898E-3</v>
          </cell>
          <cell r="E111">
            <v>3.278153648096898E-3</v>
          </cell>
          <cell r="F111">
            <v>5.0736578870191438E-7</v>
          </cell>
          <cell r="G111">
            <v>5.0736578870191438E-7</v>
          </cell>
          <cell r="H111">
            <v>5.0736578870191438E-7</v>
          </cell>
          <cell r="I111">
            <v>4.697831376869576E-7</v>
          </cell>
          <cell r="J111">
            <v>4.697831376869576E-7</v>
          </cell>
          <cell r="K111">
            <v>4.697831376869576E-7</v>
          </cell>
          <cell r="L111">
            <v>1</v>
          </cell>
          <cell r="M111">
            <v>4.7053600128007567</v>
          </cell>
          <cell r="N111">
            <v>5.150370086616471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D3:E9"/>
  <sheetViews>
    <sheetView workbookViewId="0">
      <selection activeCell="K9" sqref="K9"/>
    </sheetView>
  </sheetViews>
  <sheetFormatPr defaultRowHeight="15" x14ac:dyDescent="0.25"/>
  <cols>
    <col min="4" max="4" width="48.5703125" bestFit="1" customWidth="1"/>
    <col min="5" max="5" width="19.140625" customWidth="1"/>
  </cols>
  <sheetData>
    <row r="3" spans="4:5" ht="23.25" customHeight="1" x14ac:dyDescent="0.25">
      <c r="D3" s="6" t="s">
        <v>46</v>
      </c>
    </row>
    <row r="4" spans="4:5" ht="26.25" customHeight="1" x14ac:dyDescent="0.25">
      <c r="D4" s="3" t="s">
        <v>39</v>
      </c>
      <c r="E4" s="4">
        <v>0</v>
      </c>
    </row>
    <row r="5" spans="4:5" ht="26.25" customHeight="1" x14ac:dyDescent="0.25">
      <c r="D5" s="3" t="s">
        <v>40</v>
      </c>
      <c r="E5" s="5">
        <v>0.05</v>
      </c>
    </row>
    <row r="6" spans="4:5" ht="26.25" customHeight="1" x14ac:dyDescent="0.25">
      <c r="D6" s="3" t="s">
        <v>41</v>
      </c>
      <c r="E6" s="5">
        <v>3.0000000000000001E-3</v>
      </c>
    </row>
    <row r="7" spans="4:5" ht="26.25" customHeight="1" x14ac:dyDescent="0.25">
      <c r="D7" s="3" t="s">
        <v>42</v>
      </c>
      <c r="E7" s="5">
        <v>0.08</v>
      </c>
    </row>
    <row r="8" spans="4:5" ht="26.25" customHeight="1" x14ac:dyDescent="0.25">
      <c r="D8" s="3" t="s">
        <v>43</v>
      </c>
      <c r="E8" s="5">
        <f>E7*(1-(E5+E6))</f>
        <v>7.5759999999999994E-2</v>
      </c>
    </row>
    <row r="9" spans="4:5" ht="24.75" customHeight="1" x14ac:dyDescent="0.25">
      <c r="D9" s="7" t="s">
        <v>47</v>
      </c>
      <c r="E9" s="8">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11"/>
  <sheetViews>
    <sheetView topLeftCell="A80" workbookViewId="0">
      <selection activeCell="K9" sqref="K9"/>
    </sheetView>
  </sheetViews>
  <sheetFormatPr defaultRowHeight="15" x14ac:dyDescent="0.25"/>
  <cols>
    <col min="1" max="1" width="10.7109375" customWidth="1"/>
    <col min="2" max="2" width="9.28515625" style="12" bestFit="1" customWidth="1"/>
    <col min="3" max="3" width="14.42578125" style="24" bestFit="1" customWidth="1"/>
    <col min="4" max="4" width="11.5703125" style="12" bestFit="1" customWidth="1"/>
    <col min="5" max="5" width="10.5703125" style="12" bestFit="1" customWidth="1"/>
    <col min="6" max="6" width="11.5703125" style="12" bestFit="1" customWidth="1"/>
    <col min="7" max="7" width="13.28515625" style="12" bestFit="1" customWidth="1"/>
    <col min="8" max="8" width="14.28515625" style="12" bestFit="1" customWidth="1"/>
    <col min="9" max="9" width="9.28515625" style="12" bestFit="1" customWidth="1"/>
    <col min="10" max="10" width="9.5703125" style="12" bestFit="1" customWidth="1"/>
    <col min="11" max="11" width="11.5703125" style="12" bestFit="1" customWidth="1"/>
    <col min="12" max="12" width="9.28515625" style="12" bestFit="1" customWidth="1"/>
    <col min="13" max="14" width="13.7109375" style="12" customWidth="1"/>
  </cols>
  <sheetData>
    <row r="1" spans="1:14" x14ac:dyDescent="0.25">
      <c r="A1" s="1" t="s">
        <v>38</v>
      </c>
      <c r="B1" s="15"/>
      <c r="G1" s="16" t="s">
        <v>38</v>
      </c>
    </row>
    <row r="2" spans="1:14" x14ac:dyDescent="0.25">
      <c r="L2" s="17" t="s">
        <v>11</v>
      </c>
      <c r="M2" s="18">
        <v>12</v>
      </c>
    </row>
    <row r="3" spans="1:14" x14ac:dyDescent="0.25">
      <c r="A3" s="2" t="s">
        <v>12</v>
      </c>
      <c r="B3" s="19">
        <v>0.08</v>
      </c>
      <c r="L3" s="17" t="s">
        <v>13</v>
      </c>
      <c r="M3" s="18">
        <v>5</v>
      </c>
    </row>
    <row r="5" spans="1:14" ht="18.75" x14ac:dyDescent="0.35">
      <c r="C5" s="24" t="s">
        <v>14</v>
      </c>
      <c r="D5" s="12" t="s">
        <v>15</v>
      </c>
      <c r="E5" s="12" t="s">
        <v>16</v>
      </c>
      <c r="F5" s="12" t="s">
        <v>17</v>
      </c>
      <c r="G5" s="20" t="s">
        <v>18</v>
      </c>
      <c r="H5" s="20" t="s">
        <v>19</v>
      </c>
      <c r="I5" s="12" t="s">
        <v>20</v>
      </c>
      <c r="J5" s="20" t="s">
        <v>21</v>
      </c>
      <c r="K5" s="20" t="s">
        <v>22</v>
      </c>
      <c r="L5" s="21" t="s">
        <v>23</v>
      </c>
      <c r="M5" s="22" t="s">
        <v>24</v>
      </c>
      <c r="N5" s="23" t="s">
        <v>25</v>
      </c>
    </row>
    <row r="6" spans="1:14" ht="18.75" x14ac:dyDescent="0.35">
      <c r="B6" s="12" t="s">
        <v>26</v>
      </c>
      <c r="C6" s="24" t="s">
        <v>27</v>
      </c>
      <c r="D6" s="12" t="s">
        <v>28</v>
      </c>
      <c r="E6" s="12" t="s">
        <v>29</v>
      </c>
      <c r="F6" s="12" t="s">
        <v>30</v>
      </c>
      <c r="G6" s="12" t="s">
        <v>31</v>
      </c>
      <c r="H6" s="12" t="s">
        <v>32</v>
      </c>
      <c r="I6" s="12" t="s">
        <v>33</v>
      </c>
      <c r="J6" s="12" t="s">
        <v>34</v>
      </c>
      <c r="K6" s="12" t="s">
        <v>35</v>
      </c>
      <c r="L6" s="12" t="s">
        <v>36</v>
      </c>
      <c r="M6" s="12" t="s">
        <v>37</v>
      </c>
      <c r="N6" s="12" t="s">
        <v>37</v>
      </c>
    </row>
    <row r="7" spans="1:14" x14ac:dyDescent="0.25">
      <c r="B7" s="12">
        <v>10</v>
      </c>
      <c r="C7" s="24">
        <v>1.17E-3</v>
      </c>
      <c r="D7" s="12">
        <v>897001</v>
      </c>
      <c r="E7" s="12">
        <f>C7*D7</f>
        <v>1049.49117</v>
      </c>
      <c r="F7" s="12">
        <f t="shared" ref="F7:F70" si="0">(1+$B$3)^-B7*D7</f>
        <v>415485.02200544986</v>
      </c>
      <c r="G7" s="12">
        <f>SUM(F7:F$111)</f>
        <v>5490449.3754460383</v>
      </c>
      <c r="H7" s="12">
        <f>SUM(G7:G$111)</f>
        <v>70971128.312224865</v>
      </c>
      <c r="I7" s="12">
        <f t="shared" ref="I7:I70" si="1">(1+$B$3)^-(B7+1)*E7</f>
        <v>450.10877383923736</v>
      </c>
      <c r="J7" s="12">
        <f>SUM(I7:I$111)</f>
        <v>8785.0682613854333</v>
      </c>
      <c r="K7" s="12">
        <f>SUM(J7:J$111)</f>
        <v>233328.75895704032</v>
      </c>
      <c r="L7" s="12">
        <f>G7/F7</f>
        <v>13.214554279104725</v>
      </c>
      <c r="M7" s="12">
        <f t="shared" ref="M7:M70" si="2">(1-(1+$B$3)^-$M$3)/($M$2*(1-(1+$B$3)^(-1/$M$2)))+IF(VLOOKUP($B7+$M$3,$B$7:$K$111,6)=0,0,VLOOKUP($B7+$M$3,$B$7:$K$111,6)/VLOOKUP($B7,$B$7:$K$111,5)-($M$2-1)/(2*$M$2))</f>
        <v>12.617092784153865</v>
      </c>
      <c r="N7" s="12">
        <f t="shared" ref="N7:N70" si="3">(1-(1+$B$3)^-$M$3)/LN(1+$B$3)+IF(VLOOKUP($B7+$M$3,$B$7:$K$111,6)=0,0,0.5*(VLOOKUP($B7+$M$3,$B$7:$K$111,6)+VLOOKUP($B7+$M$3+1,$B$7:$K$111,6))/VLOOKUP($B7,$B$7:$K$111,5))</f>
        <v>12.7237973124993</v>
      </c>
    </row>
    <row r="8" spans="1:14" x14ac:dyDescent="0.25">
      <c r="B8" s="12">
        <f>+B7+1</f>
        <v>11</v>
      </c>
      <c r="C8" s="24">
        <v>1.17E-3</v>
      </c>
      <c r="D8" s="12">
        <f>D7-E7</f>
        <v>895951.50882999995</v>
      </c>
      <c r="E8" s="12">
        <f>C8*D8</f>
        <v>1048.2632653311</v>
      </c>
      <c r="F8" s="12">
        <f t="shared" si="0"/>
        <v>384258.24493491062</v>
      </c>
      <c r="G8" s="12">
        <f>SUM(F8:F$111)</f>
        <v>5074964.3534405893</v>
      </c>
      <c r="H8" s="12">
        <f>SUM(G8:G$111)</f>
        <v>65480678.936778858</v>
      </c>
      <c r="I8" s="12">
        <f t="shared" si="1"/>
        <v>416.27976534615311</v>
      </c>
      <c r="J8" s="12">
        <f>SUM(I8:I$111)</f>
        <v>8334.9594875461935</v>
      </c>
      <c r="K8" s="12">
        <f>SUM(J8:J$111)</f>
        <v>224543.69069565489</v>
      </c>
      <c r="L8" s="12">
        <f>G8/F8</f>
        <v>13.20717101151658</v>
      </c>
      <c r="M8" s="12">
        <f t="shared" si="2"/>
        <v>12.609709516565719</v>
      </c>
      <c r="N8" s="12">
        <f t="shared" si="3"/>
        <v>12.716414044911154</v>
      </c>
    </row>
    <row r="9" spans="1:14" x14ac:dyDescent="0.25">
      <c r="B9" s="12">
        <f t="shared" ref="B9:B72" si="4">+B8+1</f>
        <v>12</v>
      </c>
      <c r="C9" s="24">
        <v>1.17E-3</v>
      </c>
      <c r="D9" s="12">
        <f t="shared" ref="D9:D72" si="5">D8-E8</f>
        <v>894903.2455646689</v>
      </c>
      <c r="E9" s="12">
        <f t="shared" ref="E9:E72" si="6">C9*D9</f>
        <v>1047.0367973106627</v>
      </c>
      <c r="F9" s="12">
        <f t="shared" si="0"/>
        <v>355378.39147068217</v>
      </c>
      <c r="G9" s="12">
        <f>SUM(F9:F$111)</f>
        <v>4690706.1085056784</v>
      </c>
      <c r="H9" s="12">
        <f>SUM(G9:G$111)</f>
        <v>60405714.583338268</v>
      </c>
      <c r="I9" s="12">
        <f t="shared" si="1"/>
        <v>384.99325742657237</v>
      </c>
      <c r="J9" s="12">
        <f>SUM(I9:I$111)</f>
        <v>7918.6797222000396</v>
      </c>
      <c r="K9" s="12">
        <f>SUM(J9:J$111)</f>
        <v>216208.73120810871</v>
      </c>
      <c r="L9" s="12">
        <f t="shared" ref="L9:L72" si="7">G9/F9</f>
        <v>13.199187742096159</v>
      </c>
      <c r="M9" s="12">
        <f t="shared" si="2"/>
        <v>12.601726247145297</v>
      </c>
      <c r="N9" s="12">
        <f t="shared" si="3"/>
        <v>12.708430775490735</v>
      </c>
    </row>
    <row r="10" spans="1:14" x14ac:dyDescent="0.25">
      <c r="B10" s="12">
        <f t="shared" si="4"/>
        <v>13</v>
      </c>
      <c r="C10" s="24">
        <v>1.17E-3</v>
      </c>
      <c r="D10" s="12">
        <f t="shared" si="5"/>
        <v>893856.20876735821</v>
      </c>
      <c r="E10" s="12">
        <f t="shared" si="6"/>
        <v>1045.811764257809</v>
      </c>
      <c r="F10" s="12">
        <f t="shared" si="0"/>
        <v>328669.07291913097</v>
      </c>
      <c r="G10" s="12">
        <f>SUM(F10:F$111)</f>
        <v>4335327.7170349965</v>
      </c>
      <c r="H10" s="12">
        <f>SUM(G10:G$111)</f>
        <v>55715008.474832594</v>
      </c>
      <c r="I10" s="12">
        <f t="shared" si="1"/>
        <v>356.05816232905852</v>
      </c>
      <c r="J10" s="12">
        <f>SUM(I10:I$111)</f>
        <v>7533.6864647734665</v>
      </c>
      <c r="K10" s="12">
        <f>SUM(J10:J$111)</f>
        <v>208290.05148590868</v>
      </c>
      <c r="L10" s="12">
        <f t="shared" si="7"/>
        <v>13.19055571164648</v>
      </c>
      <c r="M10" s="12">
        <f t="shared" si="2"/>
        <v>12.593094216695615</v>
      </c>
      <c r="N10" s="12">
        <f t="shared" si="3"/>
        <v>12.699798745041052</v>
      </c>
    </row>
    <row r="11" spans="1:14" x14ac:dyDescent="0.25">
      <c r="B11" s="12">
        <f t="shared" si="4"/>
        <v>14</v>
      </c>
      <c r="C11" s="24">
        <v>1.17E-3</v>
      </c>
      <c r="D11" s="12">
        <f t="shared" si="5"/>
        <v>892810.39700310037</v>
      </c>
      <c r="E11" s="12">
        <f t="shared" si="6"/>
        <v>1044.5881644936276</v>
      </c>
      <c r="F11" s="12">
        <f t="shared" si="0"/>
        <v>303967.15750353294</v>
      </c>
      <c r="G11" s="12">
        <f>SUM(F11:F$111)</f>
        <v>4006658.644115868</v>
      </c>
      <c r="H11" s="12">
        <f>SUM(G11:G$111)</f>
        <v>51379680.757797599</v>
      </c>
      <c r="I11" s="12">
        <f t="shared" si="1"/>
        <v>329.29775396216064</v>
      </c>
      <c r="J11" s="12">
        <f>SUM(I11:I$111)</f>
        <v>7177.6283024444092</v>
      </c>
      <c r="K11" s="12">
        <f>SUM(J11:J$111)</f>
        <v>200756.36502113519</v>
      </c>
      <c r="L11" s="12">
        <f t="shared" si="7"/>
        <v>13.181222198550511</v>
      </c>
      <c r="M11" s="12">
        <f t="shared" si="2"/>
        <v>12.583760703599641</v>
      </c>
      <c r="N11" s="12">
        <f t="shared" si="3"/>
        <v>12.690465231945076</v>
      </c>
    </row>
    <row r="12" spans="1:14" x14ac:dyDescent="0.25">
      <c r="B12" s="12">
        <f t="shared" si="4"/>
        <v>15</v>
      </c>
      <c r="C12" s="24">
        <v>1.17E-3</v>
      </c>
      <c r="D12" s="12">
        <f t="shared" si="5"/>
        <v>891765.8088386067</v>
      </c>
      <c r="E12" s="12">
        <f t="shared" si="6"/>
        <v>1043.3659963411699</v>
      </c>
      <c r="F12" s="12">
        <f t="shared" si="0"/>
        <v>281121.77400856826</v>
      </c>
      <c r="G12" s="12">
        <f>SUM(F12:F$111)</f>
        <v>3702691.4866123348</v>
      </c>
      <c r="H12" s="12">
        <f>SUM(G12:G$111)</f>
        <v>47373022.113681734</v>
      </c>
      <c r="I12" s="12">
        <f t="shared" si="1"/>
        <v>304.5485885092823</v>
      </c>
      <c r="J12" s="12">
        <f>SUM(I12:I$111)</f>
        <v>6848.3305484822486</v>
      </c>
      <c r="K12" s="12">
        <f>SUM(J12:J$111)</f>
        <v>193578.73671869078</v>
      </c>
      <c r="L12" s="12">
        <f t="shared" si="7"/>
        <v>13.17113019676477</v>
      </c>
      <c r="M12" s="12">
        <f t="shared" si="2"/>
        <v>12.573668701813897</v>
      </c>
      <c r="N12" s="12">
        <f t="shared" si="3"/>
        <v>12.680373230159336</v>
      </c>
    </row>
    <row r="13" spans="1:14" x14ac:dyDescent="0.25">
      <c r="B13" s="12">
        <f t="shared" si="4"/>
        <v>16</v>
      </c>
      <c r="C13" s="24">
        <v>1.17E-3</v>
      </c>
      <c r="D13" s="12">
        <f t="shared" si="5"/>
        <v>890722.44284226547</v>
      </c>
      <c r="E13" s="12">
        <f t="shared" si="6"/>
        <v>1042.1452581254507</v>
      </c>
      <c r="F13" s="12">
        <f t="shared" si="0"/>
        <v>259993.39030831319</v>
      </c>
      <c r="G13" s="12">
        <f>SUM(F13:F$111)</f>
        <v>3421569.7126037665</v>
      </c>
      <c r="H13" s="12">
        <f>SUM(G13:G$111)</f>
        <v>43670330.627069399</v>
      </c>
      <c r="I13" s="12">
        <f t="shared" si="1"/>
        <v>281.65950616733932</v>
      </c>
      <c r="J13" s="12">
        <f>SUM(I13:I$111)</f>
        <v>6543.7819599729655</v>
      </c>
      <c r="K13" s="12">
        <f>SUM(J13:J$111)</f>
        <v>186730.40617020853</v>
      </c>
      <c r="L13" s="12">
        <f t="shared" si="7"/>
        <v>13.160218067645095</v>
      </c>
      <c r="M13" s="12">
        <f t="shared" si="2"/>
        <v>12.562756572694227</v>
      </c>
      <c r="N13" s="12">
        <f t="shared" si="3"/>
        <v>12.669461101039666</v>
      </c>
    </row>
    <row r="14" spans="1:14" x14ac:dyDescent="0.25">
      <c r="B14" s="12">
        <f t="shared" si="4"/>
        <v>17</v>
      </c>
      <c r="C14" s="24">
        <v>1.17E-3</v>
      </c>
      <c r="D14" s="12">
        <f t="shared" si="5"/>
        <v>889680.29758413997</v>
      </c>
      <c r="E14" s="12">
        <f t="shared" si="6"/>
        <v>1040.9259481734439</v>
      </c>
      <c r="F14" s="12">
        <f t="shared" si="0"/>
        <v>240452.96114967822</v>
      </c>
      <c r="G14" s="12">
        <f>SUM(F14:F$111)</f>
        <v>3161576.3222954529</v>
      </c>
      <c r="H14" s="12">
        <f>SUM(G14:G$111)</f>
        <v>40248760.914465629</v>
      </c>
      <c r="I14" s="12">
        <f t="shared" si="1"/>
        <v>260.49070791215132</v>
      </c>
      <c r="J14" s="12">
        <f>SUM(I14:I$111)</f>
        <v>6262.1224538056267</v>
      </c>
      <c r="K14" s="12">
        <f>SUM(J14:J$111)</f>
        <v>180186.62421023549</v>
      </c>
      <c r="L14" s="12">
        <f t="shared" si="7"/>
        <v>13.148419163477969</v>
      </c>
      <c r="M14" s="12">
        <f t="shared" si="2"/>
        <v>12.550957668527108</v>
      </c>
      <c r="N14" s="12">
        <f t="shared" si="3"/>
        <v>12.657665583890811</v>
      </c>
    </row>
    <row r="15" spans="1:14" x14ac:dyDescent="0.25">
      <c r="B15" s="12">
        <f t="shared" si="4"/>
        <v>18</v>
      </c>
      <c r="C15" s="24">
        <v>1.17E-3</v>
      </c>
      <c r="D15" s="12">
        <f t="shared" si="5"/>
        <v>888639.37163596659</v>
      </c>
      <c r="E15" s="12">
        <f t="shared" si="6"/>
        <v>1039.7080648140809</v>
      </c>
      <c r="F15" s="12">
        <f t="shared" si="0"/>
        <v>222381.13998623428</v>
      </c>
      <c r="G15" s="12">
        <f>SUM(F15:F$111)</f>
        <v>2921123.3611457744</v>
      </c>
      <c r="H15" s="12">
        <f>SUM(G15:G$111)</f>
        <v>37087184.592170164</v>
      </c>
      <c r="I15" s="12">
        <f t="shared" si="1"/>
        <v>240.91290165175383</v>
      </c>
      <c r="J15" s="12">
        <f>SUM(I15:I$111)</f>
        <v>6001.6317458934745</v>
      </c>
      <c r="K15" s="12">
        <f>SUM(J15:J$111)</f>
        <v>173924.50175642991</v>
      </c>
      <c r="L15" s="12">
        <f t="shared" si="7"/>
        <v>13.135661420418099</v>
      </c>
      <c r="M15" s="12">
        <f t="shared" si="2"/>
        <v>12.53820724999639</v>
      </c>
      <c r="N15" s="12">
        <f t="shared" si="3"/>
        <v>12.644921939328805</v>
      </c>
    </row>
    <row r="16" spans="1:14" x14ac:dyDescent="0.25">
      <c r="B16" s="12">
        <f t="shared" si="4"/>
        <v>19</v>
      </c>
      <c r="C16" s="24">
        <v>1.17E-3</v>
      </c>
      <c r="D16" s="12">
        <f t="shared" si="5"/>
        <v>887599.66357115249</v>
      </c>
      <c r="E16" s="12">
        <f t="shared" si="6"/>
        <v>1038.4916063782484</v>
      </c>
      <c r="F16" s="12">
        <f t="shared" si="0"/>
        <v>205667.55004856517</v>
      </c>
      <c r="G16" s="12">
        <f>SUM(F16:F$111)</f>
        <v>2698742.2211595401</v>
      </c>
      <c r="H16" s="12">
        <f>SUM(G16:G$111)</f>
        <v>34166061.231024392</v>
      </c>
      <c r="I16" s="12">
        <f t="shared" si="1"/>
        <v>222.80651255261228</v>
      </c>
      <c r="J16" s="12">
        <f>SUM(I16:I$111)</f>
        <v>5760.7188442417209</v>
      </c>
      <c r="K16" s="12">
        <f>SUM(J16:J$111)</f>
        <v>167922.87001053646</v>
      </c>
      <c r="L16" s="12">
        <f t="shared" si="7"/>
        <v>13.121866918346011</v>
      </c>
      <c r="M16" s="12">
        <f t="shared" si="2"/>
        <v>12.52443531659355</v>
      </c>
      <c r="N16" s="12">
        <f t="shared" si="3"/>
        <v>12.631160166675578</v>
      </c>
    </row>
    <row r="17" spans="2:14" x14ac:dyDescent="0.25">
      <c r="B17" s="12">
        <f t="shared" si="4"/>
        <v>20</v>
      </c>
      <c r="C17" s="24">
        <v>1.17E-3</v>
      </c>
      <c r="D17" s="12">
        <f t="shared" si="5"/>
        <v>886561.17196477426</v>
      </c>
      <c r="E17" s="12">
        <f t="shared" si="6"/>
        <v>1037.2765711987859</v>
      </c>
      <c r="F17" s="12">
        <f t="shared" si="0"/>
        <v>190210.11019908183</v>
      </c>
      <c r="G17" s="12">
        <f>SUM(F17:F$111)</f>
        <v>2493074.6711109751</v>
      </c>
      <c r="H17" s="12">
        <f>SUM(G17:G$111)</f>
        <v>31467319.009864841</v>
      </c>
      <c r="I17" s="12">
        <f t="shared" si="1"/>
        <v>206.06095271567196</v>
      </c>
      <c r="J17" s="12">
        <f>SUM(I17:I$111)</f>
        <v>5537.9123316891082</v>
      </c>
      <c r="K17" s="12">
        <f>SUM(J17:J$111)</f>
        <v>162162.15116629476</v>
      </c>
      <c r="L17" s="12">
        <f t="shared" si="7"/>
        <v>13.106951404957492</v>
      </c>
      <c r="M17" s="12">
        <f t="shared" si="2"/>
        <v>12.50956617884648</v>
      </c>
      <c r="N17" s="12">
        <f t="shared" si="3"/>
        <v>12.616304576187751</v>
      </c>
    </row>
    <row r="18" spans="2:14" x14ac:dyDescent="0.25">
      <c r="B18" s="12">
        <f t="shared" si="4"/>
        <v>21</v>
      </c>
      <c r="C18" s="24">
        <v>1.1800000000000001E-3</v>
      </c>
      <c r="D18" s="12">
        <f t="shared" si="5"/>
        <v>885523.89539357543</v>
      </c>
      <c r="E18" s="12">
        <f t="shared" si="6"/>
        <v>1044.9181965644191</v>
      </c>
      <c r="F18" s="12">
        <f t="shared" si="0"/>
        <v>175914.41145384155</v>
      </c>
      <c r="G18" s="12">
        <f>SUM(F18:F$111)</f>
        <v>2302864.5609118934</v>
      </c>
      <c r="H18" s="12">
        <f>SUM(G18:G$111)</f>
        <v>28974244.338753868</v>
      </c>
      <c r="I18" s="12">
        <f t="shared" si="1"/>
        <v>192.20278288475279</v>
      </c>
      <c r="J18" s="12">
        <f>SUM(I18:I$111)</f>
        <v>5331.8513789734352</v>
      </c>
      <c r="K18" s="12">
        <f>SUM(J18:J$111)</f>
        <v>156624.23883460561</v>
      </c>
      <c r="L18" s="12">
        <f t="shared" si="7"/>
        <v>13.090823781178074</v>
      </c>
      <c r="M18" s="12">
        <f t="shared" si="2"/>
        <v>12.493517995785432</v>
      </c>
      <c r="N18" s="12">
        <f t="shared" si="3"/>
        <v>12.600276713201776</v>
      </c>
    </row>
    <row r="19" spans="2:14" x14ac:dyDescent="0.25">
      <c r="B19" s="12">
        <f t="shared" si="4"/>
        <v>22</v>
      </c>
      <c r="C19" s="24">
        <v>1.1900000000000001E-3</v>
      </c>
      <c r="D19" s="12">
        <f t="shared" si="5"/>
        <v>884478.977197011</v>
      </c>
      <c r="E19" s="12">
        <f t="shared" si="6"/>
        <v>1052.5299828644431</v>
      </c>
      <c r="F19" s="12">
        <f t="shared" si="0"/>
        <v>162691.51152622775</v>
      </c>
      <c r="G19" s="12">
        <f>SUM(F19:F$111)</f>
        <v>2126950.1494580535</v>
      </c>
      <c r="H19" s="12">
        <f>SUM(G19:G$111)</f>
        <v>26671379.777841974</v>
      </c>
      <c r="I19" s="12">
        <f t="shared" si="1"/>
        <v>179.26194325575099</v>
      </c>
      <c r="J19" s="12">
        <f>SUM(I19:I$111)</f>
        <v>5139.648596088683</v>
      </c>
      <c r="K19" s="12">
        <f>SUM(J19:J$111)</f>
        <v>151292.38745563221</v>
      </c>
      <c r="L19" s="12">
        <f t="shared" si="7"/>
        <v>13.073516433063347</v>
      </c>
      <c r="M19" s="12">
        <f t="shared" si="2"/>
        <v>12.476297410731124</v>
      </c>
      <c r="N19" s="12">
        <f t="shared" si="3"/>
        <v>12.583076447205345</v>
      </c>
    </row>
    <row r="20" spans="2:14" x14ac:dyDescent="0.25">
      <c r="B20" s="12">
        <f t="shared" si="4"/>
        <v>23</v>
      </c>
      <c r="C20" s="24">
        <v>1.1999999999999999E-3</v>
      </c>
      <c r="D20" s="12">
        <f t="shared" si="5"/>
        <v>883426.44721414661</v>
      </c>
      <c r="E20" s="12">
        <f t="shared" si="6"/>
        <v>1060.1117366569758</v>
      </c>
      <c r="F20" s="12">
        <f t="shared" si="0"/>
        <v>150461.02650695515</v>
      </c>
      <c r="G20" s="12">
        <f>SUM(F20:F$111)</f>
        <v>1964258.6379318249</v>
      </c>
      <c r="H20" s="12">
        <f>SUM(G20:G$111)</f>
        <v>24544429.628383923</v>
      </c>
      <c r="I20" s="12">
        <f t="shared" si="1"/>
        <v>167.17891834106126</v>
      </c>
      <c r="J20" s="12">
        <f>SUM(I20:I$111)</f>
        <v>4960.3866528329308</v>
      </c>
      <c r="K20" s="12">
        <f>SUM(J20:J$111)</f>
        <v>146152.73885954352</v>
      </c>
      <c r="L20" s="12">
        <f t="shared" si="7"/>
        <v>13.054933118118969</v>
      </c>
      <c r="M20" s="12">
        <f t="shared" si="2"/>
        <v>12.457808775936051</v>
      </c>
      <c r="N20" s="12">
        <f t="shared" si="3"/>
        <v>12.564611516791098</v>
      </c>
    </row>
    <row r="21" spans="2:14" x14ac:dyDescent="0.25">
      <c r="B21" s="12">
        <f t="shared" si="4"/>
        <v>24</v>
      </c>
      <c r="C21" s="24">
        <v>1.2099999999999999E-3</v>
      </c>
      <c r="D21" s="12">
        <f t="shared" si="5"/>
        <v>882366.33547748963</v>
      </c>
      <c r="E21" s="12">
        <f t="shared" si="6"/>
        <v>1067.6632659277623</v>
      </c>
      <c r="F21" s="12">
        <f t="shared" si="0"/>
        <v>139148.58636587666</v>
      </c>
      <c r="G21" s="12">
        <f>SUM(F21:F$111)</f>
        <v>1813797.6114248696</v>
      </c>
      <c r="H21" s="12">
        <f>SUM(G21:G$111)</f>
        <v>22580170.990452103</v>
      </c>
      <c r="I21" s="12">
        <f t="shared" si="1"/>
        <v>155.89795324325067</v>
      </c>
      <c r="J21" s="12">
        <f>SUM(I21:I$111)</f>
        <v>4793.2077344918698</v>
      </c>
      <c r="K21" s="12">
        <f>SUM(J21:J$111)</f>
        <v>141192.35220671061</v>
      </c>
      <c r="L21" s="12">
        <f t="shared" si="7"/>
        <v>13.034969731245981</v>
      </c>
      <c r="M21" s="12">
        <f t="shared" si="2"/>
        <v>12.437955952919975</v>
      </c>
      <c r="N21" s="12">
        <f t="shared" si="3"/>
        <v>12.544785782868567</v>
      </c>
    </row>
    <row r="22" spans="2:14" x14ac:dyDescent="0.25">
      <c r="B22" s="12">
        <f t="shared" si="4"/>
        <v>25</v>
      </c>
      <c r="C22" s="24">
        <v>1.23E-3</v>
      </c>
      <c r="D22" s="12">
        <f t="shared" si="5"/>
        <v>881298.67221156182</v>
      </c>
      <c r="E22" s="12">
        <f t="shared" si="6"/>
        <v>1083.997366820221</v>
      </c>
      <c r="F22" s="12">
        <f t="shared" si="0"/>
        <v>128685.38571886475</v>
      </c>
      <c r="G22" s="12">
        <f>SUM(F22:F$111)</f>
        <v>1674649.0250589931</v>
      </c>
      <c r="H22" s="12">
        <f>SUM(G22:G$111)</f>
        <v>20766373.379027236</v>
      </c>
      <c r="I22" s="12">
        <f t="shared" si="1"/>
        <v>146.55835595759598</v>
      </c>
      <c r="J22" s="12">
        <f>SUM(I22:I$111)</f>
        <v>4637.3097812486185</v>
      </c>
      <c r="K22" s="12">
        <f>SUM(J22:J$111)</f>
        <v>136399.14447221882</v>
      </c>
      <c r="L22" s="12">
        <f t="shared" si="7"/>
        <v>13.013513661275807</v>
      </c>
      <c r="M22" s="12">
        <f t="shared" si="2"/>
        <v>12.416634944043334</v>
      </c>
      <c r="N22" s="12">
        <f t="shared" si="3"/>
        <v>12.523495247086318</v>
      </c>
    </row>
    <row r="23" spans="2:14" x14ac:dyDescent="0.25">
      <c r="B23" s="12">
        <f t="shared" si="4"/>
        <v>26</v>
      </c>
      <c r="C23" s="24">
        <v>1.24E-3</v>
      </c>
      <c r="D23" s="12">
        <f t="shared" si="5"/>
        <v>880214.67484474159</v>
      </c>
      <c r="E23" s="12">
        <f t="shared" si="6"/>
        <v>1091.4661968074795</v>
      </c>
      <c r="F23" s="12">
        <f t="shared" si="0"/>
        <v>119006.57656891718</v>
      </c>
      <c r="G23" s="12">
        <f>SUM(F23:F$111)</f>
        <v>1545963.6393401285</v>
      </c>
      <c r="H23" s="12">
        <f>SUM(G23:G$111)</f>
        <v>19091724.35396824</v>
      </c>
      <c r="I23" s="12">
        <f t="shared" si="1"/>
        <v>136.63718050505304</v>
      </c>
      <c r="J23" s="12">
        <f>SUM(I23:I$111)</f>
        <v>4490.7514252910232</v>
      </c>
      <c r="K23" s="12">
        <f>SUM(J23:J$111)</f>
        <v>131761.83469097019</v>
      </c>
      <c r="L23" s="12">
        <f t="shared" si="7"/>
        <v>12.990573159163644</v>
      </c>
      <c r="M23" s="12">
        <f t="shared" si="2"/>
        <v>12.393820239752792</v>
      </c>
      <c r="N23" s="12">
        <f t="shared" si="3"/>
        <v>12.500711013754426</v>
      </c>
    </row>
    <row r="24" spans="2:14" x14ac:dyDescent="0.25">
      <c r="B24" s="12">
        <f t="shared" si="4"/>
        <v>27</v>
      </c>
      <c r="C24" s="24">
        <v>1.2600000000000001E-3</v>
      </c>
      <c r="D24" s="12">
        <f t="shared" si="5"/>
        <v>879123.20864793414</v>
      </c>
      <c r="E24" s="12">
        <f t="shared" si="6"/>
        <v>1107.6952428963971</v>
      </c>
      <c r="F24" s="12">
        <f t="shared" si="0"/>
        <v>110054.6374203442</v>
      </c>
      <c r="G24" s="12">
        <f>SUM(F24:F$111)</f>
        <v>1426957.0627712109</v>
      </c>
      <c r="H24" s="12">
        <f>SUM(G24:G$111)</f>
        <v>17545760.714628112</v>
      </c>
      <c r="I24" s="12">
        <f t="shared" si="1"/>
        <v>128.39707699040156</v>
      </c>
      <c r="J24" s="12">
        <f>SUM(I24:I$111)</f>
        <v>4354.1142447859702</v>
      </c>
      <c r="K24" s="12">
        <f>SUM(J24:J$111)</f>
        <v>127271.0832656792</v>
      </c>
      <c r="L24" s="12">
        <f t="shared" si="7"/>
        <v>12.965896723834286</v>
      </c>
      <c r="M24" s="12">
        <f t="shared" si="2"/>
        <v>12.369302659192066</v>
      </c>
      <c r="N24" s="12">
        <f t="shared" si="3"/>
        <v>12.476230672493413</v>
      </c>
    </row>
    <row r="25" spans="2:14" x14ac:dyDescent="0.25">
      <c r="B25" s="12">
        <f t="shared" si="4"/>
        <v>28</v>
      </c>
      <c r="C25" s="24">
        <v>1.2800000000000001E-3</v>
      </c>
      <c r="D25" s="12">
        <f t="shared" si="5"/>
        <v>878015.51340503769</v>
      </c>
      <c r="E25" s="12">
        <f t="shared" si="6"/>
        <v>1123.8598571584484</v>
      </c>
      <c r="F25" s="12">
        <f t="shared" si="0"/>
        <v>101774.04497888385</v>
      </c>
      <c r="G25" s="12">
        <f>SUM(F25:F$111)</f>
        <v>1316902.4253508667</v>
      </c>
      <c r="H25" s="12">
        <f>SUM(G25:G$111)</f>
        <v>16118803.651856907</v>
      </c>
      <c r="I25" s="12">
        <f t="shared" si="1"/>
        <v>120.62109034534383</v>
      </c>
      <c r="J25" s="12">
        <f>SUM(I25:I$111)</f>
        <v>4225.7171677955703</v>
      </c>
      <c r="K25" s="12">
        <f>SUM(J25:J$111)</f>
        <v>122916.96902089323</v>
      </c>
      <c r="L25" s="12">
        <f t="shared" si="7"/>
        <v>12.939472196708882</v>
      </c>
      <c r="M25" s="12">
        <f t="shared" si="2"/>
        <v>12.343044302397228</v>
      </c>
      <c r="N25" s="12">
        <f t="shared" si="3"/>
        <v>12.450012936728333</v>
      </c>
    </row>
    <row r="26" spans="2:14" x14ac:dyDescent="0.25">
      <c r="B26" s="12">
        <f t="shared" si="4"/>
        <v>29</v>
      </c>
      <c r="C26" s="24">
        <v>1.2999999999999999E-3</v>
      </c>
      <c r="D26" s="12">
        <f t="shared" si="5"/>
        <v>876891.65354787919</v>
      </c>
      <c r="E26" s="12">
        <f t="shared" si="6"/>
        <v>1139.959149612243</v>
      </c>
      <c r="F26" s="12">
        <f t="shared" si="0"/>
        <v>94114.60574195451</v>
      </c>
      <c r="G26" s="12">
        <f>SUM(F26:F$111)</f>
        <v>1215128.3803719829</v>
      </c>
      <c r="H26" s="12">
        <f>SUM(G26:G$111)</f>
        <v>14801901.22650604</v>
      </c>
      <c r="I26" s="12">
        <f t="shared" si="1"/>
        <v>113.28609950420449</v>
      </c>
      <c r="J26" s="12">
        <f>SUM(I26:I$111)</f>
        <v>4105.0960774502255</v>
      </c>
      <c r="K26" s="12">
        <f>SUM(J26:J$111)</f>
        <v>118691.25185309765</v>
      </c>
      <c r="L26" s="12">
        <f t="shared" si="7"/>
        <v>12.911156252448729</v>
      </c>
      <c r="M26" s="12">
        <f t="shared" si="2"/>
        <v>12.314909759954546</v>
      </c>
      <c r="N26" s="12">
        <f t="shared" si="3"/>
        <v>12.421925780741844</v>
      </c>
    </row>
    <row r="27" spans="2:14" x14ac:dyDescent="0.25">
      <c r="B27" s="12">
        <f t="shared" si="4"/>
        <v>30</v>
      </c>
      <c r="C27" s="24">
        <v>1.32E-3</v>
      </c>
      <c r="D27" s="12">
        <f t="shared" si="5"/>
        <v>875751.69439826696</v>
      </c>
      <c r="E27" s="12">
        <f t="shared" si="6"/>
        <v>1155.9922366057124</v>
      </c>
      <c r="F27" s="12">
        <f t="shared" si="0"/>
        <v>87029.867365268481</v>
      </c>
      <c r="G27" s="12">
        <f>SUM(F27:F$111)</f>
        <v>1121013.7746300283</v>
      </c>
      <c r="H27" s="12">
        <f>SUM(G27:G$111)</f>
        <v>13586772.846134055</v>
      </c>
      <c r="I27" s="12">
        <f t="shared" si="1"/>
        <v>106.36983789088367</v>
      </c>
      <c r="J27" s="12">
        <f>SUM(I27:I$111)</f>
        <v>3991.8099779460176</v>
      </c>
      <c r="K27" s="12">
        <f>SUM(J27:J$111)</f>
        <v>114586.15577564745</v>
      </c>
      <c r="L27" s="12">
        <f t="shared" si="7"/>
        <v>12.88079378456456</v>
      </c>
      <c r="M27" s="12">
        <f t="shared" si="2"/>
        <v>12.284759804915218</v>
      </c>
      <c r="N27" s="12">
        <f t="shared" si="3"/>
        <v>12.39183335948545</v>
      </c>
    </row>
    <row r="28" spans="2:14" x14ac:dyDescent="0.25">
      <c r="B28" s="12">
        <f t="shared" si="4"/>
        <v>31</v>
      </c>
      <c r="C28" s="24">
        <v>1.3500000000000001E-3</v>
      </c>
      <c r="D28" s="12">
        <f t="shared" si="5"/>
        <v>874595.70216166123</v>
      </c>
      <c r="E28" s="12">
        <f t="shared" si="6"/>
        <v>1180.7041979182427</v>
      </c>
      <c r="F28" s="12">
        <f t="shared" si="0"/>
        <v>80476.840685505842</v>
      </c>
      <c r="G28" s="12">
        <f>SUM(F28:F$111)</f>
        <v>1033983.9072647589</v>
      </c>
      <c r="H28" s="12">
        <f>SUM(G28:G$111)</f>
        <v>12465759.071504027</v>
      </c>
      <c r="I28" s="12">
        <f t="shared" si="1"/>
        <v>100.5960508568823</v>
      </c>
      <c r="J28" s="12">
        <f>SUM(I28:I$111)</f>
        <v>3885.4401400551346</v>
      </c>
      <c r="K28" s="12">
        <f>SUM(J28:J$111)</f>
        <v>110594.3457977014</v>
      </c>
      <c r="L28" s="12">
        <f t="shared" si="7"/>
        <v>12.848216933682178</v>
      </c>
      <c r="M28" s="12">
        <f t="shared" si="2"/>
        <v>12.252451066905547</v>
      </c>
      <c r="N28" s="12">
        <f t="shared" si="3"/>
        <v>12.35959568194464</v>
      </c>
    </row>
    <row r="29" spans="2:14" x14ac:dyDescent="0.25">
      <c r="B29" s="12">
        <f t="shared" si="4"/>
        <v>32</v>
      </c>
      <c r="C29" s="24">
        <v>1.3799999999999999E-3</v>
      </c>
      <c r="D29" s="12">
        <f t="shared" si="5"/>
        <v>873414.99796374294</v>
      </c>
      <c r="E29" s="12">
        <f t="shared" si="6"/>
        <v>1205.3126971899651</v>
      </c>
      <c r="F29" s="12">
        <f t="shared" si="0"/>
        <v>74414.997176463337</v>
      </c>
      <c r="G29" s="12">
        <f>SUM(F29:F$111)</f>
        <v>953507.06657925306</v>
      </c>
      <c r="H29" s="12">
        <f>SUM(G29:G$111)</f>
        <v>11431775.164239267</v>
      </c>
      <c r="I29" s="12">
        <f t="shared" si="1"/>
        <v>95.08582972548092</v>
      </c>
      <c r="J29" s="12">
        <f>SUM(I29:I$111)</f>
        <v>3784.8440891982523</v>
      </c>
      <c r="K29" s="12">
        <f>SUM(J29:J$111)</f>
        <v>106708.90565764629</v>
      </c>
      <c r="L29" s="12">
        <f t="shared" si="7"/>
        <v>12.813372341037152</v>
      </c>
      <c r="M29" s="12">
        <f t="shared" si="2"/>
        <v>12.217920917497768</v>
      </c>
      <c r="N29" s="12">
        <f t="shared" si="3"/>
        <v>12.325143346641418</v>
      </c>
    </row>
    <row r="30" spans="2:14" x14ac:dyDescent="0.25">
      <c r="B30" s="12">
        <f t="shared" si="4"/>
        <v>33</v>
      </c>
      <c r="C30" s="24">
        <v>1.42E-3</v>
      </c>
      <c r="D30" s="12">
        <f t="shared" si="5"/>
        <v>872209.68526655296</v>
      </c>
      <c r="E30" s="12">
        <f t="shared" si="6"/>
        <v>1238.5377530785051</v>
      </c>
      <c r="F30" s="12">
        <f t="shared" si="0"/>
        <v>68807.689333666494</v>
      </c>
      <c r="G30" s="12">
        <f>SUM(F30:F$111)</f>
        <v>879092.06940278981</v>
      </c>
      <c r="H30" s="12">
        <f>SUM(G30:G$111)</f>
        <v>10478268.097660013</v>
      </c>
      <c r="I30" s="12">
        <f t="shared" si="1"/>
        <v>90.469369309080008</v>
      </c>
      <c r="J30" s="12">
        <f>SUM(I30:I$111)</f>
        <v>3689.7582594727705</v>
      </c>
      <c r="K30" s="12">
        <f>SUM(J30:J$111)</f>
        <v>102924.06156844801</v>
      </c>
      <c r="L30" s="12">
        <f t="shared" si="7"/>
        <v>12.776073109210836</v>
      </c>
      <c r="M30" s="12">
        <f t="shared" si="2"/>
        <v>12.181000861753425</v>
      </c>
      <c r="N30" s="12">
        <f t="shared" si="3"/>
        <v>12.288314619594738</v>
      </c>
    </row>
    <row r="31" spans="2:14" x14ac:dyDescent="0.25">
      <c r="B31" s="12">
        <f t="shared" si="4"/>
        <v>34</v>
      </c>
      <c r="C31" s="24">
        <v>1.47E-3</v>
      </c>
      <c r="D31" s="12">
        <f t="shared" si="5"/>
        <v>870971.14751347445</v>
      </c>
      <c r="E31" s="12">
        <f t="shared" si="6"/>
        <v>1280.3275868448075</v>
      </c>
      <c r="F31" s="12">
        <f t="shared" si="0"/>
        <v>63620.354087789521</v>
      </c>
      <c r="G31" s="12">
        <f>SUM(F31:F$111)</f>
        <v>810284.38006912312</v>
      </c>
      <c r="H31" s="12">
        <f>SUM(G31:G$111)</f>
        <v>9599176.0282572228</v>
      </c>
      <c r="I31" s="12">
        <f t="shared" si="1"/>
        <v>86.594370841713499</v>
      </c>
      <c r="J31" s="12">
        <f>SUM(I31:I$111)</f>
        <v>3599.2888901636911</v>
      </c>
      <c r="K31" s="12">
        <f>SUM(J31:J$111)</f>
        <v>99234.303308975257</v>
      </c>
      <c r="L31" s="12">
        <f t="shared" si="7"/>
        <v>12.736244425031245</v>
      </c>
      <c r="M31" s="12">
        <f t="shared" si="2"/>
        <v>12.141607558680084</v>
      </c>
      <c r="N31" s="12">
        <f t="shared" si="3"/>
        <v>12.24902615124466</v>
      </c>
    </row>
    <row r="32" spans="2:14" x14ac:dyDescent="0.25">
      <c r="B32" s="12">
        <f t="shared" si="4"/>
        <v>35</v>
      </c>
      <c r="C32" s="24">
        <v>1.5299999999999999E-3</v>
      </c>
      <c r="D32" s="12">
        <f t="shared" si="5"/>
        <v>869690.81992662966</v>
      </c>
      <c r="E32" s="12">
        <f t="shared" si="6"/>
        <v>1330.6269544877432</v>
      </c>
      <c r="F32" s="12">
        <f t="shared" si="0"/>
        <v>58821.140895630058</v>
      </c>
      <c r="G32" s="12">
        <f>SUM(F32:F$111)</f>
        <v>746664.02598133369</v>
      </c>
      <c r="H32" s="12">
        <f>SUM(G32:G$111)</f>
        <v>8788891.6481880974</v>
      </c>
      <c r="I32" s="12">
        <f t="shared" si="1"/>
        <v>83.329949602142563</v>
      </c>
      <c r="J32" s="12">
        <f>SUM(I32:I$111)</f>
        <v>3512.6945193219776</v>
      </c>
      <c r="K32" s="12">
        <f>SUM(J32:J$111)</f>
        <v>95635.014418811566</v>
      </c>
      <c r="L32" s="12">
        <f t="shared" si="7"/>
        <v>12.693803870723713</v>
      </c>
      <c r="M32" s="12">
        <f t="shared" si="2"/>
        <v>12.099649368200408</v>
      </c>
      <c r="N32" s="12">
        <f t="shared" si="3"/>
        <v>12.207186291729938</v>
      </c>
    </row>
    <row r="33" spans="2:14" x14ac:dyDescent="0.25">
      <c r="B33" s="12">
        <f t="shared" si="4"/>
        <v>36</v>
      </c>
      <c r="C33" s="24">
        <v>1.58E-3</v>
      </c>
      <c r="D33" s="12">
        <f t="shared" si="5"/>
        <v>868360.1929721419</v>
      </c>
      <c r="E33" s="12">
        <f t="shared" si="6"/>
        <v>1372.0091048959841</v>
      </c>
      <c r="F33" s="12">
        <f t="shared" si="0"/>
        <v>54380.68939820346</v>
      </c>
      <c r="G33" s="12">
        <f>SUM(F33:F$111)</f>
        <v>687842.88508570357</v>
      </c>
      <c r="H33" s="12">
        <f>SUM(G33:G$111)</f>
        <v>8042227.6222067587</v>
      </c>
      <c r="I33" s="12">
        <f t="shared" si="1"/>
        <v>79.55693448996432</v>
      </c>
      <c r="J33" s="12">
        <f>SUM(I33:I$111)</f>
        <v>3429.3645697198349</v>
      </c>
      <c r="K33" s="12">
        <f>SUM(J33:J$111)</f>
        <v>92122.319899489594</v>
      </c>
      <c r="L33" s="12">
        <f t="shared" si="7"/>
        <v>12.648660631147266</v>
      </c>
      <c r="M33" s="12">
        <f t="shared" si="2"/>
        <v>12.055025500209959</v>
      </c>
      <c r="N33" s="12">
        <f t="shared" si="3"/>
        <v>12.162690860044144</v>
      </c>
    </row>
    <row r="34" spans="2:14" x14ac:dyDescent="0.25">
      <c r="B34" s="12">
        <f t="shared" si="4"/>
        <v>37</v>
      </c>
      <c r="C34" s="24">
        <v>1.65E-3</v>
      </c>
      <c r="D34" s="12">
        <f t="shared" si="5"/>
        <v>866988.18386724591</v>
      </c>
      <c r="E34" s="12">
        <f t="shared" si="6"/>
        <v>1430.5305033809557</v>
      </c>
      <c r="F34" s="12">
        <f t="shared" si="0"/>
        <v>50272.933249031754</v>
      </c>
      <c r="G34" s="12">
        <f>SUM(F34:F$111)</f>
        <v>633462.19568750029</v>
      </c>
      <c r="H34" s="12">
        <f>SUM(G34:G$111)</f>
        <v>7354384.7371210568</v>
      </c>
      <c r="I34" s="12">
        <f t="shared" si="1"/>
        <v>76.805870241576287</v>
      </c>
      <c r="J34" s="12">
        <f>SUM(I34:I$111)</f>
        <v>3349.8076352298708</v>
      </c>
      <c r="K34" s="12">
        <f>SUM(J34:J$111)</f>
        <v>88692.955329769771</v>
      </c>
      <c r="L34" s="12">
        <f t="shared" si="7"/>
        <v>12.600462211933907</v>
      </c>
      <c r="M34" s="12">
        <f t="shared" si="2"/>
        <v>12.007451461491522</v>
      </c>
      <c r="N34" s="12">
        <f t="shared" si="3"/>
        <v>12.115268866678655</v>
      </c>
    </row>
    <row r="35" spans="2:14" x14ac:dyDescent="0.25">
      <c r="B35" s="12">
        <f t="shared" si="4"/>
        <v>38</v>
      </c>
      <c r="C35" s="24">
        <v>1.73E-3</v>
      </c>
      <c r="D35" s="12">
        <f t="shared" si="5"/>
        <v>865557.65336386499</v>
      </c>
      <c r="E35" s="12">
        <f t="shared" si="6"/>
        <v>1497.4147403194863</v>
      </c>
      <c r="F35" s="12">
        <f t="shared" si="0"/>
        <v>46472.206397380418</v>
      </c>
      <c r="G35" s="12">
        <f>SUM(F35:F$111)</f>
        <v>583189.26243846852</v>
      </c>
      <c r="H35" s="12">
        <f>SUM(G35:G$111)</f>
        <v>6720922.5414335569</v>
      </c>
      <c r="I35" s="12">
        <f t="shared" si="1"/>
        <v>74.441589877285296</v>
      </c>
      <c r="J35" s="12">
        <f>SUM(I35:I$111)</f>
        <v>3273.0017649882943</v>
      </c>
      <c r="K35" s="12">
        <f>SUM(J35:J$111)</f>
        <v>85343.147694539875</v>
      </c>
      <c r="L35" s="12">
        <f t="shared" si="7"/>
        <v>12.549205377761925</v>
      </c>
      <c r="M35" s="12">
        <f t="shared" si="2"/>
        <v>11.956897650250841</v>
      </c>
      <c r="N35" s="12">
        <f t="shared" si="3"/>
        <v>12.064887307915562</v>
      </c>
    </row>
    <row r="36" spans="2:14" x14ac:dyDescent="0.25">
      <c r="B36" s="12">
        <f t="shared" si="4"/>
        <v>39</v>
      </c>
      <c r="C36" s="24">
        <v>1.82E-3</v>
      </c>
      <c r="D36" s="12">
        <f t="shared" si="5"/>
        <v>864060.23862354551</v>
      </c>
      <c r="E36" s="12">
        <f t="shared" si="6"/>
        <v>1572.5896342948529</v>
      </c>
      <c r="F36" s="12">
        <f t="shared" si="0"/>
        <v>42955.379148437918</v>
      </c>
      <c r="G36" s="12">
        <f>SUM(F36:F$111)</f>
        <v>536717.05604108819</v>
      </c>
      <c r="H36" s="12">
        <f>SUM(G36:G$111)</f>
        <v>6137733.2789950883</v>
      </c>
      <c r="I36" s="12">
        <f t="shared" si="1"/>
        <v>72.387768564960197</v>
      </c>
      <c r="J36" s="12">
        <f>SUM(I36:I$111)</f>
        <v>3198.5601751110094</v>
      </c>
      <c r="K36" s="12">
        <f>SUM(J36:J$111)</f>
        <v>82070.145929551567</v>
      </c>
      <c r="L36" s="12">
        <f t="shared" si="7"/>
        <v>12.49475773887113</v>
      </c>
      <c r="M36" s="12">
        <f t="shared" si="2"/>
        <v>11.903238892823143</v>
      </c>
      <c r="N36" s="12">
        <f t="shared" si="3"/>
        <v>12.011417608992122</v>
      </c>
    </row>
    <row r="37" spans="2:14" x14ac:dyDescent="0.25">
      <c r="B37" s="12">
        <f t="shared" si="4"/>
        <v>40</v>
      </c>
      <c r="C37" s="24">
        <v>1.91E-3</v>
      </c>
      <c r="D37" s="12">
        <f t="shared" si="5"/>
        <v>862487.64898925065</v>
      </c>
      <c r="E37" s="12">
        <f t="shared" si="6"/>
        <v>1647.3514095694688</v>
      </c>
      <c r="F37" s="12">
        <f t="shared" si="0"/>
        <v>39701.111442951631</v>
      </c>
      <c r="G37" s="12">
        <f>SUM(F37:F$111)</f>
        <v>493761.67689265055</v>
      </c>
      <c r="H37" s="12">
        <f>SUM(G37:G$111)</f>
        <v>5601016.2229540013</v>
      </c>
      <c r="I37" s="12">
        <f t="shared" si="1"/>
        <v>70.212150792627412</v>
      </c>
      <c r="J37" s="12">
        <f>SUM(I37:I$111)</f>
        <v>3126.1724065460489</v>
      </c>
      <c r="K37" s="12">
        <f>SUM(J37:J$111)</f>
        <v>78871.585754440559</v>
      </c>
      <c r="L37" s="12">
        <f t="shared" si="7"/>
        <v>12.436973650023869</v>
      </c>
      <c r="M37" s="12">
        <f t="shared" si="2"/>
        <v>11.846330036150485</v>
      </c>
      <c r="N37" s="12">
        <f t="shared" si="3"/>
        <v>11.954721342989801</v>
      </c>
    </row>
    <row r="38" spans="2:14" x14ac:dyDescent="0.25">
      <c r="B38" s="12">
        <f t="shared" si="4"/>
        <v>41</v>
      </c>
      <c r="C38" s="24">
        <v>2.0300000000000001E-3</v>
      </c>
      <c r="D38" s="12">
        <f t="shared" si="5"/>
        <v>860840.29757968115</v>
      </c>
      <c r="E38" s="12">
        <f t="shared" si="6"/>
        <v>1747.5058040867527</v>
      </c>
      <c r="F38" s="12">
        <f t="shared" si="0"/>
        <v>36690.07622231073</v>
      </c>
      <c r="G38" s="12">
        <f>SUM(F38:F$111)</f>
        <v>454060.56544969894</v>
      </c>
      <c r="H38" s="12">
        <f>SUM(G38:G$111)</f>
        <v>5107254.5460613491</v>
      </c>
      <c r="I38" s="12">
        <f t="shared" si="1"/>
        <v>68.963754380824795</v>
      </c>
      <c r="J38" s="12">
        <f>SUM(I38:I$111)</f>
        <v>3055.9602557534213</v>
      </c>
      <c r="K38" s="12">
        <f>SUM(J38:J$111)</f>
        <v>75745.4133478945</v>
      </c>
      <c r="L38" s="12">
        <f t="shared" si="7"/>
        <v>12.375568878583875</v>
      </c>
      <c r="M38" s="12">
        <f t="shared" si="2"/>
        <v>11.785945018710732</v>
      </c>
      <c r="N38" s="12">
        <f t="shared" si="3"/>
        <v>11.894572409607484</v>
      </c>
    </row>
    <row r="39" spans="2:14" x14ac:dyDescent="0.25">
      <c r="B39" s="12">
        <f t="shared" si="4"/>
        <v>42</v>
      </c>
      <c r="C39" s="24">
        <v>2.16E-3</v>
      </c>
      <c r="D39" s="12">
        <f t="shared" si="5"/>
        <v>859092.79177559435</v>
      </c>
      <c r="E39" s="12">
        <f t="shared" si="6"/>
        <v>1855.6404302352839</v>
      </c>
      <c r="F39" s="12">
        <f t="shared" si="0"/>
        <v>33903.329044055034</v>
      </c>
      <c r="G39" s="12">
        <f>SUM(F39:F$111)</f>
        <v>417370.48922738817</v>
      </c>
      <c r="H39" s="12">
        <f>SUM(G39:G$111)</f>
        <v>4653193.9806116503</v>
      </c>
      <c r="I39" s="12">
        <f t="shared" si="1"/>
        <v>67.806658088110083</v>
      </c>
      <c r="J39" s="12">
        <f>SUM(I39:I$111)</f>
        <v>2986.9965013725964</v>
      </c>
      <c r="K39" s="12">
        <f>SUM(J39:J$111)</f>
        <v>72689.453092141077</v>
      </c>
      <c r="L39" s="12">
        <f t="shared" si="7"/>
        <v>12.310604916851796</v>
      </c>
      <c r="M39" s="12">
        <f t="shared" si="2"/>
        <v>11.72207916395541</v>
      </c>
      <c r="N39" s="12">
        <f t="shared" si="3"/>
        <v>11.830966096387325</v>
      </c>
    </row>
    <row r="40" spans="2:14" x14ac:dyDescent="0.25">
      <c r="B40" s="12">
        <f t="shared" si="4"/>
        <v>43</v>
      </c>
      <c r="C40" s="24">
        <v>2.2899999999999999E-3</v>
      </c>
      <c r="D40" s="12">
        <f t="shared" si="5"/>
        <v>857237.15134535905</v>
      </c>
      <c r="E40" s="12">
        <f t="shared" si="6"/>
        <v>1963.0730765808721</v>
      </c>
      <c r="F40" s="12">
        <f t="shared" si="0"/>
        <v>31324.164678999885</v>
      </c>
      <c r="G40" s="12">
        <f>SUM(F40:F$111)</f>
        <v>383467.16018333309</v>
      </c>
      <c r="H40" s="12">
        <f>SUM(G40:G$111)</f>
        <v>4235823.4913842632</v>
      </c>
      <c r="I40" s="12">
        <f t="shared" si="1"/>
        <v>66.41883066195345</v>
      </c>
      <c r="J40" s="12">
        <f>SUM(I40:I$111)</f>
        <v>2919.189843284486</v>
      </c>
      <c r="K40" s="12">
        <f>SUM(J40:J$111)</f>
        <v>69702.456590768459</v>
      </c>
      <c r="L40" s="12">
        <f t="shared" si="7"/>
        <v>12.241895805139038</v>
      </c>
      <c r="M40" s="12">
        <f t="shared" si="2"/>
        <v>11.654560984758204</v>
      </c>
      <c r="N40" s="12">
        <f t="shared" si="3"/>
        <v>11.76373760882564</v>
      </c>
    </row>
    <row r="41" spans="2:14" x14ac:dyDescent="0.25">
      <c r="B41" s="12">
        <f t="shared" si="4"/>
        <v>44</v>
      </c>
      <c r="C41" s="24">
        <v>2.4499999999999999E-3</v>
      </c>
      <c r="D41" s="12">
        <f t="shared" si="5"/>
        <v>855274.07826877816</v>
      </c>
      <c r="E41" s="12">
        <f t="shared" si="6"/>
        <v>2095.4214917585064</v>
      </c>
      <c r="F41" s="12">
        <f t="shared" si="0"/>
        <v>28937.437353597197</v>
      </c>
      <c r="G41" s="12">
        <f>SUM(F41:F$111)</f>
        <v>352142.99550433323</v>
      </c>
      <c r="H41" s="12">
        <f>SUM(G41:G$111)</f>
        <v>3852356.3312009284</v>
      </c>
      <c r="I41" s="12">
        <f t="shared" si="1"/>
        <v>65.645112515104742</v>
      </c>
      <c r="J41" s="12">
        <f>SUM(I41:I$111)</f>
        <v>2852.7710126225325</v>
      </c>
      <c r="K41" s="12">
        <f>SUM(J41:J$111)</f>
        <v>66783.266747483984</v>
      </c>
      <c r="L41" s="12">
        <f t="shared" si="7"/>
        <v>12.169114742310052</v>
      </c>
      <c r="M41" s="12">
        <f t="shared" si="2"/>
        <v>11.583136920176411</v>
      </c>
      <c r="N41" s="12">
        <f t="shared" si="3"/>
        <v>11.692633318303706</v>
      </c>
    </row>
    <row r="42" spans="2:14" x14ac:dyDescent="0.25">
      <c r="B42" s="12">
        <f t="shared" si="4"/>
        <v>45</v>
      </c>
      <c r="C42" s="24">
        <v>2.6099999999999999E-3</v>
      </c>
      <c r="D42" s="12">
        <f t="shared" si="5"/>
        <v>853178.65677701961</v>
      </c>
      <c r="E42" s="12">
        <f t="shared" si="6"/>
        <v>2226.796294188021</v>
      </c>
      <c r="F42" s="12">
        <f t="shared" si="0"/>
        <v>26728.278363037854</v>
      </c>
      <c r="G42" s="12">
        <f>SUM(F42:F$111)</f>
        <v>323205.55815073609</v>
      </c>
      <c r="H42" s="12">
        <f>SUM(G42:G$111)</f>
        <v>3500213.3356965957</v>
      </c>
      <c r="I42" s="12">
        <f t="shared" si="1"/>
        <v>64.593339377341465</v>
      </c>
      <c r="J42" s="12">
        <f>SUM(I42:I$111)</f>
        <v>2787.1259001074282</v>
      </c>
      <c r="K42" s="12">
        <f>SUM(J42:J$111)</f>
        <v>63930.495734861463</v>
      </c>
      <c r="L42" s="12">
        <f t="shared" si="7"/>
        <v>12.092269983153585</v>
      </c>
      <c r="M42" s="12">
        <f t="shared" si="2"/>
        <v>11.507765426543145</v>
      </c>
      <c r="N42" s="12">
        <f t="shared" si="3"/>
        <v>11.617608252504594</v>
      </c>
    </row>
    <row r="43" spans="2:14" x14ac:dyDescent="0.25">
      <c r="B43" s="12">
        <f t="shared" si="4"/>
        <v>46</v>
      </c>
      <c r="C43" s="24">
        <v>2.8E-3</v>
      </c>
      <c r="D43" s="12">
        <f t="shared" si="5"/>
        <v>850951.8604828316</v>
      </c>
      <c r="E43" s="12">
        <f t="shared" si="6"/>
        <v>2382.6652093519283</v>
      </c>
      <c r="F43" s="12">
        <f t="shared" si="0"/>
        <v>24683.812552324369</v>
      </c>
      <c r="G43" s="12">
        <f>SUM(F43:F$111)</f>
        <v>296477.27978769824</v>
      </c>
      <c r="H43" s="12">
        <f>SUM(G43:G$111)</f>
        <v>3177007.77754586</v>
      </c>
      <c r="I43" s="12">
        <f t="shared" si="1"/>
        <v>63.995069580100207</v>
      </c>
      <c r="J43" s="12">
        <f>SUM(I43:I$111)</f>
        <v>2722.532560730087</v>
      </c>
      <c r="K43" s="12">
        <f>SUM(J43:J$111)</f>
        <v>61143.369834754027</v>
      </c>
      <c r="L43" s="12">
        <f t="shared" si="7"/>
        <v>12.011000292569481</v>
      </c>
      <c r="M43" s="12">
        <f t="shared" si="2"/>
        <v>11.428153094219827</v>
      </c>
      <c r="N43" s="12">
        <f t="shared" si="3"/>
        <v>11.538382371153343</v>
      </c>
    </row>
    <row r="44" spans="2:14" x14ac:dyDescent="0.25">
      <c r="B44" s="12">
        <f t="shared" si="4"/>
        <v>47</v>
      </c>
      <c r="C44" s="24">
        <v>3.0200000000000001E-3</v>
      </c>
      <c r="D44" s="12">
        <f t="shared" si="5"/>
        <v>848569.19527347968</v>
      </c>
      <c r="E44" s="12">
        <f t="shared" si="6"/>
        <v>2562.6789697259087</v>
      </c>
      <c r="F44" s="12">
        <f t="shared" si="0"/>
        <v>22791.386923312832</v>
      </c>
      <c r="G44" s="12">
        <f>SUM(F44:F$111)</f>
        <v>271793.4672353738</v>
      </c>
      <c r="H44" s="12">
        <f>SUM(G44:G$111)</f>
        <v>2880530.4977581613</v>
      </c>
      <c r="I44" s="12">
        <f t="shared" si="1"/>
        <v>63.731470841115524</v>
      </c>
      <c r="J44" s="12">
        <f>SUM(I44:I$111)</f>
        <v>2658.5374911499871</v>
      </c>
      <c r="K44" s="12">
        <f>SUM(J44:J$111)</f>
        <v>58420.837274023936</v>
      </c>
      <c r="L44" s="12">
        <f t="shared" si="7"/>
        <v>11.925271074984996</v>
      </c>
      <c r="M44" s="12">
        <f t="shared" si="2"/>
        <v>11.344238880296796</v>
      </c>
      <c r="N44" s="12">
        <f t="shared" si="3"/>
        <v>11.454887808249268</v>
      </c>
    </row>
    <row r="45" spans="2:14" x14ac:dyDescent="0.25">
      <c r="B45" s="12">
        <f t="shared" si="4"/>
        <v>48</v>
      </c>
      <c r="C45" s="24">
        <v>3.2399999999999998E-3</v>
      </c>
      <c r="D45" s="12">
        <f t="shared" si="5"/>
        <v>846006.51630375371</v>
      </c>
      <c r="E45" s="12">
        <f t="shared" si="6"/>
        <v>2741.0611128241617</v>
      </c>
      <c r="F45" s="12">
        <f t="shared" si="0"/>
        <v>21039.404569263363</v>
      </c>
      <c r="G45" s="12">
        <f>SUM(F45:F$111)</f>
        <v>249002.08031206104</v>
      </c>
      <c r="H45" s="12">
        <f>SUM(G45:G$111)</f>
        <v>2608737.030522787</v>
      </c>
      <c r="I45" s="12">
        <f t="shared" si="1"/>
        <v>63.118213707790069</v>
      </c>
      <c r="J45" s="12">
        <f>SUM(I45:I$111)</f>
        <v>2594.8060203088712</v>
      </c>
      <c r="K45" s="12">
        <f>SUM(J45:J$111)</f>
        <v>55762.299782873954</v>
      </c>
      <c r="L45" s="12">
        <f t="shared" si="7"/>
        <v>11.835034565371219</v>
      </c>
      <c r="M45" s="12">
        <f t="shared" si="2"/>
        <v>11.255931841554712</v>
      </c>
      <c r="N45" s="12">
        <f t="shared" si="3"/>
        <v>11.366731687796054</v>
      </c>
    </row>
    <row r="46" spans="2:14" x14ac:dyDescent="0.25">
      <c r="B46" s="12">
        <f t="shared" si="4"/>
        <v>49</v>
      </c>
      <c r="C46" s="24">
        <v>3.48E-3</v>
      </c>
      <c r="D46" s="12">
        <f t="shared" si="5"/>
        <v>843265.45519092958</v>
      </c>
      <c r="E46" s="12">
        <f t="shared" si="6"/>
        <v>2934.5637840644349</v>
      </c>
      <c r="F46" s="12">
        <f t="shared" si="0"/>
        <v>19417.811943017543</v>
      </c>
      <c r="G46" s="12">
        <f>SUM(F46:F$111)</f>
        <v>227962.67574279764</v>
      </c>
      <c r="H46" s="12">
        <f>SUM(G46:G$111)</f>
        <v>2359734.9502107259</v>
      </c>
      <c r="I46" s="12">
        <f t="shared" si="1"/>
        <v>62.568505149723187</v>
      </c>
      <c r="J46" s="12">
        <f>SUM(I46:I$111)</f>
        <v>2531.6878066010813</v>
      </c>
      <c r="K46" s="12">
        <f>SUM(J46:J$111)</f>
        <v>53167.493762565085</v>
      </c>
      <c r="L46" s="12">
        <f t="shared" si="7"/>
        <v>11.739874524058866</v>
      </c>
      <c r="M46" s="12">
        <f t="shared" si="2"/>
        <v>11.162243799764148</v>
      </c>
      <c r="N46" s="12">
        <f t="shared" si="3"/>
        <v>11.273539884956502</v>
      </c>
    </row>
    <row r="47" spans="2:14" x14ac:dyDescent="0.25">
      <c r="B47" s="12">
        <f t="shared" si="4"/>
        <v>50</v>
      </c>
      <c r="C47" s="24">
        <v>3.7599999999999999E-3</v>
      </c>
      <c r="D47" s="12">
        <f t="shared" si="5"/>
        <v>840330.89140686509</v>
      </c>
      <c r="E47" s="12">
        <f t="shared" si="6"/>
        <v>3159.6441516898126</v>
      </c>
      <c r="F47" s="12">
        <f t="shared" si="0"/>
        <v>17916.886997644295</v>
      </c>
      <c r="G47" s="12">
        <f>SUM(F47:F$111)</f>
        <v>208544.86379978011</v>
      </c>
      <c r="H47" s="12">
        <f>SUM(G47:G$111)</f>
        <v>2131772.2744679283</v>
      </c>
      <c r="I47" s="12">
        <f t="shared" si="1"/>
        <v>62.377310288094939</v>
      </c>
      <c r="J47" s="12">
        <f>SUM(I47:I$111)</f>
        <v>2469.1193014513583</v>
      </c>
      <c r="K47" s="12">
        <f>SUM(J47:J$111)</f>
        <v>50635.805955964017</v>
      </c>
      <c r="L47" s="12">
        <f t="shared" si="7"/>
        <v>11.639570190245633</v>
      </c>
      <c r="M47" s="12">
        <f t="shared" si="2"/>
        <v>11.063578888983884</v>
      </c>
      <c r="N47" s="12">
        <f t="shared" si="3"/>
        <v>11.175417478753737</v>
      </c>
    </row>
    <row r="48" spans="2:14" x14ac:dyDescent="0.25">
      <c r="B48" s="12">
        <f t="shared" si="4"/>
        <v>51</v>
      </c>
      <c r="C48" s="24">
        <v>4.0499999999999998E-3</v>
      </c>
      <c r="D48" s="12">
        <f t="shared" si="5"/>
        <v>837171.24725517526</v>
      </c>
      <c r="E48" s="12">
        <f t="shared" si="6"/>
        <v>3390.5435513834595</v>
      </c>
      <c r="F48" s="12">
        <f t="shared" si="0"/>
        <v>16527.332872715881</v>
      </c>
      <c r="G48" s="12">
        <f>SUM(F48:F$111)</f>
        <v>190627.97680213585</v>
      </c>
      <c r="H48" s="12">
        <f>SUM(G48:G$111)</f>
        <v>1923227.4106681487</v>
      </c>
      <c r="I48" s="12">
        <f t="shared" si="1"/>
        <v>61.977498272684549</v>
      </c>
      <c r="J48" s="12">
        <f>SUM(I48:I$111)</f>
        <v>2406.7419911632633</v>
      </c>
      <c r="K48" s="12">
        <f>SUM(J48:J$111)</f>
        <v>48166.686654512661</v>
      </c>
      <c r="L48" s="12">
        <f t="shared" si="7"/>
        <v>11.534104036643065</v>
      </c>
      <c r="M48" s="12">
        <f t="shared" si="2"/>
        <v>10.959862924487416</v>
      </c>
      <c r="N48" s="12">
        <f t="shared" si="3"/>
        <v>11.072293453475492</v>
      </c>
    </row>
    <row r="49" spans="2:14" x14ac:dyDescent="0.25">
      <c r="B49" s="12">
        <f t="shared" si="4"/>
        <v>52</v>
      </c>
      <c r="C49" s="24">
        <v>3.47E-3</v>
      </c>
      <c r="D49" s="12">
        <f t="shared" si="5"/>
        <v>833780.70370379183</v>
      </c>
      <c r="E49" s="12">
        <f t="shared" si="6"/>
        <v>2893.2190418521577</v>
      </c>
      <c r="F49" s="12">
        <f t="shared" si="0"/>
        <v>15241.108494982762</v>
      </c>
      <c r="G49" s="12">
        <f>SUM(F49:F$111)</f>
        <v>174100.64392941995</v>
      </c>
      <c r="H49" s="12">
        <f>SUM(G49:G$111)</f>
        <v>1732599.4338660128</v>
      </c>
      <c r="I49" s="12">
        <f t="shared" si="1"/>
        <v>48.9691171088798</v>
      </c>
      <c r="J49" s="12">
        <f>SUM(I49:I$111)</f>
        <v>2344.7644928905784</v>
      </c>
      <c r="K49" s="12">
        <f>SUM(J49:J$111)</f>
        <v>45759.944663349401</v>
      </c>
      <c r="L49" s="12">
        <f t="shared" si="7"/>
        <v>11.42309589796125</v>
      </c>
      <c r="M49" s="12">
        <f t="shared" si="2"/>
        <v>10.850790333393046</v>
      </c>
      <c r="N49" s="12">
        <f t="shared" si="3"/>
        <v>10.963872029721266</v>
      </c>
    </row>
    <row r="50" spans="2:14" x14ac:dyDescent="0.25">
      <c r="B50" s="12">
        <f t="shared" si="4"/>
        <v>53</v>
      </c>
      <c r="C50" s="24">
        <v>4.7200000000000002E-3</v>
      </c>
      <c r="D50" s="12">
        <f t="shared" si="5"/>
        <v>830887.48466193967</v>
      </c>
      <c r="E50" s="12">
        <f t="shared" si="6"/>
        <v>3921.7889276043556</v>
      </c>
      <c r="F50" s="12">
        <f t="shared" si="0"/>
        <v>14063.168378245527</v>
      </c>
      <c r="G50" s="12">
        <f>SUM(F50:F$111)</f>
        <v>158859.53543443719</v>
      </c>
      <c r="H50" s="12">
        <f>SUM(G50:G$111)</f>
        <v>1558498.7899365928</v>
      </c>
      <c r="I50" s="12">
        <f t="shared" si="1"/>
        <v>61.461254393813789</v>
      </c>
      <c r="J50" s="12">
        <f>SUM(I50:I$111)</f>
        <v>2295.7953757816986</v>
      </c>
      <c r="K50" s="12">
        <f>SUM(J50:J$111)</f>
        <v>43415.180170458822</v>
      </c>
      <c r="L50" s="12">
        <f t="shared" si="7"/>
        <v>11.296141179691682</v>
      </c>
      <c r="M50" s="12">
        <f t="shared" si="2"/>
        <v>10.729834389755471</v>
      </c>
      <c r="N50" s="12">
        <f t="shared" si="3"/>
        <v>10.843935323673236</v>
      </c>
    </row>
    <row r="51" spans="2:14" x14ac:dyDescent="0.25">
      <c r="B51" s="12">
        <f t="shared" si="4"/>
        <v>54</v>
      </c>
      <c r="C51" s="24">
        <v>5.1000000000000004E-3</v>
      </c>
      <c r="D51" s="12">
        <f t="shared" si="5"/>
        <v>826965.69573433534</v>
      </c>
      <c r="E51" s="12">
        <f t="shared" si="6"/>
        <v>4217.5250482451102</v>
      </c>
      <c r="F51" s="12">
        <f t="shared" si="0"/>
        <v>12959.990947685377</v>
      </c>
      <c r="G51" s="12">
        <f>SUM(F51:F$111)</f>
        <v>144796.36705619164</v>
      </c>
      <c r="H51" s="12">
        <f>SUM(G51:G$111)</f>
        <v>1399639.2545021558</v>
      </c>
      <c r="I51" s="12">
        <f t="shared" si="1"/>
        <v>61.199957252958718</v>
      </c>
      <c r="J51" s="12">
        <f>SUM(I51:I$111)</f>
        <v>2234.3341213878848</v>
      </c>
      <c r="K51" s="12">
        <f>SUM(J51:J$111)</f>
        <v>41119.38479467712</v>
      </c>
      <c r="L51" s="12">
        <f t="shared" si="7"/>
        <v>11.172566990261048</v>
      </c>
      <c r="M51" s="12">
        <f t="shared" si="2"/>
        <v>10.609616689245097</v>
      </c>
      <c r="N51" s="12">
        <f t="shared" si="3"/>
        <v>10.724518896198745</v>
      </c>
    </row>
    <row r="52" spans="2:14" x14ac:dyDescent="0.25">
      <c r="B52" s="12">
        <f t="shared" si="4"/>
        <v>55</v>
      </c>
      <c r="C52" s="24">
        <v>5.5300000000000002E-3</v>
      </c>
      <c r="D52" s="12">
        <f t="shared" si="5"/>
        <v>822748.17068609025</v>
      </c>
      <c r="E52" s="12">
        <f t="shared" si="6"/>
        <v>4549.7973838940788</v>
      </c>
      <c r="F52" s="12">
        <f t="shared" si="0"/>
        <v>11938.791660974242</v>
      </c>
      <c r="G52" s="12">
        <f>SUM(F52:F$111)</f>
        <v>131836.37610850629</v>
      </c>
      <c r="H52" s="12">
        <f>SUM(G52:G$111)</f>
        <v>1254842.8874459642</v>
      </c>
      <c r="I52" s="12">
        <f t="shared" si="1"/>
        <v>61.131035078877368</v>
      </c>
      <c r="J52" s="12">
        <f>SUM(I52:I$111)</f>
        <v>2173.1341641349254</v>
      </c>
      <c r="K52" s="12">
        <f>SUM(J52:J$111)</f>
        <v>38885.050673289232</v>
      </c>
      <c r="L52" s="12">
        <f t="shared" si="7"/>
        <v>11.042690068832982</v>
      </c>
      <c r="M52" s="12">
        <f t="shared" si="2"/>
        <v>10.483492707682478</v>
      </c>
      <c r="N52" s="12">
        <f t="shared" si="3"/>
        <v>10.599287456762831</v>
      </c>
    </row>
    <row r="53" spans="2:14" x14ac:dyDescent="0.25">
      <c r="B53" s="12">
        <f t="shared" si="4"/>
        <v>56</v>
      </c>
      <c r="C53" s="24">
        <v>6.0000000000000001E-3</v>
      </c>
      <c r="D53" s="12">
        <f t="shared" si="5"/>
        <v>818198.37330219615</v>
      </c>
      <c r="E53" s="12">
        <f t="shared" si="6"/>
        <v>4909.190239813177</v>
      </c>
      <c r="F53" s="12">
        <f t="shared" si="0"/>
        <v>10993.305688045421</v>
      </c>
      <c r="G53" s="12">
        <f>SUM(F53:F$111)</f>
        <v>119897.58444753199</v>
      </c>
      <c r="H53" s="12">
        <f>SUM(G53:G$111)</f>
        <v>1123006.5113374577</v>
      </c>
      <c r="I53" s="12">
        <f t="shared" si="1"/>
        <v>61.073920489141223</v>
      </c>
      <c r="J53" s="12">
        <f>SUM(I53:I$111)</f>
        <v>2112.0031290560482</v>
      </c>
      <c r="K53" s="12">
        <f>SUM(J53:J$111)</f>
        <v>36711.916509154311</v>
      </c>
      <c r="L53" s="12">
        <f t="shared" si="7"/>
        <v>10.90641776457773</v>
      </c>
      <c r="M53" s="12">
        <f t="shared" si="2"/>
        <v>10.351390771942693</v>
      </c>
      <c r="N53" s="12">
        <f t="shared" si="3"/>
        <v>10.468185279970729</v>
      </c>
    </row>
    <row r="54" spans="2:14" x14ac:dyDescent="0.25">
      <c r="B54" s="12">
        <f t="shared" si="4"/>
        <v>57</v>
      </c>
      <c r="C54" s="24">
        <v>6.5300000000000002E-3</v>
      </c>
      <c r="D54" s="12">
        <f t="shared" si="5"/>
        <v>813289.18306238297</v>
      </c>
      <c r="E54" s="12">
        <f t="shared" si="6"/>
        <v>5310.7783653973611</v>
      </c>
      <c r="F54" s="12">
        <f t="shared" si="0"/>
        <v>10117.912827701062</v>
      </c>
      <c r="G54" s="12">
        <f>SUM(F54:F$111)</f>
        <v>108904.27875948655</v>
      </c>
      <c r="H54" s="12">
        <f>SUM(G54:G$111)</f>
        <v>1003108.9268899258</v>
      </c>
      <c r="I54" s="12">
        <f t="shared" si="1"/>
        <v>61.175898856377721</v>
      </c>
      <c r="J54" s="12">
        <f>SUM(I54:I$111)</f>
        <v>2050.9292085669076</v>
      </c>
      <c r="K54" s="12">
        <f>SUM(J54:J$111)</f>
        <v>34599.913380098267</v>
      </c>
      <c r="L54" s="12">
        <f t="shared" si="7"/>
        <v>10.763512259299747</v>
      </c>
      <c r="M54" s="12">
        <f t="shared" si="2"/>
        <v>10.213174497480743</v>
      </c>
      <c r="N54" s="12">
        <f t="shared" si="3"/>
        <v>10.331088372478618</v>
      </c>
    </row>
    <row r="55" spans="2:14" x14ac:dyDescent="0.25">
      <c r="B55" s="12">
        <f t="shared" si="4"/>
        <v>58</v>
      </c>
      <c r="C55" s="24">
        <v>7.1300000000000001E-3</v>
      </c>
      <c r="D55" s="12">
        <f t="shared" si="5"/>
        <v>807978.40469698561</v>
      </c>
      <c r="E55" s="12">
        <f t="shared" si="6"/>
        <v>5760.8860254895071</v>
      </c>
      <c r="F55" s="12">
        <f t="shared" si="0"/>
        <v>9307.2619045705305</v>
      </c>
      <c r="G55" s="12">
        <f>SUM(F55:F$111)</f>
        <v>98786.365931785491</v>
      </c>
      <c r="H55" s="12">
        <f>SUM(G55:G$111)</f>
        <v>894204.64813043945</v>
      </c>
      <c r="I55" s="12">
        <f t="shared" si="1"/>
        <v>61.445164240359162</v>
      </c>
      <c r="J55" s="12">
        <f>SUM(I55:I$111)</f>
        <v>1989.7533097105304</v>
      </c>
      <c r="K55" s="12">
        <f>SUM(J55:J$111)</f>
        <v>32548.984171531345</v>
      </c>
      <c r="L55" s="12">
        <f t="shared" si="7"/>
        <v>10.613902020235868</v>
      </c>
      <c r="M55" s="12">
        <f t="shared" si="2"/>
        <v>10.068825295102037</v>
      </c>
      <c r="N55" s="12">
        <f t="shared" si="3"/>
        <v>10.187987013108275</v>
      </c>
    </row>
    <row r="56" spans="2:14" x14ac:dyDescent="0.25">
      <c r="B56" s="12">
        <f t="shared" si="4"/>
        <v>59</v>
      </c>
      <c r="C56" s="24">
        <v>7.79E-3</v>
      </c>
      <c r="D56" s="12">
        <f t="shared" si="5"/>
        <v>802217.51867149607</v>
      </c>
      <c r="E56" s="12">
        <f t="shared" si="6"/>
        <v>6249.2744704509541</v>
      </c>
      <c r="F56" s="12">
        <f t="shared" si="0"/>
        <v>8556.3899325842067</v>
      </c>
      <c r="G56" s="12">
        <f>SUM(F56:F$111)</f>
        <v>89479.104027214969</v>
      </c>
      <c r="H56" s="12">
        <f>SUM(G56:G$111)</f>
        <v>795418.28219865391</v>
      </c>
      <c r="I56" s="12">
        <f t="shared" si="1"/>
        <v>61.716923680399042</v>
      </c>
      <c r="J56" s="12">
        <f>SUM(I56:I$111)</f>
        <v>1928.3081454701712</v>
      </c>
      <c r="K56" s="12">
        <f>SUM(J56:J$111)</f>
        <v>30559.230861820808</v>
      </c>
      <c r="L56" s="12">
        <f t="shared" si="7"/>
        <v>10.457576703752494</v>
      </c>
      <c r="M56" s="12">
        <f t="shared" si="2"/>
        <v>9.9183688219468813</v>
      </c>
      <c r="N56" s="12">
        <f t="shared" si="3"/>
        <v>10.038922058509058</v>
      </c>
    </row>
    <row r="57" spans="2:14" x14ac:dyDescent="0.25">
      <c r="B57" s="12">
        <f t="shared" si="4"/>
        <v>60</v>
      </c>
      <c r="C57" s="24">
        <v>8.5500000000000003E-3</v>
      </c>
      <c r="D57" s="12">
        <f t="shared" si="5"/>
        <v>795968.24420104513</v>
      </c>
      <c r="E57" s="12">
        <f t="shared" si="6"/>
        <v>6805.5284879189358</v>
      </c>
      <c r="F57" s="12">
        <f t="shared" si="0"/>
        <v>7860.8663472309026</v>
      </c>
      <c r="G57" s="12">
        <f>SUM(F57:F$111)</f>
        <v>80922.714094630763</v>
      </c>
      <c r="H57" s="12">
        <f>SUM(G57:G$111)</f>
        <v>705939.17817143886</v>
      </c>
      <c r="I57" s="12">
        <f t="shared" si="1"/>
        <v>62.231858582244648</v>
      </c>
      <c r="J57" s="12">
        <f>SUM(I57:I$111)</f>
        <v>1866.5912217897724</v>
      </c>
      <c r="K57" s="12">
        <f>SUM(J57:J$111)</f>
        <v>28630.92271635064</v>
      </c>
      <c r="L57" s="12">
        <f t="shared" si="7"/>
        <v>10.294376029321105</v>
      </c>
      <c r="M57" s="12">
        <f t="shared" si="2"/>
        <v>9.7617621307094353</v>
      </c>
      <c r="N57" s="12">
        <f t="shared" si="3"/>
        <v>9.8838686372214752</v>
      </c>
    </row>
    <row r="58" spans="2:14" x14ac:dyDescent="0.25">
      <c r="B58" s="12">
        <f t="shared" si="4"/>
        <v>61</v>
      </c>
      <c r="C58" s="24">
        <v>9.3900000000000008E-3</v>
      </c>
      <c r="D58" s="12">
        <f t="shared" si="5"/>
        <v>789162.71571312624</v>
      </c>
      <c r="E58" s="12">
        <f t="shared" si="6"/>
        <v>7410.2379005462562</v>
      </c>
      <c r="F58" s="12">
        <f t="shared" si="0"/>
        <v>7216.3480925574804</v>
      </c>
      <c r="G58" s="12">
        <f>SUM(F58:F$111)</f>
        <v>73061.847747399865</v>
      </c>
      <c r="H58" s="12">
        <f>SUM(G58:G$111)</f>
        <v>625016.46407680807</v>
      </c>
      <c r="I58" s="12">
        <f t="shared" si="1"/>
        <v>62.742137582513656</v>
      </c>
      <c r="J58" s="12">
        <f>SUM(I58:I$111)</f>
        <v>1804.3593632075276</v>
      </c>
      <c r="K58" s="12">
        <f>SUM(J58:J$111)</f>
        <v>26764.331494560869</v>
      </c>
      <c r="L58" s="12">
        <f t="shared" si="7"/>
        <v>10.124490505488723</v>
      </c>
      <c r="M58" s="12">
        <f t="shared" si="2"/>
        <v>9.5991948829055858</v>
      </c>
      <c r="N58" s="12">
        <f t="shared" si="3"/>
        <v>9.7230275368851817</v>
      </c>
    </row>
    <row r="59" spans="2:14" x14ac:dyDescent="0.25">
      <c r="B59" s="12">
        <f t="shared" si="4"/>
        <v>62</v>
      </c>
      <c r="C59" s="24">
        <v>1.0319999999999999E-2</v>
      </c>
      <c r="D59" s="12">
        <f t="shared" si="5"/>
        <v>781752.47781257995</v>
      </c>
      <c r="E59" s="12">
        <f t="shared" si="6"/>
        <v>8067.6855710258242</v>
      </c>
      <c r="F59" s="12">
        <f t="shared" si="0"/>
        <v>6619.0616518225606</v>
      </c>
      <c r="G59" s="12">
        <f>SUM(F59:F$111)</f>
        <v>65845.49965484241</v>
      </c>
      <c r="H59" s="12">
        <f>SUM(G59:G$111)</f>
        <v>551954.61632940825</v>
      </c>
      <c r="I59" s="12">
        <f t="shared" si="1"/>
        <v>63.248811339637783</v>
      </c>
      <c r="J59" s="12">
        <f>SUM(I59:I$111)</f>
        <v>1741.6172256250138</v>
      </c>
      <c r="K59" s="12">
        <f>SUM(J59:J$111)</f>
        <v>24959.972131353341</v>
      </c>
      <c r="L59" s="12">
        <f t="shared" si="7"/>
        <v>9.9478601527622619</v>
      </c>
      <c r="M59" s="12">
        <f t="shared" si="2"/>
        <v>9.4307195719281616</v>
      </c>
      <c r="N59" s="12">
        <f t="shared" si="3"/>
        <v>9.5564716193374935</v>
      </c>
    </row>
    <row r="60" spans="2:14" x14ac:dyDescent="0.25">
      <c r="B60" s="12">
        <f t="shared" si="4"/>
        <v>63</v>
      </c>
      <c r="C60" s="24">
        <v>1.137E-2</v>
      </c>
      <c r="D60" s="12">
        <f t="shared" si="5"/>
        <v>773684.79224155413</v>
      </c>
      <c r="E60" s="12">
        <f t="shared" si="6"/>
        <v>8796.7960877864698</v>
      </c>
      <c r="F60" s="12">
        <f t="shared" si="0"/>
        <v>6065.5119773849538</v>
      </c>
      <c r="G60" s="12">
        <f>SUM(F60:F$111)</f>
        <v>59226.438003019859</v>
      </c>
      <c r="H60" s="12">
        <f>SUM(G60:G$111)</f>
        <v>486109.11667456577</v>
      </c>
      <c r="I60" s="12">
        <f t="shared" si="1"/>
        <v>63.856362206358263</v>
      </c>
      <c r="J60" s="12">
        <f>SUM(I60:I$111)</f>
        <v>1678.368414285376</v>
      </c>
      <c r="K60" s="12">
        <f>SUM(J60:J$111)</f>
        <v>23218.354905728327</v>
      </c>
      <c r="L60" s="12">
        <f t="shared" si="7"/>
        <v>9.7644581733320344</v>
      </c>
      <c r="M60" s="12">
        <f t="shared" si="2"/>
        <v>9.2564381257461648</v>
      </c>
      <c r="N60" s="12">
        <f t="shared" si="3"/>
        <v>9.3843289257978384</v>
      </c>
    </row>
    <row r="61" spans="2:14" x14ac:dyDescent="0.25">
      <c r="B61" s="12">
        <f t="shared" si="4"/>
        <v>64</v>
      </c>
      <c r="C61" s="24">
        <v>1.2540000000000001E-2</v>
      </c>
      <c r="D61" s="12">
        <f t="shared" si="5"/>
        <v>764887.99615376769</v>
      </c>
      <c r="E61" s="12">
        <f t="shared" si="6"/>
        <v>9591.6954717682474</v>
      </c>
      <c r="F61" s="12">
        <f t="shared" si="0"/>
        <v>5552.3584316685992</v>
      </c>
      <c r="G61" s="12">
        <f>SUM(F61:F$111)</f>
        <v>53160.926025634901</v>
      </c>
      <c r="H61" s="12">
        <f>SUM(G61:G$111)</f>
        <v>426882.67867154599</v>
      </c>
      <c r="I61" s="12">
        <f t="shared" si="1"/>
        <v>64.469050678818732</v>
      </c>
      <c r="J61" s="12">
        <f>SUM(I61:I$111)</f>
        <v>1614.5120520790178</v>
      </c>
      <c r="K61" s="12">
        <f>SUM(J61:J$111)</f>
        <v>21539.986491442953</v>
      </c>
      <c r="L61" s="12">
        <f t="shared" si="7"/>
        <v>9.574476626441232</v>
      </c>
      <c r="M61" s="12">
        <f t="shared" si="2"/>
        <v>9.0766179461536929</v>
      </c>
      <c r="N61" s="12">
        <f t="shared" si="3"/>
        <v>9.2068824174735404</v>
      </c>
    </row>
    <row r="62" spans="2:14" x14ac:dyDescent="0.25">
      <c r="B62" s="12">
        <f t="shared" si="4"/>
        <v>65</v>
      </c>
      <c r="C62" s="24">
        <v>1.3849999999999999E-2</v>
      </c>
      <c r="D62" s="12">
        <f t="shared" si="5"/>
        <v>755296.30068199942</v>
      </c>
      <c r="E62" s="12">
        <f t="shared" si="6"/>
        <v>10460.853764445692</v>
      </c>
      <c r="F62" s="12">
        <f t="shared" si="0"/>
        <v>5076.6035712365501</v>
      </c>
      <c r="G62" s="12">
        <f>SUM(F62:F$111)</f>
        <v>47608.567593966305</v>
      </c>
      <c r="H62" s="12">
        <f>SUM(G62:G$111)</f>
        <v>373721.75264591101</v>
      </c>
      <c r="I62" s="12">
        <f t="shared" si="1"/>
        <v>65.102740242246497</v>
      </c>
      <c r="J62" s="12">
        <f>SUM(I62:I$111)</f>
        <v>1550.043001400199</v>
      </c>
      <c r="K62" s="12">
        <f>SUM(J62:J$111)</f>
        <v>19925.474439363934</v>
      </c>
      <c r="L62" s="12">
        <f t="shared" si="7"/>
        <v>9.3780353194625938</v>
      </c>
      <c r="M62" s="12">
        <f t="shared" si="2"/>
        <v>8.8915023037594771</v>
      </c>
      <c r="N62" s="12">
        <f t="shared" si="3"/>
        <v>9.0243995892455846</v>
      </c>
    </row>
    <row r="63" spans="2:14" x14ac:dyDescent="0.25">
      <c r="B63" s="12">
        <f t="shared" si="4"/>
        <v>66</v>
      </c>
      <c r="C63" s="24">
        <v>1.5310000000000001E-2</v>
      </c>
      <c r="D63" s="12">
        <f t="shared" si="5"/>
        <v>744835.44691755378</v>
      </c>
      <c r="E63" s="12">
        <f t="shared" si="6"/>
        <v>11403.430692307749</v>
      </c>
      <c r="F63" s="12">
        <f t="shared" si="0"/>
        <v>4635.4561220138194</v>
      </c>
      <c r="G63" s="12">
        <f>SUM(F63:F$111)</f>
        <v>42531.964022729757</v>
      </c>
      <c r="H63" s="12">
        <f>SUM(G63:G$111)</f>
        <v>326113.18505194469</v>
      </c>
      <c r="I63" s="12">
        <f t="shared" si="1"/>
        <v>65.711882618547747</v>
      </c>
      <c r="J63" s="12">
        <f>SUM(I63:I$111)</f>
        <v>1484.9402611579526</v>
      </c>
      <c r="K63" s="12">
        <f>SUM(J63:J$111)</f>
        <v>18375.431437963736</v>
      </c>
      <c r="L63" s="12">
        <f t="shared" si="7"/>
        <v>9.1753568372150287</v>
      </c>
      <c r="M63" s="12">
        <f t="shared" si="2"/>
        <v>8.701425572242492</v>
      </c>
      <c r="N63" s="12">
        <f t="shared" si="3"/>
        <v>8.8372409532601086</v>
      </c>
    </row>
    <row r="64" spans="2:14" x14ac:dyDescent="0.25">
      <c r="B64" s="12">
        <f t="shared" si="4"/>
        <v>67</v>
      </c>
      <c r="C64" s="24">
        <v>1.695E-2</v>
      </c>
      <c r="D64" s="12">
        <f t="shared" si="5"/>
        <v>733432.01622524601</v>
      </c>
      <c r="E64" s="12">
        <f t="shared" si="6"/>
        <v>12431.67267501792</v>
      </c>
      <c r="F64" s="12">
        <f t="shared" si="0"/>
        <v>4226.377119246099</v>
      </c>
      <c r="G64" s="12">
        <f>SUM(F64:F$111)</f>
        <v>37896.507900715929</v>
      </c>
      <c r="H64" s="12">
        <f>SUM(G64:G$111)</f>
        <v>283581.22102921491</v>
      </c>
      <c r="I64" s="12">
        <f t="shared" si="1"/>
        <v>66.330640899279061</v>
      </c>
      <c r="J64" s="12">
        <f>SUM(I64:I$111)</f>
        <v>1419.228378539405</v>
      </c>
      <c r="K64" s="12">
        <f>SUM(J64:J$111)</f>
        <v>16890.491176805779</v>
      </c>
      <c r="L64" s="12">
        <f t="shared" si="7"/>
        <v>8.9666650257362512</v>
      </c>
      <c r="M64" s="12">
        <f t="shared" si="2"/>
        <v>8.5067597099167891</v>
      </c>
      <c r="N64" s="12">
        <f t="shared" si="3"/>
        <v>8.6458030321564792</v>
      </c>
    </row>
    <row r="65" spans="2:14" x14ac:dyDescent="0.25">
      <c r="B65" s="12">
        <f t="shared" si="4"/>
        <v>68</v>
      </c>
      <c r="C65" s="24">
        <v>1.8769999999999998E-2</v>
      </c>
      <c r="D65" s="12">
        <f t="shared" si="5"/>
        <v>721000.34355022805</v>
      </c>
      <c r="E65" s="12">
        <f t="shared" si="6"/>
        <v>13533.17644843778</v>
      </c>
      <c r="F65" s="12">
        <f t="shared" si="0"/>
        <v>3846.9815065508124</v>
      </c>
      <c r="G65" s="12">
        <f>SUM(F65:F$111)</f>
        <v>33670.130781469838</v>
      </c>
      <c r="H65" s="12">
        <f>SUM(G65:G$111)</f>
        <v>245684.71312849931</v>
      </c>
      <c r="I65" s="12">
        <f t="shared" si="1"/>
        <v>66.859113775887721</v>
      </c>
      <c r="J65" s="12">
        <f>SUM(I65:I$111)</f>
        <v>1352.8977376401258</v>
      </c>
      <c r="K65" s="12">
        <f>SUM(J65:J$111)</f>
        <v>15471.262798266382</v>
      </c>
      <c r="L65" s="12">
        <f t="shared" si="7"/>
        <v>8.7523505699559081</v>
      </c>
      <c r="M65" s="12">
        <f t="shared" si="2"/>
        <v>8.3079982198920597</v>
      </c>
      <c r="N65" s="12">
        <f t="shared" si="3"/>
        <v>8.4506021541433789</v>
      </c>
    </row>
    <row r="66" spans="2:14" x14ac:dyDescent="0.25">
      <c r="B66" s="12">
        <f t="shared" si="4"/>
        <v>69</v>
      </c>
      <c r="C66" s="24">
        <v>2.0799999999999999E-2</v>
      </c>
      <c r="D66" s="12">
        <f t="shared" si="5"/>
        <v>707467.16710179031</v>
      </c>
      <c r="E66" s="12">
        <f t="shared" si="6"/>
        <v>14715.317075717237</v>
      </c>
      <c r="F66" s="12">
        <f t="shared" si="0"/>
        <v>3495.1607996970865</v>
      </c>
      <c r="G66" s="12">
        <f>SUM(F66:F$111)</f>
        <v>29823.149274919029</v>
      </c>
      <c r="H66" s="12">
        <f>SUM(G66:G$111)</f>
        <v>212014.58234702947</v>
      </c>
      <c r="I66" s="12">
        <f t="shared" si="1"/>
        <v>67.314207994166097</v>
      </c>
      <c r="J66" s="12">
        <f>SUM(I66:I$111)</f>
        <v>1286.0386238642382</v>
      </c>
      <c r="K66" s="12">
        <f>SUM(J66:J$111)</f>
        <v>14118.365060626256</v>
      </c>
      <c r="L66" s="12">
        <f t="shared" si="7"/>
        <v>8.5326973447126377</v>
      </c>
      <c r="M66" s="12">
        <f t="shared" si="2"/>
        <v>8.1056046060149001</v>
      </c>
      <c r="N66" s="12">
        <f t="shared" si="3"/>
        <v>8.2521348921083479</v>
      </c>
    </row>
    <row r="67" spans="2:14" x14ac:dyDescent="0.25">
      <c r="B67" s="12">
        <f t="shared" si="4"/>
        <v>70</v>
      </c>
      <c r="C67" s="24">
        <v>2.307E-2</v>
      </c>
      <c r="D67" s="12">
        <f t="shared" si="5"/>
        <v>692751.85002607305</v>
      </c>
      <c r="E67" s="12">
        <f t="shared" si="6"/>
        <v>15981.785180101506</v>
      </c>
      <c r="F67" s="12">
        <f t="shared" si="0"/>
        <v>3168.945791725358</v>
      </c>
      <c r="G67" s="12">
        <f>SUM(F67:F$111)</f>
        <v>26327.98847522194</v>
      </c>
      <c r="H67" s="12">
        <f>SUM(G67:G$111)</f>
        <v>182191.43307211043</v>
      </c>
      <c r="I67" s="12">
        <f t="shared" si="1"/>
        <v>67.692203162133339</v>
      </c>
      <c r="J67" s="12">
        <f>SUM(I67:I$111)</f>
        <v>1218.7244158700721</v>
      </c>
      <c r="K67" s="12">
        <f>SUM(J67:J$111)</f>
        <v>12832.326436762018</v>
      </c>
      <c r="L67" s="12">
        <f t="shared" si="7"/>
        <v>8.3081220713742336</v>
      </c>
      <c r="M67" s="12">
        <f t="shared" si="2"/>
        <v>7.9001596647525307</v>
      </c>
      <c r="N67" s="12">
        <f t="shared" si="3"/>
        <v>8.0510122990791295</v>
      </c>
    </row>
    <row r="68" spans="2:14" x14ac:dyDescent="0.25">
      <c r="B68" s="12">
        <f t="shared" si="4"/>
        <v>71</v>
      </c>
      <c r="C68" s="24">
        <v>2.5590000000000002E-2</v>
      </c>
      <c r="D68" s="12">
        <f t="shared" si="5"/>
        <v>676770.06484597153</v>
      </c>
      <c r="E68" s="12">
        <f t="shared" si="6"/>
        <v>17318.545959408413</v>
      </c>
      <c r="F68" s="12">
        <f t="shared" si="0"/>
        <v>2866.516863250235</v>
      </c>
      <c r="G68" s="12">
        <f>SUM(F68:F$111)</f>
        <v>23159.042683496584</v>
      </c>
      <c r="H68" s="12">
        <f>SUM(G68:G$111)</f>
        <v>155863.4445968885</v>
      </c>
      <c r="I68" s="12">
        <f t="shared" si="1"/>
        <v>67.920524565345858</v>
      </c>
      <c r="J68" s="12">
        <f>SUM(I68:I$111)</f>
        <v>1151.0322127079387</v>
      </c>
      <c r="K68" s="12">
        <f>SUM(J68:J$111)</f>
        <v>11613.602020891944</v>
      </c>
      <c r="L68" s="12">
        <f t="shared" si="7"/>
        <v>8.0791580124309554</v>
      </c>
      <c r="M68" s="12">
        <f t="shared" si="2"/>
        <v>7.6923432713877835</v>
      </c>
      <c r="N68" s="12">
        <f t="shared" si="3"/>
        <v>7.8479352812044967</v>
      </c>
    </row>
    <row r="69" spans="2:14" x14ac:dyDescent="0.25">
      <c r="B69" s="12">
        <f t="shared" si="4"/>
        <v>72</v>
      </c>
      <c r="C69" s="24">
        <v>2.8389999999999999E-2</v>
      </c>
      <c r="D69" s="12">
        <f t="shared" si="5"/>
        <v>659451.51888656314</v>
      </c>
      <c r="E69" s="12">
        <f t="shared" si="6"/>
        <v>18721.828621189525</v>
      </c>
      <c r="F69" s="12">
        <f t="shared" si="0"/>
        <v>2586.2617562219089</v>
      </c>
      <c r="G69" s="12">
        <f>SUM(F69:F$111)</f>
        <v>20292.525820246345</v>
      </c>
      <c r="H69" s="12">
        <f>SUM(G69:G$111)</f>
        <v>132704.40191339186</v>
      </c>
      <c r="I69" s="12">
        <f t="shared" si="1"/>
        <v>67.985158573277758</v>
      </c>
      <c r="J69" s="12">
        <f>SUM(I69:I$111)</f>
        <v>1083.1116881425928</v>
      </c>
      <c r="K69" s="12">
        <f>SUM(J69:J$111)</f>
        <v>10462.569808184006</v>
      </c>
      <c r="L69" s="12">
        <f t="shared" si="7"/>
        <v>7.8462768787527111</v>
      </c>
      <c r="M69" s="12">
        <f t="shared" si="2"/>
        <v>7.4828242229752684</v>
      </c>
      <c r="N69" s="12">
        <f t="shared" si="3"/>
        <v>7.6436051507813945</v>
      </c>
    </row>
    <row r="70" spans="2:14" x14ac:dyDescent="0.25">
      <c r="B70" s="12">
        <f t="shared" si="4"/>
        <v>73</v>
      </c>
      <c r="C70" s="24">
        <v>3.1510000000000003E-2</v>
      </c>
      <c r="D70" s="12">
        <f t="shared" si="5"/>
        <v>640729.69026537356</v>
      </c>
      <c r="E70" s="12">
        <f t="shared" si="6"/>
        <v>20189.392540261924</v>
      </c>
      <c r="F70" s="12">
        <f t="shared" si="0"/>
        <v>2326.7016527433038</v>
      </c>
      <c r="G70" s="12">
        <f>SUM(F70:F$111)</f>
        <v>17706.264064024435</v>
      </c>
      <c r="H70" s="12">
        <f>SUM(G70:G$111)</f>
        <v>112411.87609314543</v>
      </c>
      <c r="I70" s="12">
        <f t="shared" si="1"/>
        <v>67.883675072168074</v>
      </c>
      <c r="J70" s="12">
        <f>SUM(I70:I$111)</f>
        <v>1015.1265295693152</v>
      </c>
      <c r="K70" s="12">
        <f>SUM(J70:J$111)</f>
        <v>9379.4581200414104</v>
      </c>
      <c r="L70" s="12">
        <f t="shared" si="7"/>
        <v>7.6100277159075453</v>
      </c>
      <c r="M70" s="12">
        <f t="shared" si="2"/>
        <v>7.2723533451128581</v>
      </c>
      <c r="N70" s="12">
        <f t="shared" si="3"/>
        <v>7.4388006602124488</v>
      </c>
    </row>
    <row r="71" spans="2:14" x14ac:dyDescent="0.25">
      <c r="B71" s="12">
        <f t="shared" si="4"/>
        <v>74</v>
      </c>
      <c r="C71" s="24">
        <v>3.4979999999999997E-2</v>
      </c>
      <c r="D71" s="12">
        <f t="shared" si="5"/>
        <v>620540.2977251116</v>
      </c>
      <c r="E71" s="12">
        <f t="shared" si="6"/>
        <v>21706.499614424403</v>
      </c>
      <c r="F71" s="12">
        <f t="shared" ref="F71:F111" si="8">(1+$B$3)^-B71*D71</f>
        <v>2086.4697070975576</v>
      </c>
      <c r="G71" s="12">
        <f>SUM(F71:F$111)</f>
        <v>15379.562411281127</v>
      </c>
      <c r="H71" s="12">
        <f>SUM(G71:G$111)</f>
        <v>94705.612029120981</v>
      </c>
      <c r="I71" s="12">
        <f t="shared" ref="I71:I111" si="9">(1+$B$3)^-(B71+1)*E71</f>
        <v>67.578435513215339</v>
      </c>
      <c r="J71" s="12">
        <f>SUM(I71:I$111)</f>
        <v>947.24285449714694</v>
      </c>
      <c r="K71" s="12">
        <f>SUM(J71:J$111)</f>
        <v>8364.3315904720967</v>
      </c>
      <c r="L71" s="12">
        <f t="shared" si="7"/>
        <v>7.3710930760050672</v>
      </c>
      <c r="M71" s="12">
        <f t="shared" ref="M71:M111" si="10">(1-(1+$B$3)^-$M$3)/($M$2*(1-(1+$B$3)^(-1/$M$2)))+IF(VLOOKUP($B71+$M$3,$B$7:$K$111,6)=0,0,VLOOKUP($B71+$M$3,$B$7:$K$111,6)/VLOOKUP($B71,$B$7:$K$111,5)-($M$2-1)/(2*$M$2))</f>
        <v>7.0617779831156202</v>
      </c>
      <c r="N71" s="12">
        <f t="shared" ref="N71:N111" si="11">(1-(1+$B$3)^-$M$3)/LN(1+$B$3)+IF(VLOOKUP($B71+$M$3,$B$7:$K$111,6)=0,0,0.5*(VLOOKUP($B71+$M$3,$B$7:$K$111,6)+VLOOKUP($B71+$M$3+1,$B$7:$K$111,6))/VLOOKUP($B71,$B$7:$K$111,5))</f>
        <v>7.2343919964226018</v>
      </c>
    </row>
    <row r="72" spans="2:14" x14ac:dyDescent="0.25">
      <c r="B72" s="12">
        <f t="shared" si="4"/>
        <v>75</v>
      </c>
      <c r="C72" s="24">
        <v>3.8809999999999997E-2</v>
      </c>
      <c r="D72" s="12">
        <f t="shared" si="5"/>
        <v>598833.79811068717</v>
      </c>
      <c r="E72" s="12">
        <f t="shared" si="6"/>
        <v>23240.739704675769</v>
      </c>
      <c r="F72" s="12">
        <f t="shared" si="8"/>
        <v>1864.3379599474863</v>
      </c>
      <c r="G72" s="12">
        <f>SUM(F72:F$111)</f>
        <v>13293.092704183573</v>
      </c>
      <c r="H72" s="12">
        <f>SUM(G72:G$111)</f>
        <v>79326.049617839861</v>
      </c>
      <c r="I72" s="12">
        <f t="shared" si="9"/>
        <v>66.995329838483272</v>
      </c>
      <c r="J72" s="12">
        <f>SUM(I72:I$111)</f>
        <v>879.66441898393168</v>
      </c>
      <c r="K72" s="12">
        <f>SUM(J72:J$111)</f>
        <v>7417.0887359749495</v>
      </c>
      <c r="L72" s="12">
        <f t="shared" si="7"/>
        <v>7.1301947338764728</v>
      </c>
      <c r="M72" s="12">
        <f t="shared" si="10"/>
        <v>6.8519848674578503</v>
      </c>
      <c r="N72" s="12">
        <f t="shared" si="11"/>
        <v>7.0312830310548211</v>
      </c>
    </row>
    <row r="73" spans="2:14" x14ac:dyDescent="0.25">
      <c r="B73" s="12">
        <f t="shared" ref="B73:B111" si="12">+B72+1</f>
        <v>76</v>
      </c>
      <c r="C73" s="24">
        <v>4.3060000000000001E-2</v>
      </c>
      <c r="D73" s="12">
        <f t="shared" ref="D73:D111" si="13">D72-E72</f>
        <v>575593.05840601143</v>
      </c>
      <c r="E73" s="12">
        <f t="shared" ref="E73:E111" si="14">C73*D73</f>
        <v>24785.037094962852</v>
      </c>
      <c r="F73" s="12">
        <f t="shared" si="8"/>
        <v>1659.2435219647448</v>
      </c>
      <c r="G73" s="12">
        <f>SUM(F73:F$111)</f>
        <v>11428.754744236086</v>
      </c>
      <c r="H73" s="12">
        <f>SUM(G73:G$111)</f>
        <v>66032.956913656322</v>
      </c>
      <c r="I73" s="12">
        <f t="shared" si="9"/>
        <v>66.154653755372138</v>
      </c>
      <c r="J73" s="12">
        <f>SUM(I73:I$111)</f>
        <v>812.66908914544831</v>
      </c>
      <c r="K73" s="12">
        <f>SUM(J73:J$111)</f>
        <v>6537.4243169910178</v>
      </c>
      <c r="L73" s="12">
        <f t="shared" ref="L73:L111" si="15">G73/F73</f>
        <v>6.8879309112522913</v>
      </c>
      <c r="M73" s="12">
        <f t="shared" si="10"/>
        <v>6.6438187118687617</v>
      </c>
      <c r="N73" s="12">
        <f t="shared" si="11"/>
        <v>6.830343031931279</v>
      </c>
    </row>
    <row r="74" spans="2:14" x14ac:dyDescent="0.25">
      <c r="B74" s="12">
        <f t="shared" si="12"/>
        <v>77</v>
      </c>
      <c r="C74" s="24">
        <v>4.7759999999999997E-2</v>
      </c>
      <c r="D74" s="12">
        <f t="shared" si="13"/>
        <v>550808.02131104853</v>
      </c>
      <c r="E74" s="12">
        <f t="shared" si="14"/>
        <v>26306.591097815675</v>
      </c>
      <c r="F74" s="12">
        <f t="shared" si="8"/>
        <v>1470.1819406564284</v>
      </c>
      <c r="G74" s="12">
        <f>SUM(F74:F$111)</f>
        <v>9769.5112222713396</v>
      </c>
      <c r="H74" s="12">
        <f>SUM(G74:G$111)</f>
        <v>54604.202169420227</v>
      </c>
      <c r="I74" s="12">
        <f t="shared" si="9"/>
        <v>65.014712486806488</v>
      </c>
      <c r="J74" s="12">
        <f>SUM(I74:I$111)</f>
        <v>746.5144353900763</v>
      </c>
      <c r="K74" s="12">
        <f>SUM(J74:J$111)</f>
        <v>5724.7552278455705</v>
      </c>
      <c r="L74" s="12">
        <f t="shared" si="15"/>
        <v>6.6451035427011877</v>
      </c>
      <c r="M74" s="12">
        <f t="shared" si="10"/>
        <v>6.4382441715636247</v>
      </c>
      <c r="N74" s="12">
        <f t="shared" si="11"/>
        <v>6.6325424586387207</v>
      </c>
    </row>
    <row r="75" spans="2:14" x14ac:dyDescent="0.25">
      <c r="B75" s="12">
        <f t="shared" si="12"/>
        <v>78</v>
      </c>
      <c r="C75" s="24">
        <v>5.2949999999999997E-2</v>
      </c>
      <c r="D75" s="12">
        <f t="shared" si="13"/>
        <v>524501.43021323287</v>
      </c>
      <c r="E75" s="12">
        <f t="shared" si="14"/>
        <v>27772.35072979068</v>
      </c>
      <c r="F75" s="12">
        <f t="shared" si="8"/>
        <v>1296.2648621950716</v>
      </c>
      <c r="G75" s="12">
        <f>SUM(F75:F$111)</f>
        <v>8299.3292816149133</v>
      </c>
      <c r="H75" s="12">
        <f>SUM(G75:G$111)</f>
        <v>44834.690947148876</v>
      </c>
      <c r="I75" s="12">
        <f t="shared" si="9"/>
        <v>63.55298560484168</v>
      </c>
      <c r="J75" s="12">
        <f>SUM(I75:I$111)</f>
        <v>681.4997229032698</v>
      </c>
      <c r="K75" s="12">
        <f>SUM(J75:J$111)</f>
        <v>4978.2407924554946</v>
      </c>
      <c r="L75" s="12">
        <f t="shared" si="15"/>
        <v>6.4024949866811776</v>
      </c>
      <c r="M75" s="12">
        <f t="shared" si="10"/>
        <v>6.2362108824388329</v>
      </c>
      <c r="N75" s="12">
        <f t="shared" si="11"/>
        <v>6.4388342836623984</v>
      </c>
    </row>
    <row r="76" spans="2:14" x14ac:dyDescent="0.25">
      <c r="B76" s="12">
        <f t="shared" si="12"/>
        <v>79</v>
      </c>
      <c r="C76" s="24">
        <v>5.8659999999999997E-2</v>
      </c>
      <c r="D76" s="12">
        <f t="shared" si="13"/>
        <v>496729.07948344218</v>
      </c>
      <c r="E76" s="12">
        <f t="shared" si="14"/>
        <v>29138.127802498719</v>
      </c>
      <c r="F76" s="12">
        <f t="shared" si="8"/>
        <v>1136.6922571683724</v>
      </c>
      <c r="G76" s="12">
        <f>SUM(F76:F$111)</f>
        <v>7003.0644194198339</v>
      </c>
      <c r="H76" s="12">
        <f>SUM(G76:G$111)</f>
        <v>36535.361665533957</v>
      </c>
      <c r="I76" s="12">
        <f t="shared" si="9"/>
        <v>61.739229449534022</v>
      </c>
      <c r="J76" s="12">
        <f>SUM(I76:I$111)</f>
        <v>617.94673729842805</v>
      </c>
      <c r="K76" s="12">
        <f>SUM(J76:J$111)</f>
        <v>4296.741069552224</v>
      </c>
      <c r="L76" s="12">
        <f t="shared" si="15"/>
        <v>6.1609150368150223</v>
      </c>
      <c r="M76" s="12">
        <f t="shared" si="10"/>
        <v>6.0386726429787636</v>
      </c>
      <c r="N76" s="12">
        <f t="shared" si="11"/>
        <v>6.2501643174775712</v>
      </c>
    </row>
    <row r="77" spans="2:14" x14ac:dyDescent="0.25">
      <c r="B77" s="12">
        <f t="shared" si="12"/>
        <v>80</v>
      </c>
      <c r="C77" s="24">
        <v>6.4949999999999994E-2</v>
      </c>
      <c r="D77" s="12">
        <f t="shared" si="13"/>
        <v>467590.95168094349</v>
      </c>
      <c r="E77" s="12">
        <f t="shared" si="14"/>
        <v>30370.032311677278</v>
      </c>
      <c r="F77" s="12">
        <f t="shared" si="8"/>
        <v>990.7536012619222</v>
      </c>
      <c r="G77" s="12">
        <f>SUM(F77:F$111)</f>
        <v>5866.3721622514622</v>
      </c>
      <c r="H77" s="12">
        <f>SUM(G77:G$111)</f>
        <v>29532.297246114133</v>
      </c>
      <c r="I77" s="12">
        <f t="shared" si="9"/>
        <v>59.58282074255726</v>
      </c>
      <c r="J77" s="12">
        <f>SUM(I77:I$111)</f>
        <v>556.20750784889412</v>
      </c>
      <c r="K77" s="12">
        <f>SUM(J77:J$111)</f>
        <v>3678.7943322537949</v>
      </c>
      <c r="L77" s="12">
        <f t="shared" si="15"/>
        <v>5.921121209935011</v>
      </c>
      <c r="M77" s="12">
        <f t="shared" si="10"/>
        <v>5.8465394995618922</v>
      </c>
      <c r="N77" s="12">
        <f t="shared" si="11"/>
        <v>6.0674330345299365</v>
      </c>
    </row>
    <row r="78" spans="2:14" x14ac:dyDescent="0.25">
      <c r="B78" s="12">
        <f t="shared" si="12"/>
        <v>81</v>
      </c>
      <c r="C78" s="24">
        <v>7.1840000000000001E-2</v>
      </c>
      <c r="D78" s="12">
        <f t="shared" si="13"/>
        <v>437220.91936926619</v>
      </c>
      <c r="E78" s="12">
        <f t="shared" si="14"/>
        <v>31409.950847488082</v>
      </c>
      <c r="F78" s="12">
        <f t="shared" si="8"/>
        <v>857.78162487033364</v>
      </c>
      <c r="G78" s="12">
        <f>SUM(F78:F$111)</f>
        <v>4875.6185609895392</v>
      </c>
      <c r="H78" s="12">
        <f>SUM(G78:G$111)</f>
        <v>23665.925083862672</v>
      </c>
      <c r="I78" s="12">
        <f t="shared" si="9"/>
        <v>57.058362898782178</v>
      </c>
      <c r="J78" s="12">
        <f>SUM(I78:I$111)</f>
        <v>496.62468710633681</v>
      </c>
      <c r="K78" s="12">
        <f>SUM(J78:J$111)</f>
        <v>3122.5868244049007</v>
      </c>
      <c r="L78" s="12">
        <f t="shared" si="15"/>
        <v>5.6839857833589766</v>
      </c>
      <c r="M78" s="12">
        <f t="shared" si="10"/>
        <v>5.6607443471048668</v>
      </c>
      <c r="N78" s="12">
        <f t="shared" si="11"/>
        <v>5.8915440224403497</v>
      </c>
    </row>
    <row r="79" spans="2:14" x14ac:dyDescent="0.25">
      <c r="B79" s="12">
        <f t="shared" si="12"/>
        <v>82</v>
      </c>
      <c r="C79" s="24">
        <v>7.9380000000000006E-2</v>
      </c>
      <c r="D79" s="12">
        <f t="shared" si="13"/>
        <v>405810.96852177812</v>
      </c>
      <c r="E79" s="12">
        <f t="shared" si="14"/>
        <v>32213.27468125875</v>
      </c>
      <c r="F79" s="12">
        <f t="shared" si="8"/>
        <v>737.18388235152656</v>
      </c>
      <c r="G79" s="12">
        <f>SUM(F79:F$111)</f>
        <v>4017.8369361192053</v>
      </c>
      <c r="H79" s="12">
        <f>SUM(G79:G$111)</f>
        <v>18790.306522873128</v>
      </c>
      <c r="I79" s="12">
        <f t="shared" si="9"/>
        <v>54.183015352837195</v>
      </c>
      <c r="J79" s="12">
        <f>SUM(I79:I$111)</f>
        <v>439.5663242075546</v>
      </c>
      <c r="K79" s="12">
        <f>SUM(J79:J$111)</f>
        <v>2625.9621372985639</v>
      </c>
      <c r="L79" s="12">
        <f t="shared" si="15"/>
        <v>5.4502506529345105</v>
      </c>
      <c r="M79" s="12">
        <f t="shared" si="10"/>
        <v>5.482123308279057</v>
      </c>
      <c r="N79" s="12">
        <f t="shared" si="11"/>
        <v>5.7232947032616925</v>
      </c>
    </row>
    <row r="80" spans="2:14" x14ac:dyDescent="0.25">
      <c r="B80" s="12">
        <f t="shared" si="12"/>
        <v>83</v>
      </c>
      <c r="C80" s="24">
        <v>8.7599999999999997E-2</v>
      </c>
      <c r="D80" s="12">
        <f t="shared" si="13"/>
        <v>373597.69384051935</v>
      </c>
      <c r="E80" s="12">
        <f t="shared" si="14"/>
        <v>32727.157980429492</v>
      </c>
      <c r="F80" s="12">
        <f t="shared" si="8"/>
        <v>628.3946534911687</v>
      </c>
      <c r="G80" s="12">
        <f>SUM(F80:F$111)</f>
        <v>3280.653053767679</v>
      </c>
      <c r="H80" s="12">
        <f>SUM(G80:G$111)</f>
        <v>14772.469586753925</v>
      </c>
      <c r="I80" s="12">
        <f t="shared" si="9"/>
        <v>50.969788560950349</v>
      </c>
      <c r="J80" s="12">
        <f>SUM(I80:I$111)</f>
        <v>385.38330885471743</v>
      </c>
      <c r="K80" s="12">
        <f>SUM(J80:J$111)</f>
        <v>2186.3958130910091</v>
      </c>
      <c r="L80" s="12">
        <f t="shared" si="15"/>
        <v>5.2206889978158992</v>
      </c>
      <c r="M80" s="12">
        <f t="shared" si="10"/>
        <v>5.3114654774192909</v>
      </c>
      <c r="N80" s="12">
        <f t="shared" si="11"/>
        <v>5.5634197618233721</v>
      </c>
    </row>
    <row r="81" spans="2:14" x14ac:dyDescent="0.25">
      <c r="B81" s="12">
        <f t="shared" si="12"/>
        <v>84</v>
      </c>
      <c r="C81" s="24">
        <v>9.6560000000000007E-2</v>
      </c>
      <c r="D81" s="12">
        <f t="shared" si="13"/>
        <v>340870.53586008988</v>
      </c>
      <c r="E81" s="12">
        <f t="shared" si="14"/>
        <v>32914.458942650279</v>
      </c>
      <c r="F81" s="12">
        <f t="shared" si="8"/>
        <v>530.87711281976146</v>
      </c>
      <c r="G81" s="12">
        <f>SUM(F81:F$111)</f>
        <v>2652.2584002765107</v>
      </c>
      <c r="H81" s="12">
        <f>SUM(G81:G$111)</f>
        <v>11491.816532986248</v>
      </c>
      <c r="I81" s="12">
        <f t="shared" si="9"/>
        <v>47.464346309144602</v>
      </c>
      <c r="J81" s="12">
        <f>SUM(I81:I$111)</f>
        <v>334.41352029376708</v>
      </c>
      <c r="K81" s="12">
        <f>SUM(J81:J$111)</f>
        <v>1801.0125042362927</v>
      </c>
      <c r="L81" s="12">
        <f t="shared" si="15"/>
        <v>4.9959931144686234</v>
      </c>
      <c r="M81" s="12">
        <f t="shared" si="10"/>
        <v>5.149456238862669</v>
      </c>
      <c r="N81" s="12">
        <f t="shared" si="11"/>
        <v>5.4125423350608601</v>
      </c>
    </row>
    <row r="82" spans="2:14" x14ac:dyDescent="0.25">
      <c r="B82" s="12">
        <f t="shared" si="12"/>
        <v>85</v>
      </c>
      <c r="C82" s="24">
        <v>0.10628</v>
      </c>
      <c r="D82" s="12">
        <f t="shared" si="13"/>
        <v>307956.07691743958</v>
      </c>
      <c r="E82" s="12">
        <f t="shared" si="14"/>
        <v>32729.571854785478</v>
      </c>
      <c r="F82" s="12">
        <f t="shared" si="8"/>
        <v>444.08853593137525</v>
      </c>
      <c r="G82" s="12">
        <f>SUM(F82:F$111)</f>
        <v>2121.3812874567493</v>
      </c>
      <c r="H82" s="12">
        <f>SUM(G82:G$111)</f>
        <v>8839.5581327097352</v>
      </c>
      <c r="I82" s="12">
        <f t="shared" si="9"/>
        <v>43.70160148035793</v>
      </c>
      <c r="J82" s="12">
        <f>SUM(I82:I$111)</f>
        <v>286.94917398462246</v>
      </c>
      <c r="K82" s="12">
        <f>SUM(J82:J$111)</f>
        <v>1466.5989839425256</v>
      </c>
      <c r="L82" s="12">
        <f t="shared" si="15"/>
        <v>4.7769332369898541</v>
      </c>
      <c r="M82" s="12">
        <f t="shared" si="10"/>
        <v>4.9967220650599158</v>
      </c>
      <c r="N82" s="12">
        <f t="shared" si="11"/>
        <v>5.2712055945499161</v>
      </c>
    </row>
    <row r="83" spans="2:14" x14ac:dyDescent="0.25">
      <c r="B83" s="12">
        <f t="shared" si="12"/>
        <v>86</v>
      </c>
      <c r="C83" s="24">
        <v>0.11677999999999999</v>
      </c>
      <c r="D83" s="12">
        <f t="shared" si="13"/>
        <v>275226.50506265409</v>
      </c>
      <c r="E83" s="12">
        <f t="shared" si="14"/>
        <v>32140.951261216742</v>
      </c>
      <c r="F83" s="12">
        <f t="shared" si="8"/>
        <v>367.49148734498954</v>
      </c>
      <c r="G83" s="12">
        <f>SUM(F83:F$111)</f>
        <v>1677.2927515253757</v>
      </c>
      <c r="H83" s="12">
        <f>SUM(G83:G$111)</f>
        <v>6718.176845252985</v>
      </c>
      <c r="I83" s="12">
        <f t="shared" si="9"/>
        <v>39.736718418655435</v>
      </c>
      <c r="J83" s="12">
        <f>SUM(I83:I$111)</f>
        <v>243.24757250426455</v>
      </c>
      <c r="K83" s="12">
        <f>SUM(J83:J$111)</f>
        <v>1179.6498099579032</v>
      </c>
      <c r="L83" s="12">
        <f t="shared" si="15"/>
        <v>4.5641676318634987</v>
      </c>
      <c r="M83" s="12">
        <f t="shared" si="10"/>
        <v>4.8537439369563637</v>
      </c>
      <c r="N83" s="12">
        <f t="shared" si="11"/>
        <v>5.1398017180898297</v>
      </c>
    </row>
    <row r="84" spans="2:14" x14ac:dyDescent="0.25">
      <c r="B84" s="12">
        <f t="shared" si="12"/>
        <v>87</v>
      </c>
      <c r="C84" s="24">
        <v>0.12808</v>
      </c>
      <c r="D84" s="12">
        <f t="shared" si="13"/>
        <v>243085.55380143735</v>
      </c>
      <c r="E84" s="12">
        <f t="shared" si="14"/>
        <v>31134.397730888097</v>
      </c>
      <c r="F84" s="12">
        <f t="shared" si="8"/>
        <v>300.53317727114967</v>
      </c>
      <c r="G84" s="12">
        <f>SUM(F84:F$111)</f>
        <v>1309.8012641803859</v>
      </c>
      <c r="H84" s="12">
        <f>SUM(G84:G$111)</f>
        <v>5040.8840937276091</v>
      </c>
      <c r="I84" s="12">
        <f t="shared" si="9"/>
        <v>35.641008652674856</v>
      </c>
      <c r="J84" s="12">
        <f>SUM(I84:I$111)</f>
        <v>203.51085408560911</v>
      </c>
      <c r="K84" s="12">
        <f>SUM(J84:J$111)</f>
        <v>936.40223745363869</v>
      </c>
      <c r="L84" s="12">
        <f t="shared" si="15"/>
        <v>4.3582584660815851</v>
      </c>
      <c r="M84" s="12">
        <f t="shared" si="10"/>
        <v>4.7208688168296487</v>
      </c>
      <c r="N84" s="12">
        <f t="shared" si="11"/>
        <v>5.018575996646705</v>
      </c>
    </row>
    <row r="85" spans="2:14" x14ac:dyDescent="0.25">
      <c r="B85" s="12">
        <f t="shared" si="12"/>
        <v>88</v>
      </c>
      <c r="C85" s="24">
        <v>0.14021</v>
      </c>
      <c r="D85" s="12">
        <f t="shared" si="13"/>
        <v>211951.15607054924</v>
      </c>
      <c r="E85" s="12">
        <f t="shared" si="14"/>
        <v>29717.67159265171</v>
      </c>
      <c r="F85" s="12">
        <f t="shared" si="8"/>
        <v>242.63045178357478</v>
      </c>
      <c r="G85" s="12">
        <f>SUM(F85:F$111)</f>
        <v>1009.2680869092363</v>
      </c>
      <c r="H85" s="12">
        <f>SUM(G85:G$111)</f>
        <v>3731.0828295472238</v>
      </c>
      <c r="I85" s="12">
        <f t="shared" si="9"/>
        <v>31.499273744976868</v>
      </c>
      <c r="J85" s="12">
        <f>SUM(I85:I$111)</f>
        <v>167.86984543293426</v>
      </c>
      <c r="K85" s="12">
        <f>SUM(J85:J$111)</f>
        <v>732.89138336802955</v>
      </c>
      <c r="L85" s="12">
        <f t="shared" si="15"/>
        <v>4.1596925674008087</v>
      </c>
      <c r="M85" s="12">
        <f t="shared" si="10"/>
        <v>4.5983034678357404</v>
      </c>
      <c r="N85" s="12">
        <f t="shared" si="11"/>
        <v>4.9076270195577294</v>
      </c>
    </row>
    <row r="86" spans="2:14" x14ac:dyDescent="0.25">
      <c r="B86" s="12">
        <f t="shared" si="12"/>
        <v>89</v>
      </c>
      <c r="C86" s="24">
        <v>0.15315999999999999</v>
      </c>
      <c r="D86" s="12">
        <f t="shared" si="13"/>
        <v>182233.48447789752</v>
      </c>
      <c r="E86" s="12">
        <f t="shared" si="14"/>
        <v>27910.880482634784</v>
      </c>
      <c r="F86" s="12">
        <f t="shared" si="8"/>
        <v>193.1585519805553</v>
      </c>
      <c r="G86" s="12">
        <f>SUM(F86:F$111)</f>
        <v>766.63763512566152</v>
      </c>
      <c r="H86" s="12">
        <f>SUM(G86:G$111)</f>
        <v>2721.8147426379874</v>
      </c>
      <c r="I86" s="12">
        <f t="shared" si="9"/>
        <v>27.392744279020238</v>
      </c>
      <c r="J86" s="12">
        <f>SUM(I86:I$111)</f>
        <v>136.37057168795738</v>
      </c>
      <c r="K86" s="12">
        <f>SUM(J86:J$111)</f>
        <v>565.02153793509524</v>
      </c>
      <c r="L86" s="12">
        <f t="shared" si="15"/>
        <v>3.9689551783492178</v>
      </c>
      <c r="M86" s="12">
        <f t="shared" si="10"/>
        <v>4.4861274603348456</v>
      </c>
      <c r="N86" s="12">
        <f t="shared" si="11"/>
        <v>4.8069209017110195</v>
      </c>
    </row>
    <row r="87" spans="2:14" x14ac:dyDescent="0.25">
      <c r="B87" s="12">
        <f t="shared" si="12"/>
        <v>90</v>
      </c>
      <c r="C87" s="24">
        <v>0.16694000000000001</v>
      </c>
      <c r="D87" s="12">
        <f t="shared" si="13"/>
        <v>154322.60399526273</v>
      </c>
      <c r="E87" s="12">
        <f t="shared" si="14"/>
        <v>25762.615510969161</v>
      </c>
      <c r="F87" s="12">
        <f t="shared" si="8"/>
        <v>151.45776681408657</v>
      </c>
      <c r="G87" s="12">
        <f>SUM(F87:F$111)</f>
        <v>573.4790831451063</v>
      </c>
      <c r="H87" s="12">
        <f>SUM(G87:G$111)</f>
        <v>1955.1771075123258</v>
      </c>
      <c r="I87" s="12">
        <f t="shared" si="9"/>
        <v>23.41144406661445</v>
      </c>
      <c r="J87" s="12">
        <f>SUM(I87:I$111)</f>
        <v>108.97782740893717</v>
      </c>
      <c r="K87" s="12">
        <f>SUM(J87:J$111)</f>
        <v>428.65096624713766</v>
      </c>
      <c r="L87" s="12">
        <f t="shared" si="15"/>
        <v>3.7863960046964653</v>
      </c>
      <c r="M87" s="12">
        <f t="shared" si="10"/>
        <v>4.3842614785645475</v>
      </c>
      <c r="N87" s="12">
        <f t="shared" si="11"/>
        <v>4.7162673324196769</v>
      </c>
    </row>
    <row r="88" spans="2:14" x14ac:dyDescent="0.25">
      <c r="B88" s="12">
        <f t="shared" si="12"/>
        <v>91</v>
      </c>
      <c r="C88" s="24">
        <v>0.18151</v>
      </c>
      <c r="D88" s="12">
        <f t="shared" si="13"/>
        <v>128559.98848429357</v>
      </c>
      <c r="E88" s="12">
        <f t="shared" si="14"/>
        <v>23334.923509784127</v>
      </c>
      <c r="F88" s="12">
        <f t="shared" si="8"/>
        <v>116.82722890939161</v>
      </c>
      <c r="G88" s="12">
        <f>SUM(F88:F$111)</f>
        <v>422.02131633101976</v>
      </c>
      <c r="H88" s="12">
        <f>SUM(G88:G$111)</f>
        <v>1381.6980243672194</v>
      </c>
      <c r="I88" s="12">
        <f t="shared" si="9"/>
        <v>19.634546591984879</v>
      </c>
      <c r="J88" s="12">
        <f>SUM(I88:I$111)</f>
        <v>85.566383342322723</v>
      </c>
      <c r="K88" s="12">
        <f>SUM(J88:J$111)</f>
        <v>319.67313883820049</v>
      </c>
      <c r="L88" s="12">
        <f t="shared" si="15"/>
        <v>3.6123540742229654</v>
      </c>
      <c r="M88" s="12">
        <f t="shared" si="10"/>
        <v>4.2925019568504403</v>
      </c>
      <c r="N88" s="12">
        <f t="shared" si="11"/>
        <v>4.6353516362927412</v>
      </c>
    </row>
    <row r="89" spans="2:14" x14ac:dyDescent="0.25">
      <c r="B89" s="12">
        <f t="shared" si="12"/>
        <v>92</v>
      </c>
      <c r="C89" s="24">
        <v>0.19683999999999999</v>
      </c>
      <c r="D89" s="12">
        <f t="shared" si="13"/>
        <v>105225.06497450944</v>
      </c>
      <c r="E89" s="12">
        <f t="shared" si="14"/>
        <v>20712.501789582439</v>
      </c>
      <c r="F89" s="12">
        <f t="shared" si="8"/>
        <v>88.538813509303637</v>
      </c>
      <c r="G89" s="12">
        <f>SUM(F89:F$111)</f>
        <v>305.19408742162813</v>
      </c>
      <c r="H89" s="12">
        <f>SUM(G89:G$111)</f>
        <v>959.67670803620001</v>
      </c>
      <c r="I89" s="12">
        <f t="shared" si="9"/>
        <v>16.137018565899378</v>
      </c>
      <c r="J89" s="12">
        <f>SUM(I89:I$111)</f>
        <v>65.931836750337851</v>
      </c>
      <c r="K89" s="12">
        <f>SUM(J89:J$111)</f>
        <v>234.10675549587774</v>
      </c>
      <c r="L89" s="12">
        <f t="shared" si="15"/>
        <v>3.4470090045825881</v>
      </c>
      <c r="M89" s="12">
        <f t="shared" si="10"/>
        <v>4.2104936707893517</v>
      </c>
      <c r="N89" s="12">
        <f t="shared" si="11"/>
        <v>4.5637205267252021</v>
      </c>
    </row>
    <row r="90" spans="2:14" x14ac:dyDescent="0.25">
      <c r="B90" s="12">
        <f t="shared" si="12"/>
        <v>93</v>
      </c>
      <c r="C90" s="24">
        <v>0.21289</v>
      </c>
      <c r="D90" s="12">
        <f t="shared" si="13"/>
        <v>84512.563184926999</v>
      </c>
      <c r="E90" s="12">
        <f t="shared" si="14"/>
        <v>17991.879576439107</v>
      </c>
      <c r="F90" s="12">
        <f t="shared" si="8"/>
        <v>65.843364313085473</v>
      </c>
      <c r="G90" s="12">
        <f>SUM(F90:F$111)</f>
        <v>216.65527391232436</v>
      </c>
      <c r="H90" s="12">
        <f>SUM(G90:G$111)</f>
        <v>654.48262061457183</v>
      </c>
      <c r="I90" s="12">
        <f t="shared" si="9"/>
        <v>12.979068359826631</v>
      </c>
      <c r="J90" s="12">
        <f>SUM(I90:I$111)</f>
        <v>49.794818184438469</v>
      </c>
      <c r="K90" s="12">
        <f>SUM(J90:J$111)</f>
        <v>168.17491874553991</v>
      </c>
      <c r="L90" s="12">
        <f t="shared" si="15"/>
        <v>3.2904648201469113</v>
      </c>
      <c r="M90" s="12">
        <f t="shared" si="10"/>
        <v>4.1377677522389469</v>
      </c>
      <c r="N90" s="12">
        <f t="shared" si="11"/>
        <v>4.5008179128823942</v>
      </c>
    </row>
    <row r="91" spans="2:14" x14ac:dyDescent="0.25">
      <c r="B91" s="12">
        <f t="shared" si="12"/>
        <v>94</v>
      </c>
      <c r="C91" s="24">
        <v>0.2296</v>
      </c>
      <c r="D91" s="12">
        <f t="shared" si="13"/>
        <v>66520.683608487889</v>
      </c>
      <c r="E91" s="12">
        <f t="shared" si="14"/>
        <v>15273.14895650882</v>
      </c>
      <c r="F91" s="12">
        <f t="shared" si="8"/>
        <v>47.987009707845083</v>
      </c>
      <c r="G91" s="12">
        <f>SUM(F91:F$111)</f>
        <v>150.8119095992389</v>
      </c>
      <c r="H91" s="12">
        <f>SUM(G91:G$111)</f>
        <v>437.8273467022475</v>
      </c>
      <c r="I91" s="12">
        <f t="shared" si="9"/>
        <v>10.201682804556695</v>
      </c>
      <c r="J91" s="12">
        <f>SUM(I91:I$111)</f>
        <v>36.815749824611842</v>
      </c>
      <c r="K91" s="12">
        <f>SUM(J91:J$111)</f>
        <v>118.38010056110144</v>
      </c>
      <c r="L91" s="12">
        <f t="shared" si="15"/>
        <v>3.1427653133090234</v>
      </c>
      <c r="M91" s="12">
        <f t="shared" si="10"/>
        <v>4.0737544508604282</v>
      </c>
      <c r="N91" s="12">
        <f t="shared" si="11"/>
        <v>4.4460042892220715</v>
      </c>
    </row>
    <row r="92" spans="2:14" x14ac:dyDescent="0.25">
      <c r="B92" s="12">
        <f t="shared" si="12"/>
        <v>95</v>
      </c>
      <c r="C92" s="24">
        <v>0.24687999999999999</v>
      </c>
      <c r="D92" s="12">
        <f t="shared" si="13"/>
        <v>51247.534651979069</v>
      </c>
      <c r="E92" s="12">
        <f t="shared" si="14"/>
        <v>12651.991354880593</v>
      </c>
      <c r="F92" s="12">
        <f t="shared" si="8"/>
        <v>34.230733591596156</v>
      </c>
      <c r="G92" s="12">
        <f>SUM(F92:F$111)</f>
        <v>102.82489989139381</v>
      </c>
      <c r="H92" s="12">
        <f>SUM(G92:G$111)</f>
        <v>287.01543710300859</v>
      </c>
      <c r="I92" s="12">
        <f t="shared" si="9"/>
        <v>7.8248921380493135</v>
      </c>
      <c r="J92" s="12">
        <f>SUM(I92:I$111)</f>
        <v>26.614067020055138</v>
      </c>
      <c r="K92" s="12">
        <f>SUM(J92:J$111)</f>
        <v>81.564350736489601</v>
      </c>
      <c r="L92" s="12">
        <f t="shared" si="15"/>
        <v>3.0038766074425562</v>
      </c>
      <c r="M92" s="12">
        <f t="shared" si="10"/>
        <v>4.0178001536673866</v>
      </c>
      <c r="N92" s="12">
        <f t="shared" si="11"/>
        <v>4.3985717418278636</v>
      </c>
    </row>
    <row r="93" spans="2:14" x14ac:dyDescent="0.25">
      <c r="B93" s="12">
        <f t="shared" si="12"/>
        <v>96</v>
      </c>
      <c r="C93" s="24">
        <v>0.26465</v>
      </c>
      <c r="D93" s="12">
        <f t="shared" si="13"/>
        <v>38595.543297098477</v>
      </c>
      <c r="E93" s="12">
        <f t="shared" si="14"/>
        <v>10214.310533577112</v>
      </c>
      <c r="F93" s="12">
        <f t="shared" si="8"/>
        <v>23.870231557873051</v>
      </c>
      <c r="G93" s="12">
        <f>SUM(F93:F$111)</f>
        <v>68.594166299797664</v>
      </c>
      <c r="H93" s="12">
        <f>SUM(G93:G$111)</f>
        <v>184.1905372116147</v>
      </c>
      <c r="I93" s="12">
        <f t="shared" si="9"/>
        <v>5.849311834991763</v>
      </c>
      <c r="J93" s="12">
        <f>SUM(I93:I$111)</f>
        <v>18.789174882005828</v>
      </c>
      <c r="K93" s="12">
        <f>SUM(J93:J$111)</f>
        <v>54.950283716434456</v>
      </c>
      <c r="L93" s="12">
        <f t="shared" si="15"/>
        <v>2.8736280221451578</v>
      </c>
      <c r="M93" s="12">
        <f t="shared" si="10"/>
        <v>3.9691695293726799</v>
      </c>
      <c r="N93" s="12">
        <f t="shared" si="11"/>
        <v>4.3577525692490937</v>
      </c>
    </row>
    <row r="94" spans="2:14" x14ac:dyDescent="0.25">
      <c r="B94" s="12">
        <f t="shared" si="12"/>
        <v>97</v>
      </c>
      <c r="C94" s="24">
        <v>0.2828</v>
      </c>
      <c r="D94" s="12">
        <f t="shared" si="13"/>
        <v>28381.232763521366</v>
      </c>
      <c r="E94" s="12">
        <f t="shared" si="14"/>
        <v>8026.2126255238418</v>
      </c>
      <c r="F94" s="12">
        <f t="shared" si="8"/>
        <v>16.252754422298104</v>
      </c>
      <c r="G94" s="12">
        <f>SUM(F94:F$111)</f>
        <v>44.723934741924595</v>
      </c>
      <c r="H94" s="12">
        <f>SUM(G94:G$111)</f>
        <v>115.59637091181705</v>
      </c>
      <c r="I94" s="12">
        <f t="shared" si="9"/>
        <v>4.255813843172132</v>
      </c>
      <c r="J94" s="12">
        <f>SUM(I94:I$111)</f>
        <v>12.939863047014063</v>
      </c>
      <c r="K94" s="12">
        <f>SUM(J94:J$111)</f>
        <v>36.161108834428639</v>
      </c>
      <c r="L94" s="12">
        <f t="shared" si="15"/>
        <v>2.751775703973304</v>
      </c>
      <c r="M94" s="12">
        <f t="shared" si="10"/>
        <v>3.9270665261464934</v>
      </c>
      <c r="N94" s="12">
        <f t="shared" si="11"/>
        <v>4.322736037205738</v>
      </c>
    </row>
    <row r="95" spans="2:14" x14ac:dyDescent="0.25">
      <c r="B95" s="12">
        <f t="shared" si="12"/>
        <v>98</v>
      </c>
      <c r="C95" s="24">
        <v>0.30124000000000001</v>
      </c>
      <c r="D95" s="12">
        <f t="shared" si="13"/>
        <v>20355.020137997526</v>
      </c>
      <c r="E95" s="12">
        <f t="shared" si="14"/>
        <v>6131.7462663703745</v>
      </c>
      <c r="F95" s="12">
        <f t="shared" si="8"/>
        <v>10.793032844140926</v>
      </c>
      <c r="G95" s="12">
        <f>SUM(F95:F$111)</f>
        <v>28.471180319626519</v>
      </c>
      <c r="H95" s="12">
        <f>SUM(G95:G$111)</f>
        <v>70.872436169892467</v>
      </c>
      <c r="I95" s="12">
        <f t="shared" si="9"/>
        <v>3.0104566796009369</v>
      </c>
      <c r="J95" s="12">
        <f>SUM(I95:I$111)</f>
        <v>8.6840492038419299</v>
      </c>
      <c r="K95" s="12">
        <f>SUM(J95:J$111)</f>
        <v>23.221245787414574</v>
      </c>
      <c r="L95" s="12">
        <f t="shared" si="15"/>
        <v>2.637922142068001</v>
      </c>
      <c r="M95" s="12">
        <f t="shared" si="10"/>
        <v>3.8906185443950405</v>
      </c>
      <c r="N95" s="12">
        <f t="shared" si="11"/>
        <v>4.2926998519530342</v>
      </c>
    </row>
    <row r="96" spans="2:14" x14ac:dyDescent="0.25">
      <c r="B96" s="12">
        <f t="shared" si="12"/>
        <v>99</v>
      </c>
      <c r="C96" s="24">
        <v>0.31983</v>
      </c>
      <c r="D96" s="12">
        <f t="shared" si="13"/>
        <v>14223.273871627152</v>
      </c>
      <c r="E96" s="12">
        <f t="shared" si="14"/>
        <v>4549.0296823625122</v>
      </c>
      <c r="F96" s="12">
        <f t="shared" si="8"/>
        <v>6.9830922501591779</v>
      </c>
      <c r="G96" s="12">
        <f>SUM(F96:F$111)</f>
        <v>17.678147475485588</v>
      </c>
      <c r="H96" s="12">
        <f>SUM(G96:G$111)</f>
        <v>42.401255850265947</v>
      </c>
      <c r="I96" s="12">
        <f t="shared" si="9"/>
        <v>2.0679651799707495</v>
      </c>
      <c r="J96" s="12">
        <f>SUM(I96:I$111)</f>
        <v>5.6735925242409904</v>
      </c>
      <c r="K96" s="12">
        <f>SUM(J96:J$111)</f>
        <v>14.537196583572644</v>
      </c>
      <c r="L96" s="12">
        <f t="shared" si="15"/>
        <v>2.5315643617743442</v>
      </c>
      <c r="M96" s="12">
        <f t="shared" si="10"/>
        <v>3.8589937053491989</v>
      </c>
      <c r="N96" s="12">
        <f t="shared" si="11"/>
        <v>4.266896653943574</v>
      </c>
    </row>
    <row r="97" spans="2:14" x14ac:dyDescent="0.25">
      <c r="B97" s="12">
        <f t="shared" si="12"/>
        <v>100</v>
      </c>
      <c r="C97" s="24">
        <v>0.33845999999999998</v>
      </c>
      <c r="D97" s="12">
        <f t="shared" si="13"/>
        <v>9674.2441892646402</v>
      </c>
      <c r="E97" s="12">
        <f t="shared" si="14"/>
        <v>3274.3446882985099</v>
      </c>
      <c r="F97" s="12">
        <f t="shared" si="8"/>
        <v>4.3978609775840436</v>
      </c>
      <c r="G97" s="12">
        <f>SUM(F97:F$111)</f>
        <v>10.695055225326403</v>
      </c>
      <c r="H97" s="12">
        <f>SUM(G97:G$111)</f>
        <v>24.723108374780367</v>
      </c>
      <c r="I97" s="12">
        <f t="shared" si="9"/>
        <v>1.3782407652528663</v>
      </c>
      <c r="J97" s="12">
        <f>SUM(I97:I$111)</f>
        <v>3.6056273442702422</v>
      </c>
      <c r="K97" s="12">
        <f>SUM(J97:J$111)</f>
        <v>8.863604059331653</v>
      </c>
      <c r="L97" s="12">
        <f t="shared" si="15"/>
        <v>2.4318766054314227</v>
      </c>
      <c r="M97" s="12">
        <f t="shared" si="10"/>
        <v>3.831465247483592</v>
      </c>
      <c r="N97" s="12">
        <f t="shared" si="11"/>
        <v>4.2446693698400519</v>
      </c>
    </row>
    <row r="98" spans="2:14" x14ac:dyDescent="0.25">
      <c r="B98" s="12">
        <f t="shared" si="12"/>
        <v>101</v>
      </c>
      <c r="C98" s="24">
        <v>0.35699999999999998</v>
      </c>
      <c r="D98" s="12">
        <f t="shared" si="13"/>
        <v>6399.8995009661303</v>
      </c>
      <c r="E98" s="12">
        <f t="shared" si="14"/>
        <v>2284.7641218449085</v>
      </c>
      <c r="F98" s="12">
        <f t="shared" si="8"/>
        <v>2.693852732510138</v>
      </c>
      <c r="G98" s="12">
        <f>SUM(F98:F$111)</f>
        <v>6.2971942477423601</v>
      </c>
      <c r="H98" s="12">
        <f>SUM(G98:G$111)</f>
        <v>14.028053149453953</v>
      </c>
      <c r="I98" s="12">
        <f t="shared" si="9"/>
        <v>0.89046798657973991</v>
      </c>
      <c r="J98" s="12">
        <f>SUM(I98:I$111)</f>
        <v>2.2273865790173759</v>
      </c>
      <c r="K98" s="12">
        <f>SUM(J98:J$111)</f>
        <v>5.2579767150614094</v>
      </c>
      <c r="L98" s="12">
        <f t="shared" si="15"/>
        <v>2.3376163706895068</v>
      </c>
      <c r="M98" s="12">
        <f t="shared" si="10"/>
        <v>3.8073837729747031</v>
      </c>
      <c r="N98" s="12">
        <f t="shared" si="11"/>
        <v>4.2254698016575727</v>
      </c>
    </row>
    <row r="99" spans="2:14" x14ac:dyDescent="0.25">
      <c r="B99" s="12">
        <f t="shared" si="12"/>
        <v>102</v>
      </c>
      <c r="C99" s="24">
        <v>0.376</v>
      </c>
      <c r="D99" s="12">
        <f t="shared" si="13"/>
        <v>4115.1353791212223</v>
      </c>
      <c r="E99" s="12">
        <f t="shared" si="14"/>
        <v>1547.2909025495796</v>
      </c>
      <c r="F99" s="12">
        <f t="shared" si="8"/>
        <v>1.603840099077795</v>
      </c>
      <c r="G99" s="12">
        <f>SUM(F99:F$111)</f>
        <v>3.6033415152322221</v>
      </c>
      <c r="H99" s="12">
        <f>SUM(G99:G$111)</f>
        <v>7.7308589017115983</v>
      </c>
      <c r="I99" s="12">
        <f t="shared" si="9"/>
        <v>0.5583739604196768</v>
      </c>
      <c r="J99" s="12">
        <f>SUM(I99:I$111)</f>
        <v>1.3369185924376366</v>
      </c>
      <c r="K99" s="12">
        <f>SUM(J99:J$111)</f>
        <v>3.0305901360440344</v>
      </c>
      <c r="L99" s="12">
        <f t="shared" si="15"/>
        <v>2.2466962369279435</v>
      </c>
      <c r="M99" s="12">
        <f t="shared" si="10"/>
        <v>3.7862771566591027</v>
      </c>
      <c r="N99" s="12">
        <f t="shared" si="11"/>
        <v>4.2088854199832584</v>
      </c>
    </row>
    <row r="100" spans="2:14" x14ac:dyDescent="0.25">
      <c r="B100" s="12">
        <f t="shared" si="12"/>
        <v>103</v>
      </c>
      <c r="C100" s="24">
        <v>0.39600000000000002</v>
      </c>
      <c r="D100" s="12">
        <f t="shared" si="13"/>
        <v>2567.8444765716426</v>
      </c>
      <c r="E100" s="12">
        <f t="shared" si="14"/>
        <v>1016.8664127223706</v>
      </c>
      <c r="F100" s="12">
        <f t="shared" si="8"/>
        <v>0.92666316835605933</v>
      </c>
      <c r="G100" s="12">
        <f>SUM(F100:F$111)</f>
        <v>1.9995014161544273</v>
      </c>
      <c r="H100" s="12">
        <f>SUM(G100:G$111)</f>
        <v>4.1275173864793748</v>
      </c>
      <c r="I100" s="12">
        <f t="shared" si="9"/>
        <v>0.33977649506388846</v>
      </c>
      <c r="J100" s="12">
        <f>SUM(I100:I$111)</f>
        <v>0.77854463201795943</v>
      </c>
      <c r="K100" s="12">
        <f>SUM(J100:J$111)</f>
        <v>1.6936715436063972</v>
      </c>
      <c r="L100" s="12">
        <f t="shared" si="15"/>
        <v>2.1577434869906718</v>
      </c>
      <c r="M100" s="12">
        <f t="shared" si="10"/>
        <v>3.7678641870078833</v>
      </c>
      <c r="N100" s="12">
        <f t="shared" si="11"/>
        <v>4.1946727897992062</v>
      </c>
    </row>
    <row r="101" spans="2:14" x14ac:dyDescent="0.25">
      <c r="B101" s="12">
        <f t="shared" si="12"/>
        <v>104</v>
      </c>
      <c r="C101" s="24">
        <v>0.41699999999999998</v>
      </c>
      <c r="D101" s="12">
        <f t="shared" si="13"/>
        <v>1550.9780638492721</v>
      </c>
      <c r="E101" s="12">
        <f t="shared" si="14"/>
        <v>646.75785262514648</v>
      </c>
      <c r="F101" s="12">
        <f t="shared" si="8"/>
        <v>0.51824495711764795</v>
      </c>
      <c r="G101" s="12">
        <f>SUM(F101:F$111)</f>
        <v>1.072838247798368</v>
      </c>
      <c r="H101" s="12">
        <f>SUM(G101:G$111)</f>
        <v>2.1280159703249475</v>
      </c>
      <c r="I101" s="12">
        <f t="shared" si="9"/>
        <v>0.20010013622042519</v>
      </c>
      <c r="J101" s="12">
        <f>SUM(I101:I$111)</f>
        <v>0.43876813695407119</v>
      </c>
      <c r="K101" s="12">
        <f>SUM(J101:J$111)</f>
        <v>0.91512691158843829</v>
      </c>
      <c r="L101" s="12">
        <f t="shared" si="15"/>
        <v>2.0701373608442477</v>
      </c>
      <c r="M101" s="12">
        <f t="shared" si="10"/>
        <v>3.7520310901699805</v>
      </c>
      <c r="N101" s="12">
        <f t="shared" si="11"/>
        <v>4.1826969583439562</v>
      </c>
    </row>
    <row r="102" spans="2:14" x14ac:dyDescent="0.25">
      <c r="B102" s="12">
        <f t="shared" si="12"/>
        <v>105</v>
      </c>
      <c r="C102" s="24">
        <v>0.44</v>
      </c>
      <c r="D102" s="12">
        <f t="shared" si="13"/>
        <v>904.22021122412559</v>
      </c>
      <c r="E102" s="12">
        <f t="shared" si="14"/>
        <v>397.85689293861526</v>
      </c>
      <c r="F102" s="12">
        <f t="shared" si="8"/>
        <v>0.27975630555517478</v>
      </c>
      <c r="G102" s="12">
        <f>SUM(F102:F$111)</f>
        <v>0.55459329068071994</v>
      </c>
      <c r="H102" s="12">
        <f>SUM(G102:G$111)</f>
        <v>1.0551777225265793</v>
      </c>
      <c r="I102" s="12">
        <f t="shared" si="9"/>
        <v>0.11397479115210823</v>
      </c>
      <c r="J102" s="12">
        <f>SUM(I102:I$111)</f>
        <v>0.23866800073364594</v>
      </c>
      <c r="K102" s="12">
        <f>SUM(J102:J$111)</f>
        <v>0.47635877463436699</v>
      </c>
      <c r="L102" s="12">
        <f t="shared" si="15"/>
        <v>1.9824156941883142</v>
      </c>
      <c r="M102" s="12">
        <f t="shared" si="10"/>
        <v>3.738672670386701</v>
      </c>
      <c r="N102" s="12">
        <f t="shared" si="11"/>
        <v>4.1728323244974295</v>
      </c>
    </row>
    <row r="103" spans="2:14" x14ac:dyDescent="0.25">
      <c r="B103" s="12">
        <f t="shared" si="12"/>
        <v>106</v>
      </c>
      <c r="C103" s="24">
        <v>0.46500000000000002</v>
      </c>
      <c r="D103" s="12">
        <f t="shared" si="13"/>
        <v>506.36331828551033</v>
      </c>
      <c r="E103" s="12">
        <f t="shared" si="14"/>
        <v>235.45894300276231</v>
      </c>
      <c r="F103" s="12">
        <f t="shared" si="8"/>
        <v>0.1450588251026832</v>
      </c>
      <c r="G103" s="12">
        <f>SUM(F103:F$111)</f>
        <v>0.27483698512554516</v>
      </c>
      <c r="H103" s="12">
        <f>SUM(G103:G$111)</f>
        <v>0.50058443184585921</v>
      </c>
      <c r="I103" s="12">
        <f t="shared" si="9"/>
        <v>6.2455883030321936E-2</v>
      </c>
      <c r="J103" s="12">
        <f>SUM(I103:I$111)</f>
        <v>0.12469320958153772</v>
      </c>
      <c r="K103" s="12">
        <f>SUM(J103:J$111)</f>
        <v>0.23769077390072102</v>
      </c>
      <c r="L103" s="12">
        <f t="shared" si="15"/>
        <v>1.8946588387917491</v>
      </c>
      <c r="M103" s="12">
        <f t="shared" si="10"/>
        <v>3.7277542335687035</v>
      </c>
      <c r="N103" s="12">
        <f t="shared" si="11"/>
        <v>4.1649946318456692</v>
      </c>
    </row>
    <row r="104" spans="2:14" x14ac:dyDescent="0.25">
      <c r="B104" s="12">
        <f t="shared" si="12"/>
        <v>107</v>
      </c>
      <c r="C104" s="24">
        <v>0.49299999999999999</v>
      </c>
      <c r="D104" s="12">
        <f t="shared" si="13"/>
        <v>270.90437528274799</v>
      </c>
      <c r="E104" s="12">
        <f t="shared" si="14"/>
        <v>133.55585701439475</v>
      </c>
      <c r="F104" s="12">
        <f t="shared" si="8"/>
        <v>7.1857843916606948E-2</v>
      </c>
      <c r="G104" s="12">
        <f>SUM(F104:F$111)</f>
        <v>0.12977816002286202</v>
      </c>
      <c r="H104" s="12">
        <f>SUM(G104:G$111)</f>
        <v>0.22574744672031405</v>
      </c>
      <c r="I104" s="12">
        <f t="shared" si="9"/>
        <v>3.2801775047117794E-2</v>
      </c>
      <c r="J104" s="12">
        <f>SUM(I104:I$111)</f>
        <v>6.2237326551215784E-2</v>
      </c>
      <c r="K104" s="12">
        <f>SUM(J104:J$111)</f>
        <v>0.11299756431918329</v>
      </c>
      <c r="L104" s="12">
        <f t="shared" si="15"/>
        <v>1.8060402727011018</v>
      </c>
      <c r="M104" s="12">
        <f t="shared" si="10"/>
        <v>3.719197880587084</v>
      </c>
      <c r="N104" s="12">
        <f t="shared" si="11"/>
        <v>4.1590523753069935</v>
      </c>
    </row>
    <row r="105" spans="2:14" x14ac:dyDescent="0.25">
      <c r="B105" s="12">
        <f t="shared" si="12"/>
        <v>108</v>
      </c>
      <c r="C105" s="24">
        <v>0.52400000000000002</v>
      </c>
      <c r="D105" s="12">
        <f t="shared" si="13"/>
        <v>137.34851826835325</v>
      </c>
      <c r="E105" s="12">
        <f t="shared" si="14"/>
        <v>71.9706235726171</v>
      </c>
      <c r="F105" s="12">
        <f t="shared" si="8"/>
        <v>3.3733265616407153E-2</v>
      </c>
      <c r="G105" s="12">
        <f>SUM(F105:F$111)</f>
        <v>5.7920316106255067E-2</v>
      </c>
      <c r="H105" s="12">
        <f>SUM(G105:G$111)</f>
        <v>9.5969286697452028E-2</v>
      </c>
      <c r="I105" s="12">
        <f t="shared" si="9"/>
        <v>1.6366880724997545E-2</v>
      </c>
      <c r="J105" s="12">
        <f>SUM(I105:I$111)</f>
        <v>2.943555150409799E-2</v>
      </c>
      <c r="K105" s="12">
        <f>SUM(J105:J$111)</f>
        <v>5.0760237767967495E-2</v>
      </c>
      <c r="L105" s="12">
        <f t="shared" si="15"/>
        <v>1.7170088649254236</v>
      </c>
      <c r="M105" s="12">
        <f t="shared" si="10"/>
        <v>3.7128725302806265</v>
      </c>
      <c r="N105" s="12">
        <f t="shared" si="11"/>
        <v>4.154811627987991</v>
      </c>
    </row>
    <row r="106" spans="2:14" x14ac:dyDescent="0.25">
      <c r="B106" s="12">
        <f t="shared" si="12"/>
        <v>109</v>
      </c>
      <c r="C106" s="24">
        <v>0.55900000000000005</v>
      </c>
      <c r="D106" s="12">
        <f t="shared" si="13"/>
        <v>65.377894695736146</v>
      </c>
      <c r="E106" s="12">
        <f t="shared" si="14"/>
        <v>36.546243134916509</v>
      </c>
      <c r="F106" s="12">
        <f t="shared" si="8"/>
        <v>1.4867624475379449E-2</v>
      </c>
      <c r="G106" s="12">
        <f>SUM(F106:F$111)</f>
        <v>2.418705048984791E-2</v>
      </c>
      <c r="H106" s="12">
        <f>SUM(G106:G$111)</f>
        <v>3.8048970591196975E-2</v>
      </c>
      <c r="I106" s="12">
        <f t="shared" si="9"/>
        <v>7.6953722979047319E-3</v>
      </c>
      <c r="J106" s="12">
        <f>SUM(I106:I$111)</f>
        <v>1.3068670779100448E-2</v>
      </c>
      <c r="K106" s="12">
        <f>SUM(J106:J$111)</f>
        <v>2.1324686263869512E-2</v>
      </c>
      <c r="L106" s="12">
        <f t="shared" si="15"/>
        <v>1.6268268363854148</v>
      </c>
      <c r="M106" s="12">
        <f t="shared" si="10"/>
        <v>3.7084696986919843</v>
      </c>
      <c r="N106" s="12">
        <f t="shared" si="11"/>
        <v>4.1534797725076986</v>
      </c>
    </row>
    <row r="107" spans="2:14" x14ac:dyDescent="0.25">
      <c r="B107" s="12">
        <f t="shared" si="12"/>
        <v>110</v>
      </c>
      <c r="C107" s="24">
        <v>0.59899999999999998</v>
      </c>
      <c r="D107" s="12">
        <f t="shared" si="13"/>
        <v>28.831651560819637</v>
      </c>
      <c r="E107" s="12">
        <f t="shared" si="14"/>
        <v>17.270159284930962</v>
      </c>
      <c r="F107" s="12">
        <f t="shared" si="8"/>
        <v>6.0709466607799393E-3</v>
      </c>
      <c r="G107" s="12">
        <f>SUM(F107:F$111)</f>
        <v>9.3194260144684616E-3</v>
      </c>
      <c r="H107" s="12">
        <f>SUM(G107:G$111)</f>
        <v>1.3861920101349061E-2</v>
      </c>
      <c r="I107" s="12">
        <f t="shared" si="9"/>
        <v>3.3671268979696143E-3</v>
      </c>
      <c r="J107" s="12">
        <f>SUM(I107:I$111)</f>
        <v>5.3732984811957155E-3</v>
      </c>
      <c r="K107" s="12">
        <f>SUM(J107:J$111)</f>
        <v>8.2560154847690637E-3</v>
      </c>
      <c r="L107" s="12">
        <f t="shared" si="15"/>
        <v>1.5350861299234653</v>
      </c>
      <c r="M107" s="12">
        <f t="shared" si="10"/>
        <v>3.7129755700853964</v>
      </c>
      <c r="N107" s="12">
        <f t="shared" si="11"/>
        <v>4.1579856439011111</v>
      </c>
    </row>
    <row r="108" spans="2:14" x14ac:dyDescent="0.25">
      <c r="B108" s="12">
        <f t="shared" si="12"/>
        <v>111</v>
      </c>
      <c r="C108" s="24">
        <v>0.64500000000000002</v>
      </c>
      <c r="D108" s="12">
        <f t="shared" si="13"/>
        <v>11.561492275888675</v>
      </c>
      <c r="E108" s="12">
        <f t="shared" si="14"/>
        <v>7.4571625179481957</v>
      </c>
      <c r="F108" s="12">
        <f t="shared" si="8"/>
        <v>2.2541200101599589E-3</v>
      </c>
      <c r="G108" s="12">
        <f>SUM(F108:F$111)</f>
        <v>3.2484793536885215E-3</v>
      </c>
      <c r="H108" s="12">
        <f>SUM(G108:G$111)</f>
        <v>4.5424940868806002E-3</v>
      </c>
      <c r="I108" s="12">
        <f t="shared" si="9"/>
        <v>1.3462105616233089E-3</v>
      </c>
      <c r="J108" s="12">
        <f>SUM(I108:I$111)</f>
        <v>2.0061715832261008E-3</v>
      </c>
      <c r="K108" s="12">
        <f>SUM(J108:J$111)</f>
        <v>2.8827170035733481E-3</v>
      </c>
      <c r="L108" s="12">
        <f t="shared" si="15"/>
        <v>1.441129726477163</v>
      </c>
      <c r="M108" s="12">
        <f t="shared" si="10"/>
        <v>3.7258707406496616</v>
      </c>
      <c r="N108" s="12">
        <f t="shared" si="11"/>
        <v>4.1708808144653764</v>
      </c>
    </row>
    <row r="109" spans="2:14" x14ac:dyDescent="0.25">
      <c r="B109" s="12">
        <f t="shared" si="12"/>
        <v>112</v>
      </c>
      <c r="C109" s="24">
        <v>0.69799999999999995</v>
      </c>
      <c r="D109" s="12">
        <f t="shared" si="13"/>
        <v>4.1043297579404792</v>
      </c>
      <c r="E109" s="12">
        <f t="shared" si="14"/>
        <v>2.8648221710424542</v>
      </c>
      <c r="F109" s="12">
        <f t="shared" si="8"/>
        <v>7.4093759593220863E-4</v>
      </c>
      <c r="G109" s="12">
        <f>SUM(F109:F$111)</f>
        <v>9.9435934352856258E-4</v>
      </c>
      <c r="H109" s="12">
        <f>SUM(G109:G$111)</f>
        <v>1.2940147331920787E-3</v>
      </c>
      <c r="I109" s="12">
        <f t="shared" si="9"/>
        <v>4.7886522403766817E-4</v>
      </c>
      <c r="J109" s="12">
        <f>SUM(I109:I$111)</f>
        <v>6.5996102160279229E-4</v>
      </c>
      <c r="K109" s="12">
        <f>SUM(J109:J$111)</f>
        <v>8.7654542034724741E-4</v>
      </c>
      <c r="L109" s="12">
        <f t="shared" si="15"/>
        <v>1.342028463648834</v>
      </c>
      <c r="M109" s="12">
        <f t="shared" si="10"/>
        <v>3.767758846819961</v>
      </c>
      <c r="N109" s="12">
        <f t="shared" si="11"/>
        <v>4.2127689206356758</v>
      </c>
    </row>
    <row r="110" spans="2:14" x14ac:dyDescent="0.25">
      <c r="B110" s="12">
        <f t="shared" si="12"/>
        <v>113</v>
      </c>
      <c r="C110" s="24">
        <v>0.75900000000000001</v>
      </c>
      <c r="D110" s="12">
        <f t="shared" si="13"/>
        <v>1.239507586898025</v>
      </c>
      <c r="E110" s="12">
        <f t="shared" si="14"/>
        <v>0.94078625845560093</v>
      </c>
      <c r="F110" s="12">
        <f t="shared" si="8"/>
        <v>2.0718810552919174E-4</v>
      </c>
      <c r="G110" s="12">
        <f>SUM(F110:F$111)</f>
        <v>2.5342174759635395E-4</v>
      </c>
      <c r="H110" s="12">
        <f>SUM(G110:G$111)</f>
        <v>2.9965538966351621E-4</v>
      </c>
      <c r="I110" s="12">
        <f t="shared" si="9"/>
        <v>1.4560719638579306E-4</v>
      </c>
      <c r="J110" s="12">
        <f>SUM(I110:I$111)</f>
        <v>1.8109579756512407E-4</v>
      </c>
      <c r="K110" s="12">
        <f>SUM(J110:J$111)</f>
        <v>2.1658439874445507E-4</v>
      </c>
      <c r="L110" s="12">
        <f t="shared" si="15"/>
        <v>1.2231481481481481</v>
      </c>
      <c r="M110" s="12">
        <f t="shared" si="10"/>
        <v>3.9285081609489048</v>
      </c>
      <c r="N110" s="12">
        <f t="shared" si="11"/>
        <v>4.3735182347646191</v>
      </c>
    </row>
    <row r="111" spans="2:14" x14ac:dyDescent="0.25">
      <c r="B111" s="12">
        <f t="shared" si="12"/>
        <v>114</v>
      </c>
      <c r="C111" s="24">
        <v>0.82899999999999996</v>
      </c>
      <c r="D111" s="12">
        <f t="shared" si="13"/>
        <v>0.29872132844242405</v>
      </c>
      <c r="E111" s="12">
        <f t="shared" si="14"/>
        <v>0.24763998127876952</v>
      </c>
      <c r="F111" s="12">
        <f t="shared" si="8"/>
        <v>4.6233642067162231E-5</v>
      </c>
      <c r="G111" s="12">
        <f>SUM(F111:F$111)</f>
        <v>4.6233642067162231E-5</v>
      </c>
      <c r="H111" s="12">
        <f>SUM(G111:G$111)</f>
        <v>4.6233642067162231E-5</v>
      </c>
      <c r="I111" s="12">
        <f t="shared" si="9"/>
        <v>3.5488601179330997E-5</v>
      </c>
      <c r="J111" s="12">
        <f>SUM(I111:I$111)</f>
        <v>3.5488601179330997E-5</v>
      </c>
      <c r="K111" s="12">
        <f>SUM(J111:J$111)</f>
        <v>3.5488601179330997E-5</v>
      </c>
      <c r="L111" s="12">
        <f t="shared" si="15"/>
        <v>1</v>
      </c>
      <c r="M111" s="12">
        <f t="shared" si="10"/>
        <v>4.7053600128007567</v>
      </c>
      <c r="N111" s="12">
        <f t="shared" si="11"/>
        <v>5.150370086616471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111"/>
  <sheetViews>
    <sheetView topLeftCell="A82" workbookViewId="0">
      <selection activeCell="K9" sqref="K9"/>
    </sheetView>
  </sheetViews>
  <sheetFormatPr defaultRowHeight="15" x14ac:dyDescent="0.25"/>
  <cols>
    <col min="1" max="1" width="10.7109375" customWidth="1"/>
    <col min="2" max="2" width="9.28515625" style="12" bestFit="1" customWidth="1"/>
    <col min="3" max="3" width="10.28515625" style="24" bestFit="1" customWidth="1"/>
    <col min="4" max="4" width="12.140625" style="12" bestFit="1" customWidth="1"/>
    <col min="5" max="5" width="10.5703125" style="12" bestFit="1" customWidth="1"/>
    <col min="6" max="6" width="11.5703125" style="12" bestFit="1" customWidth="1"/>
    <col min="7" max="7" width="13.28515625" style="12" bestFit="1" customWidth="1"/>
    <col min="8" max="8" width="14.28515625" style="12" bestFit="1" customWidth="1"/>
    <col min="9" max="9" width="9.28515625" style="12" bestFit="1" customWidth="1"/>
    <col min="10" max="10" width="9.5703125" style="12" bestFit="1" customWidth="1"/>
    <col min="11" max="11" width="11.5703125" style="12" bestFit="1" customWidth="1"/>
    <col min="12" max="12" width="12.140625" style="12" customWidth="1"/>
    <col min="13" max="14" width="13.7109375" style="12" customWidth="1"/>
  </cols>
  <sheetData>
    <row r="1" spans="1:14" x14ac:dyDescent="0.25">
      <c r="A1" s="1" t="s">
        <v>10</v>
      </c>
      <c r="G1" s="16" t="s">
        <v>10</v>
      </c>
    </row>
    <row r="2" spans="1:14" x14ac:dyDescent="0.25">
      <c r="H2" s="17"/>
      <c r="I2" s="18"/>
      <c r="L2" s="17" t="s">
        <v>11</v>
      </c>
      <c r="M2" s="18">
        <v>12</v>
      </c>
    </row>
    <row r="3" spans="1:14" x14ac:dyDescent="0.25">
      <c r="A3" s="2" t="s">
        <v>12</v>
      </c>
      <c r="B3" s="19">
        <v>0.08</v>
      </c>
      <c r="L3" s="17" t="s">
        <v>13</v>
      </c>
      <c r="M3" s="18">
        <v>5</v>
      </c>
    </row>
    <row r="5" spans="1:14" ht="18.75" x14ac:dyDescent="0.35">
      <c r="C5" s="24" t="s">
        <v>14</v>
      </c>
      <c r="D5" s="12" t="s">
        <v>15</v>
      </c>
      <c r="E5" s="12" t="s">
        <v>16</v>
      </c>
      <c r="F5" s="12" t="s">
        <v>17</v>
      </c>
      <c r="G5" s="20" t="s">
        <v>18</v>
      </c>
      <c r="H5" s="20" t="s">
        <v>19</v>
      </c>
      <c r="I5" s="12" t="s">
        <v>20</v>
      </c>
      <c r="J5" s="20" t="s">
        <v>21</v>
      </c>
      <c r="K5" s="20" t="s">
        <v>22</v>
      </c>
      <c r="L5" s="21" t="s">
        <v>23</v>
      </c>
      <c r="M5" s="22" t="s">
        <v>24</v>
      </c>
      <c r="N5" s="23" t="s">
        <v>25</v>
      </c>
    </row>
    <row r="6" spans="1:14" ht="18.75" x14ac:dyDescent="0.35">
      <c r="B6" s="12" t="s">
        <v>26</v>
      </c>
      <c r="C6" s="24" t="s">
        <v>27</v>
      </c>
      <c r="D6" s="12" t="s">
        <v>28</v>
      </c>
      <c r="E6" s="12" t="s">
        <v>29</v>
      </c>
      <c r="F6" s="12" t="s">
        <v>30</v>
      </c>
      <c r="G6" s="12" t="s">
        <v>31</v>
      </c>
      <c r="H6" s="12" t="s">
        <v>32</v>
      </c>
      <c r="I6" s="12" t="s">
        <v>33</v>
      </c>
      <c r="J6" s="12" t="s">
        <v>34</v>
      </c>
      <c r="K6" s="12" t="s">
        <v>35</v>
      </c>
      <c r="L6" s="12" t="s">
        <v>36</v>
      </c>
      <c r="M6" s="12" t="s">
        <v>37</v>
      </c>
      <c r="N6" s="12" t="s">
        <v>37</v>
      </c>
    </row>
    <row r="7" spans="1:14" x14ac:dyDescent="0.25">
      <c r="B7" s="12">
        <v>10</v>
      </c>
      <c r="C7" s="24">
        <v>1.1800000000000001E-3</v>
      </c>
      <c r="D7" s="12">
        <v>897001</v>
      </c>
      <c r="E7" s="12">
        <f t="shared" ref="E7:E70" si="0">C7*D7</f>
        <v>1058.46118</v>
      </c>
      <c r="F7" s="12">
        <f t="shared" ref="F7:F70" si="1">(1+$B$3)^-B7*D7</f>
        <v>415485.02200544986</v>
      </c>
      <c r="G7" s="12">
        <f>SUM(F7:F$111)</f>
        <v>5475617.0508545795</v>
      </c>
      <c r="H7" s="12">
        <f>SUM(G7:G$111)</f>
        <v>70145282.690343589</v>
      </c>
      <c r="I7" s="12">
        <f t="shared" ref="I7:I70" si="2">(1+$B$3)^-(B7+1)*E7</f>
        <v>453.95585737632484</v>
      </c>
      <c r="J7" s="12">
        <f>SUM(I7:I$111)</f>
        <v>9883.7589791846731</v>
      </c>
      <c r="K7" s="12">
        <f>SUM(J7:J$111)</f>
        <v>279670.18490319641</v>
      </c>
      <c r="L7" s="12">
        <f t="shared" ref="L7:L111" si="3">G7/F7</f>
        <v>13.178855460119948</v>
      </c>
      <c r="M7" s="12">
        <f t="shared" ref="M7:M70" si="4">(1-(1+$B$3)^-$M$3)/($M$2*(1-(1+$B$3)^(-1/$M$2)))+IF(VLOOKUP($B7+$M$3,$B$7:$K$111,6)=0,0,VLOOKUP($B7+$M$3,$B$7:$K$111,6)/VLOOKUP($B7,$B$7:$K$111,5)-($M$2-1)/(2*$M$2))</f>
        <v>12.581473407768843</v>
      </c>
      <c r="N7" s="12">
        <f t="shared" ref="N7:N70" si="5">(1-(1+$B$3)^-$M$3)/LN(1+$B$3)+IF(VLOOKUP($B7+$M$3,$B$7:$K$111,6)=0,0,0.5*(VLOOKUP($B7+$M$3,$B$7:$K$111,6)+VLOOKUP($B7+$M$3+1,$B$7:$K$111,6))/VLOOKUP($B7,$B$7:$K$111,5))</f>
        <v>12.688194870866514</v>
      </c>
    </row>
    <row r="8" spans="1:14" x14ac:dyDescent="0.25">
      <c r="B8" s="12">
        <f t="shared" ref="B8:B71" si="6">+B7+1</f>
        <v>11</v>
      </c>
      <c r="C8" s="24">
        <v>1.1800000000000001E-3</v>
      </c>
      <c r="D8" s="12">
        <f t="shared" ref="D8:D71" si="7">D7-E7</f>
        <v>895942.53882000002</v>
      </c>
      <c r="E8" s="12">
        <f t="shared" si="0"/>
        <v>1057.2121958076</v>
      </c>
      <c r="F8" s="12">
        <f t="shared" si="1"/>
        <v>384254.39785137359</v>
      </c>
      <c r="G8" s="12">
        <f>SUM(F8:F$111)</f>
        <v>5060132.0288491296</v>
      </c>
      <c r="H8" s="12">
        <f>SUM(G8:G$111)</f>
        <v>64669665.639489047</v>
      </c>
      <c r="I8" s="12">
        <f t="shared" si="2"/>
        <v>419.83350876353768</v>
      </c>
      <c r="J8" s="12">
        <f>SUM(I8:I$111)</f>
        <v>9429.8031218083488</v>
      </c>
      <c r="K8" s="12">
        <f>SUM(J8:J$111)</f>
        <v>269786.4259240118</v>
      </c>
      <c r="L8" s="12">
        <f t="shared" si="3"/>
        <v>13.16870296642993</v>
      </c>
      <c r="M8" s="12">
        <f t="shared" si="4"/>
        <v>12.571320914078822</v>
      </c>
      <c r="N8" s="12">
        <f t="shared" si="5"/>
        <v>12.678042377176498</v>
      </c>
    </row>
    <row r="9" spans="1:14" x14ac:dyDescent="0.25">
      <c r="B9" s="12">
        <f t="shared" si="6"/>
        <v>12</v>
      </c>
      <c r="C9" s="24">
        <v>1.1800000000000001E-3</v>
      </c>
      <c r="D9" s="12">
        <f t="shared" si="7"/>
        <v>894885.32662419241</v>
      </c>
      <c r="E9" s="12">
        <f t="shared" si="0"/>
        <v>1055.9646854165471</v>
      </c>
      <c r="F9" s="12">
        <f t="shared" si="1"/>
        <v>355371.27561287861</v>
      </c>
      <c r="G9" s="12">
        <f>SUM(F9:F$111)</f>
        <v>4675877.6309977565</v>
      </c>
      <c r="H9" s="12">
        <f>SUM(G9:G$111)</f>
        <v>59609533.610639922</v>
      </c>
      <c r="I9" s="12">
        <f t="shared" si="2"/>
        <v>388.27602335481185</v>
      </c>
      <c r="J9" s="12">
        <f>SUM(I9:I$111)</f>
        <v>9009.9696130448119</v>
      </c>
      <c r="K9" s="12">
        <f>SUM(J9:J$111)</f>
        <v>260356.62280220367</v>
      </c>
      <c r="L9" s="12">
        <f t="shared" si="3"/>
        <v>13.157725319621481</v>
      </c>
      <c r="M9" s="12">
        <f t="shared" si="4"/>
        <v>12.560343267270373</v>
      </c>
      <c r="N9" s="12">
        <f t="shared" si="5"/>
        <v>12.667064730368047</v>
      </c>
    </row>
    <row r="10" spans="1:14" x14ac:dyDescent="0.25">
      <c r="B10" s="12">
        <f t="shared" si="6"/>
        <v>13</v>
      </c>
      <c r="C10" s="24">
        <v>1.1800000000000001E-3</v>
      </c>
      <c r="D10" s="12">
        <f t="shared" si="7"/>
        <v>893829.36193877587</v>
      </c>
      <c r="E10" s="12">
        <f t="shared" si="0"/>
        <v>1054.7186470877555</v>
      </c>
      <c r="F10" s="12">
        <f t="shared" si="1"/>
        <v>328659.20139597723</v>
      </c>
      <c r="G10" s="12">
        <f>SUM(F10:F$111)</f>
        <v>4320506.355384876</v>
      </c>
      <c r="H10" s="12">
        <f>SUM(G10:G$111)</f>
        <v>54933655.97964216</v>
      </c>
      <c r="I10" s="12">
        <f t="shared" si="2"/>
        <v>359.09060893264171</v>
      </c>
      <c r="J10" s="12">
        <f>SUM(I10:I$111)</f>
        <v>8621.6935896899977</v>
      </c>
      <c r="K10" s="12">
        <f>SUM(J10:J$111)</f>
        <v>251346.65318915885</v>
      </c>
      <c r="L10" s="12">
        <f t="shared" si="3"/>
        <v>13.145855454627654</v>
      </c>
      <c r="M10" s="12">
        <f t="shared" si="4"/>
        <v>12.548473402276553</v>
      </c>
      <c r="N10" s="12">
        <f t="shared" si="5"/>
        <v>12.655194865374225</v>
      </c>
    </row>
    <row r="11" spans="1:14" x14ac:dyDescent="0.25">
      <c r="B11" s="12">
        <f t="shared" si="6"/>
        <v>14</v>
      </c>
      <c r="C11" s="24">
        <v>1.1800000000000001E-3</v>
      </c>
      <c r="D11" s="12">
        <f t="shared" si="7"/>
        <v>892774.64329168806</v>
      </c>
      <c r="E11" s="12">
        <f t="shared" si="0"/>
        <v>1053.474079084192</v>
      </c>
      <c r="F11" s="12">
        <f t="shared" si="1"/>
        <v>303954.98475771287</v>
      </c>
      <c r="G11" s="12">
        <f>SUM(F11:F$111)</f>
        <v>3991847.1539888964</v>
      </c>
      <c r="H11" s="12">
        <f>SUM(G11:G$111)</f>
        <v>50613149.624257281</v>
      </c>
      <c r="I11" s="12">
        <f t="shared" si="2"/>
        <v>332.09896482787144</v>
      </c>
      <c r="J11" s="12">
        <f>SUM(I11:I$111)</f>
        <v>8262.6029807573559</v>
      </c>
      <c r="K11" s="12">
        <f>SUM(J11:J$111)</f>
        <v>242724.95959946877</v>
      </c>
      <c r="L11" s="12">
        <f t="shared" si="3"/>
        <v>13.133020855607478</v>
      </c>
      <c r="M11" s="12">
        <f t="shared" si="4"/>
        <v>12.535638803256383</v>
      </c>
      <c r="N11" s="12">
        <f t="shared" si="5"/>
        <v>12.642360266354057</v>
      </c>
    </row>
    <row r="12" spans="1:14" x14ac:dyDescent="0.25">
      <c r="B12" s="12">
        <f t="shared" si="6"/>
        <v>15</v>
      </c>
      <c r="C12" s="24">
        <v>1.1800000000000001E-3</v>
      </c>
      <c r="D12" s="12">
        <f t="shared" si="7"/>
        <v>891721.16921260383</v>
      </c>
      <c r="E12" s="12">
        <f t="shared" si="0"/>
        <v>1052.2309796708726</v>
      </c>
      <c r="F12" s="12">
        <f t="shared" si="1"/>
        <v>281107.70173675806</v>
      </c>
      <c r="G12" s="12">
        <f>SUM(F12:F$111)</f>
        <v>3687892.1692311838</v>
      </c>
      <c r="H12" s="12">
        <f>SUM(G12:G$111)</f>
        <v>46621302.470268384</v>
      </c>
      <c r="I12" s="12">
        <f t="shared" si="2"/>
        <v>307.13619263830981</v>
      </c>
      <c r="J12" s="12">
        <f>SUM(I12:I$111)</f>
        <v>7930.5040159294858</v>
      </c>
      <c r="K12" s="12">
        <f>SUM(J12:J$111)</f>
        <v>234462.3566187114</v>
      </c>
      <c r="L12" s="12">
        <f t="shared" si="3"/>
        <v>13.119143112929338</v>
      </c>
      <c r="M12" s="12">
        <f t="shared" si="4"/>
        <v>12.521761060578243</v>
      </c>
      <c r="N12" s="12">
        <f t="shared" si="5"/>
        <v>12.628482523675915</v>
      </c>
    </row>
    <row r="13" spans="1:14" x14ac:dyDescent="0.25">
      <c r="B13" s="12">
        <f t="shared" si="6"/>
        <v>16</v>
      </c>
      <c r="C13" s="24">
        <v>1.1800000000000001E-3</v>
      </c>
      <c r="D13" s="12">
        <f t="shared" si="7"/>
        <v>890668.93823293294</v>
      </c>
      <c r="E13" s="12">
        <f t="shared" si="0"/>
        <v>1050.9893471148609</v>
      </c>
      <c r="F13" s="12">
        <f t="shared" si="1"/>
        <v>259977.77282287844</v>
      </c>
      <c r="G13" s="12">
        <f>SUM(F13:F$111)</f>
        <v>3406784.4674944254</v>
      </c>
      <c r="H13" s="12">
        <f>SUM(G13:G$111)</f>
        <v>42933410.3010372</v>
      </c>
      <c r="I13" s="12">
        <f t="shared" si="2"/>
        <v>284.04978882499688</v>
      </c>
      <c r="J13" s="12">
        <f>SUM(I13:I$111)</f>
        <v>7623.3678232911752</v>
      </c>
      <c r="K13" s="12">
        <f>SUM(J13:J$111)</f>
        <v>226531.85260278193</v>
      </c>
      <c r="L13" s="12">
        <f t="shared" si="3"/>
        <v>13.104137444147776</v>
      </c>
      <c r="M13" s="12">
        <f t="shared" si="4"/>
        <v>12.506755391796684</v>
      </c>
      <c r="N13" s="12">
        <f t="shared" si="5"/>
        <v>12.613476854894355</v>
      </c>
    </row>
    <row r="14" spans="1:14" x14ac:dyDescent="0.25">
      <c r="B14" s="12">
        <f t="shared" si="6"/>
        <v>17</v>
      </c>
      <c r="C14" s="24">
        <v>1.1800000000000001E-3</v>
      </c>
      <c r="D14" s="12">
        <f t="shared" si="7"/>
        <v>889617.94888581813</v>
      </c>
      <c r="E14" s="12">
        <f t="shared" si="0"/>
        <v>1049.7491796852655</v>
      </c>
      <c r="F14" s="12">
        <f t="shared" si="1"/>
        <v>240436.11023235877</v>
      </c>
      <c r="G14" s="12">
        <f>SUM(F14:F$111)</f>
        <v>3146806.6946715475</v>
      </c>
      <c r="H14" s="12">
        <f>SUM(G14:G$111)</f>
        <v>39526625.833542779</v>
      </c>
      <c r="I14" s="12">
        <f t="shared" si="2"/>
        <v>262.69871303165121</v>
      </c>
      <c r="J14" s="12">
        <f>SUM(I14:I$111)</f>
        <v>7339.3180344661796</v>
      </c>
      <c r="K14" s="12">
        <f>SUM(J14:J$111)</f>
        <v>218908.48477949077</v>
      </c>
      <c r="L14" s="12">
        <f t="shared" si="3"/>
        <v>13.087912176047334</v>
      </c>
      <c r="M14" s="12">
        <f t="shared" si="4"/>
        <v>12.490530123696235</v>
      </c>
      <c r="N14" s="12">
        <f t="shared" si="5"/>
        <v>12.597258360559167</v>
      </c>
    </row>
    <row r="15" spans="1:14" x14ac:dyDescent="0.25">
      <c r="B15" s="12">
        <f t="shared" si="6"/>
        <v>18</v>
      </c>
      <c r="C15" s="24">
        <v>1.1800000000000001E-3</v>
      </c>
      <c r="D15" s="12">
        <f t="shared" si="7"/>
        <v>888568.19970613287</v>
      </c>
      <c r="E15" s="12">
        <f t="shared" si="0"/>
        <v>1048.5104756532369</v>
      </c>
      <c r="F15" s="12">
        <f t="shared" si="1"/>
        <v>222363.32927989308</v>
      </c>
      <c r="G15" s="12">
        <f>SUM(F15:F$111)</f>
        <v>2906370.5844391887</v>
      </c>
      <c r="H15" s="12">
        <f>SUM(G15:G$111)</f>
        <v>36379819.13887123</v>
      </c>
      <c r="I15" s="12">
        <f t="shared" si="2"/>
        <v>242.95252643543876</v>
      </c>
      <c r="J15" s="12">
        <f>SUM(I15:I$111)</f>
        <v>7076.6193214345294</v>
      </c>
      <c r="K15" s="12">
        <f>SUM(J15:J$111)</f>
        <v>211569.16674502459</v>
      </c>
      <c r="L15" s="12">
        <f t="shared" si="3"/>
        <v>13.07036818458894</v>
      </c>
      <c r="M15" s="12">
        <f t="shared" si="4"/>
        <v>12.473000780856168</v>
      </c>
      <c r="N15" s="12">
        <f t="shared" si="5"/>
        <v>12.579745951793154</v>
      </c>
    </row>
    <row r="16" spans="1:14" x14ac:dyDescent="0.25">
      <c r="B16" s="12">
        <f t="shared" si="6"/>
        <v>19</v>
      </c>
      <c r="C16" s="24">
        <v>1.1800000000000001E-3</v>
      </c>
      <c r="D16" s="12">
        <f t="shared" si="7"/>
        <v>887519.68923047965</v>
      </c>
      <c r="E16" s="12">
        <f t="shared" si="0"/>
        <v>1047.2732332919661</v>
      </c>
      <c r="F16" s="12">
        <f t="shared" si="1"/>
        <v>205649.01902902112</v>
      </c>
      <c r="G16" s="12">
        <f>SUM(F16:F$111)</f>
        <v>2684007.2551592956</v>
      </c>
      <c r="H16" s="12">
        <f>SUM(G16:G$111)</f>
        <v>33473448.554432008</v>
      </c>
      <c r="I16" s="12">
        <f t="shared" si="2"/>
        <v>224.69059486504162</v>
      </c>
      <c r="J16" s="12">
        <f>SUM(I16:I$111)</f>
        <v>6833.6667949990915</v>
      </c>
      <c r="K16" s="12">
        <f>SUM(J16:J$111)</f>
        <v>204492.54742359006</v>
      </c>
      <c r="L16" s="12">
        <f t="shared" si="3"/>
        <v>13.051398289337472</v>
      </c>
      <c r="M16" s="12">
        <f t="shared" si="4"/>
        <v>12.454083345615267</v>
      </c>
      <c r="N16" s="12">
        <f t="shared" si="5"/>
        <v>12.560848836423871</v>
      </c>
    </row>
    <row r="17" spans="2:14" x14ac:dyDescent="0.25">
      <c r="B17" s="12">
        <f t="shared" si="6"/>
        <v>20</v>
      </c>
      <c r="C17" s="24">
        <v>1.1800000000000001E-3</v>
      </c>
      <c r="D17" s="12">
        <f t="shared" si="7"/>
        <v>886472.41599718772</v>
      </c>
      <c r="E17" s="12">
        <f t="shared" si="0"/>
        <v>1046.0374508766815</v>
      </c>
      <c r="F17" s="12">
        <f t="shared" si="1"/>
        <v>190191.06776533971</v>
      </c>
      <c r="G17" s="12">
        <f>SUM(F17:F$111)</f>
        <v>2478358.2361302748</v>
      </c>
      <c r="H17" s="12">
        <f>SUM(G17:G$111)</f>
        <v>30789441.299272712</v>
      </c>
      <c r="I17" s="12">
        <f t="shared" si="2"/>
        <v>207.80135181768597</v>
      </c>
      <c r="J17" s="12">
        <f>SUM(I17:I$111)</f>
        <v>6608.9762001340496</v>
      </c>
      <c r="K17" s="12">
        <f>SUM(J17:J$111)</f>
        <v>197658.880628591</v>
      </c>
      <c r="L17" s="12">
        <f t="shared" si="3"/>
        <v>13.030886598670904</v>
      </c>
      <c r="M17" s="12">
        <f t="shared" si="4"/>
        <v>12.433672321469299</v>
      </c>
      <c r="N17" s="12">
        <f t="shared" si="5"/>
        <v>12.540464903812556</v>
      </c>
    </row>
    <row r="18" spans="2:14" x14ac:dyDescent="0.25">
      <c r="B18" s="12">
        <f t="shared" si="6"/>
        <v>21</v>
      </c>
      <c r="C18" s="24">
        <v>1.1999999999999999E-3</v>
      </c>
      <c r="D18" s="12">
        <f t="shared" si="7"/>
        <v>885426.37854631105</v>
      </c>
      <c r="E18" s="12">
        <f t="shared" si="0"/>
        <v>1062.5116542555731</v>
      </c>
      <c r="F18" s="12">
        <f t="shared" si="1"/>
        <v>175895.03917164501</v>
      </c>
      <c r="G18" s="12">
        <f>SUM(F18:F$111)</f>
        <v>2288167.1683649356</v>
      </c>
      <c r="H18" s="12">
        <f>SUM(G18:G$111)</f>
        <v>28311083.063142437</v>
      </c>
      <c r="I18" s="12">
        <f t="shared" si="2"/>
        <v>195.43893241293884</v>
      </c>
      <c r="J18" s="12">
        <f>SUM(I18:I$111)</f>
        <v>6401.1748483163647</v>
      </c>
      <c r="K18" s="12">
        <f>SUM(J18:J$111)</f>
        <v>191049.90442845697</v>
      </c>
      <c r="L18" s="12">
        <f t="shared" si="3"/>
        <v>13.008707801770667</v>
      </c>
      <c r="M18" s="12">
        <f t="shared" si="4"/>
        <v>12.411660959699613</v>
      </c>
      <c r="N18" s="12">
        <f t="shared" si="5"/>
        <v>12.518487403748832</v>
      </c>
    </row>
    <row r="19" spans="2:14" x14ac:dyDescent="0.25">
      <c r="B19" s="12">
        <f t="shared" si="6"/>
        <v>22</v>
      </c>
      <c r="C19" s="24">
        <v>1.23E-3</v>
      </c>
      <c r="D19" s="12">
        <f t="shared" si="7"/>
        <v>884363.86689205549</v>
      </c>
      <c r="E19" s="12">
        <f t="shared" si="0"/>
        <v>1087.7675562772283</v>
      </c>
      <c r="F19" s="12">
        <f t="shared" si="1"/>
        <v>162670.33807836944</v>
      </c>
      <c r="G19" s="12">
        <f>SUM(F19:F$111)</f>
        <v>2112272.1291932892</v>
      </c>
      <c r="H19" s="12">
        <f>SUM(G19:G$111)</f>
        <v>26022915.894777503</v>
      </c>
      <c r="I19" s="12">
        <f t="shared" si="2"/>
        <v>185.26344058925412</v>
      </c>
      <c r="J19" s="12">
        <f>SUM(I19:I$111)</f>
        <v>6205.735915903424</v>
      </c>
      <c r="K19" s="12">
        <f>SUM(J19:J$111)</f>
        <v>184648.72958014059</v>
      </c>
      <c r="L19" s="12">
        <f t="shared" si="3"/>
        <v>12.98498640960384</v>
      </c>
      <c r="M19" s="12">
        <f t="shared" si="4"/>
        <v>12.388107692371374</v>
      </c>
      <c r="N19" s="12">
        <f t="shared" si="5"/>
        <v>12.494964609514984</v>
      </c>
    </row>
    <row r="20" spans="2:14" x14ac:dyDescent="0.25">
      <c r="B20" s="12">
        <f t="shared" si="6"/>
        <v>23</v>
      </c>
      <c r="C20" s="24">
        <v>1.24E-3</v>
      </c>
      <c r="D20" s="12">
        <f t="shared" si="7"/>
        <v>883276.09933577827</v>
      </c>
      <c r="E20" s="12">
        <f t="shared" si="0"/>
        <v>1095.2623631763652</v>
      </c>
      <c r="F20" s="12">
        <f t="shared" si="1"/>
        <v>150435.41996530839</v>
      </c>
      <c r="G20" s="12">
        <f>SUM(F20:F$111)</f>
        <v>1949601.7911149203</v>
      </c>
      <c r="H20" s="12">
        <f>SUM(G20:G$111)</f>
        <v>23910643.765584204</v>
      </c>
      <c r="I20" s="12">
        <f t="shared" si="2"/>
        <v>172.72214884905779</v>
      </c>
      <c r="J20" s="12">
        <f>SUM(I20:I$111)</f>
        <v>6020.4724753141709</v>
      </c>
      <c r="K20" s="12">
        <f>SUM(J20:J$111)</f>
        <v>178442.99366423718</v>
      </c>
      <c r="L20" s="12">
        <f t="shared" si="3"/>
        <v>12.959725785087807</v>
      </c>
      <c r="M20" s="12">
        <f t="shared" si="4"/>
        <v>12.362965543127579</v>
      </c>
      <c r="N20" s="12">
        <f t="shared" si="5"/>
        <v>12.46984954583897</v>
      </c>
    </row>
    <row r="21" spans="2:14" x14ac:dyDescent="0.25">
      <c r="B21" s="12">
        <f t="shared" si="6"/>
        <v>24</v>
      </c>
      <c r="C21" s="24">
        <v>1.2600000000000001E-3</v>
      </c>
      <c r="D21" s="12">
        <f t="shared" si="7"/>
        <v>882180.83697260194</v>
      </c>
      <c r="E21" s="12">
        <f t="shared" si="0"/>
        <v>1111.5478545854785</v>
      </c>
      <c r="F21" s="12">
        <f t="shared" si="1"/>
        <v>139119.33337458465</v>
      </c>
      <c r="G21" s="12">
        <f>SUM(F21:F$111)</f>
        <v>1799166.3711496121</v>
      </c>
      <c r="H21" s="12">
        <f>SUM(G21:G$111)</f>
        <v>21961041.974469285</v>
      </c>
      <c r="I21" s="12">
        <f t="shared" si="2"/>
        <v>162.3058889370154</v>
      </c>
      <c r="J21" s="12">
        <f>SUM(I21:I$111)</f>
        <v>5847.7503264651132</v>
      </c>
      <c r="K21" s="12">
        <f>SUM(J21:J$111)</f>
        <v>172422.52118892298</v>
      </c>
      <c r="L21" s="12">
        <f t="shared" si="3"/>
        <v>12.93254019774003</v>
      </c>
      <c r="M21" s="12">
        <f t="shared" si="4"/>
        <v>12.335923570780277</v>
      </c>
      <c r="N21" s="12">
        <f t="shared" si="5"/>
        <v>12.44283804261979</v>
      </c>
    </row>
    <row r="22" spans="2:14" x14ac:dyDescent="0.25">
      <c r="B22" s="12">
        <f t="shared" si="6"/>
        <v>25</v>
      </c>
      <c r="C22" s="24">
        <v>1.2800000000000001E-3</v>
      </c>
      <c r="D22" s="12">
        <f t="shared" si="7"/>
        <v>881069.28911801649</v>
      </c>
      <c r="E22" s="12">
        <f t="shared" si="0"/>
        <v>1127.7686900710612</v>
      </c>
      <c r="F22" s="12">
        <f t="shared" si="1"/>
        <v>128651.89168012282</v>
      </c>
      <c r="G22" s="12">
        <f>SUM(F22:F$111)</f>
        <v>1660047.0377750276</v>
      </c>
      <c r="H22" s="12">
        <f>SUM(G22:G$111)</f>
        <v>20161875.603319671</v>
      </c>
      <c r="I22" s="12">
        <f t="shared" si="2"/>
        <v>152.47631606533076</v>
      </c>
      <c r="J22" s="12">
        <f>SUM(I22:I$111)</f>
        <v>5685.4444375280982</v>
      </c>
      <c r="K22" s="12">
        <f>SUM(J22:J$111)</f>
        <v>166574.77086245787</v>
      </c>
      <c r="L22" s="12">
        <f t="shared" si="3"/>
        <v>12.90340169970086</v>
      </c>
      <c r="M22" s="12">
        <f t="shared" si="4"/>
        <v>12.306920120886229</v>
      </c>
      <c r="N22" s="12">
        <f t="shared" si="5"/>
        <v>12.41386844493973</v>
      </c>
    </row>
    <row r="23" spans="2:14" x14ac:dyDescent="0.25">
      <c r="B23" s="12">
        <f t="shared" si="6"/>
        <v>26</v>
      </c>
      <c r="C23" s="24">
        <v>1.2899999999999999E-3</v>
      </c>
      <c r="D23" s="12">
        <f t="shared" si="7"/>
        <v>879941.52042794542</v>
      </c>
      <c r="E23" s="12">
        <f t="shared" si="0"/>
        <v>1135.1245613520496</v>
      </c>
      <c r="F23" s="12">
        <f t="shared" si="1"/>
        <v>118969.64560997432</v>
      </c>
      <c r="G23" s="12">
        <f>SUM(F23:F$111)</f>
        <v>1531395.1460949047</v>
      </c>
      <c r="H23" s="12">
        <f>SUM(G23:G$111)</f>
        <v>18501828.56554465</v>
      </c>
      <c r="I23" s="12">
        <f t="shared" si="2"/>
        <v>142.10263225635822</v>
      </c>
      <c r="J23" s="12">
        <f>SUM(I23:I$111)</f>
        <v>5532.9681214627672</v>
      </c>
      <c r="K23" s="12">
        <f>SUM(J23:J$111)</f>
        <v>160889.32642492975</v>
      </c>
      <c r="L23" s="12">
        <f t="shared" si="3"/>
        <v>12.872150187917461</v>
      </c>
      <c r="M23" s="12">
        <f t="shared" si="4"/>
        <v>12.275801715426041</v>
      </c>
      <c r="N23" s="12">
        <f t="shared" si="5"/>
        <v>12.382787273932113</v>
      </c>
    </row>
    <row r="24" spans="2:14" x14ac:dyDescent="0.25">
      <c r="B24" s="12">
        <f t="shared" si="6"/>
        <v>27</v>
      </c>
      <c r="C24" s="24">
        <v>1.31E-3</v>
      </c>
      <c r="D24" s="12">
        <f t="shared" si="7"/>
        <v>878806.39586659335</v>
      </c>
      <c r="E24" s="12">
        <f t="shared" si="0"/>
        <v>1151.2363785852372</v>
      </c>
      <c r="F24" s="12">
        <f t="shared" si="1"/>
        <v>110014.97663623838</v>
      </c>
      <c r="G24" s="12">
        <f>SUM(F24:F$111)</f>
        <v>1412425.5004849304</v>
      </c>
      <c r="H24" s="12">
        <f>SUM(G24:G$111)</f>
        <v>16970433.41944975</v>
      </c>
      <c r="I24" s="12">
        <f t="shared" si="2"/>
        <v>133.44409203099283</v>
      </c>
      <c r="J24" s="12">
        <f>SUM(I24:I$111)</f>
        <v>5390.8654892064096</v>
      </c>
      <c r="K24" s="12">
        <f>SUM(J24:J$111)</f>
        <v>155356.35830346699</v>
      </c>
      <c r="L24" s="12">
        <f t="shared" si="3"/>
        <v>12.838483847113634</v>
      </c>
      <c r="M24" s="12">
        <f t="shared" si="4"/>
        <v>12.242316772787618</v>
      </c>
      <c r="N24" s="12">
        <f t="shared" si="5"/>
        <v>12.349349715851911</v>
      </c>
    </row>
    <row r="25" spans="2:14" x14ac:dyDescent="0.25">
      <c r="B25" s="12">
        <f t="shared" si="6"/>
        <v>28</v>
      </c>
      <c r="C25" s="24">
        <v>1.33E-3</v>
      </c>
      <c r="D25" s="12">
        <f t="shared" si="7"/>
        <v>877655.15948800812</v>
      </c>
      <c r="E25" s="12">
        <f t="shared" si="0"/>
        <v>1167.2813621190508</v>
      </c>
      <c r="F25" s="12">
        <f t="shared" si="1"/>
        <v>101732.27501559714</v>
      </c>
      <c r="G25" s="12">
        <f>SUM(F25:F$111)</f>
        <v>1302410.523848692</v>
      </c>
      <c r="H25" s="12">
        <f>SUM(G25:G$111)</f>
        <v>15558007.918964818</v>
      </c>
      <c r="I25" s="12">
        <f t="shared" si="2"/>
        <v>125.28141275068906</v>
      </c>
      <c r="J25" s="12">
        <f>SUM(I25:I$111)</f>
        <v>5257.4213971754161</v>
      </c>
      <c r="K25" s="12">
        <f>SUM(J25:J$111)</f>
        <v>149965.49281426059</v>
      </c>
      <c r="L25" s="12">
        <f t="shared" si="3"/>
        <v>12.802333611914332</v>
      </c>
      <c r="M25" s="12">
        <f t="shared" si="4"/>
        <v>12.206379046097116</v>
      </c>
      <c r="N25" s="12">
        <f t="shared" si="5"/>
        <v>12.313469520639874</v>
      </c>
    </row>
    <row r="26" spans="2:14" x14ac:dyDescent="0.25">
      <c r="B26" s="12">
        <f t="shared" si="6"/>
        <v>29</v>
      </c>
      <c r="C26" s="24">
        <v>1.3600000000000001E-3</v>
      </c>
      <c r="D26" s="12">
        <f t="shared" si="7"/>
        <v>876487.87812588911</v>
      </c>
      <c r="E26" s="12">
        <f t="shared" si="0"/>
        <v>1192.0235142512092</v>
      </c>
      <c r="F26" s="12">
        <f t="shared" si="1"/>
        <v>94071.269527617042</v>
      </c>
      <c r="G26" s="12">
        <f>SUM(F26:F$111)</f>
        <v>1200678.2488330947</v>
      </c>
      <c r="H26" s="12">
        <f>SUM(G26:G$111)</f>
        <v>14255597.395116128</v>
      </c>
      <c r="I26" s="12">
        <f t="shared" si="2"/>
        <v>118.46011718292515</v>
      </c>
      <c r="J26" s="12">
        <f>SUM(I26:I$111)</f>
        <v>5132.1399844247262</v>
      </c>
      <c r="K26" s="12">
        <f>SUM(J26:J$111)</f>
        <v>144708.07141708519</v>
      </c>
      <c r="L26" s="12">
        <f t="shared" si="3"/>
        <v>12.763495750215263</v>
      </c>
      <c r="M26" s="12">
        <f t="shared" si="4"/>
        <v>12.167809291872402</v>
      </c>
      <c r="N26" s="12">
        <f t="shared" si="5"/>
        <v>12.274967440341337</v>
      </c>
    </row>
    <row r="27" spans="2:14" x14ac:dyDescent="0.25">
      <c r="B27" s="12">
        <f t="shared" si="6"/>
        <v>30</v>
      </c>
      <c r="C27" s="24">
        <v>1.39E-3</v>
      </c>
      <c r="D27" s="12">
        <f t="shared" si="7"/>
        <v>875295.85461163789</v>
      </c>
      <c r="E27" s="12">
        <f t="shared" si="0"/>
        <v>1216.6612379101766</v>
      </c>
      <c r="F27" s="12">
        <f t="shared" si="1"/>
        <v>86984.567223203208</v>
      </c>
      <c r="G27" s="12">
        <f>SUM(F27:F$111)</f>
        <v>1106606.9793054778</v>
      </c>
      <c r="H27" s="12">
        <f>SUM(G27:G$111)</f>
        <v>13054919.146283034</v>
      </c>
      <c r="I27" s="12">
        <f t="shared" si="2"/>
        <v>111.95235966690041</v>
      </c>
      <c r="J27" s="12">
        <f>SUM(I27:I$111)</f>
        <v>5013.6798672418008</v>
      </c>
      <c r="K27" s="12">
        <f>SUM(J27:J$111)</f>
        <v>139575.93143266049</v>
      </c>
      <c r="L27" s="12">
        <f t="shared" si="3"/>
        <v>12.721877163174405</v>
      </c>
      <c r="M27" s="12">
        <f t="shared" si="4"/>
        <v>12.126497822870787</v>
      </c>
      <c r="N27" s="12">
        <f t="shared" si="5"/>
        <v>12.233737166226851</v>
      </c>
    </row>
    <row r="28" spans="2:14" x14ac:dyDescent="0.25">
      <c r="B28" s="12">
        <f t="shared" si="6"/>
        <v>31</v>
      </c>
      <c r="C28" s="24">
        <v>1.4300000000000001E-3</v>
      </c>
      <c r="D28" s="12">
        <f t="shared" si="7"/>
        <v>874079.19337372773</v>
      </c>
      <c r="E28" s="12">
        <f t="shared" si="0"/>
        <v>1249.9332465244306</v>
      </c>
      <c r="F28" s="12">
        <f t="shared" si="1"/>
        <v>80429.313587743469</v>
      </c>
      <c r="G28" s="12">
        <f>SUM(F28:F$111)</f>
        <v>1019622.4120822753</v>
      </c>
      <c r="H28" s="12">
        <f>SUM(G28:G$111)</f>
        <v>11948312.166977555</v>
      </c>
      <c r="I28" s="12">
        <f t="shared" si="2"/>
        <v>106.49436891710477</v>
      </c>
      <c r="J28" s="12">
        <f>SUM(I28:I$111)</f>
        <v>4901.7275075749003</v>
      </c>
      <c r="K28" s="12">
        <f>SUM(J28:J$111)</f>
        <v>134562.2515654187</v>
      </c>
      <c r="L28" s="12">
        <f t="shared" si="3"/>
        <v>12.677248711937962</v>
      </c>
      <c r="M28" s="12">
        <f t="shared" si="4"/>
        <v>12.082247944108063</v>
      </c>
      <c r="N28" s="12">
        <f t="shared" si="5"/>
        <v>12.189585377320862</v>
      </c>
    </row>
    <row r="29" spans="2:14" x14ac:dyDescent="0.25">
      <c r="B29" s="12">
        <f t="shared" si="6"/>
        <v>32</v>
      </c>
      <c r="C29" s="24">
        <v>1.48E-3</v>
      </c>
      <c r="D29" s="12">
        <f t="shared" si="7"/>
        <v>872829.26012720331</v>
      </c>
      <c r="E29" s="12">
        <f t="shared" si="0"/>
        <v>1291.787304988261</v>
      </c>
      <c r="F29" s="12">
        <f t="shared" si="1"/>
        <v>74365.092286400919</v>
      </c>
      <c r="G29" s="12">
        <f>SUM(F29:F$111)</f>
        <v>939193.09849453194</v>
      </c>
      <c r="H29" s="12">
        <f>SUM(G29:G$111)</f>
        <v>10928689.754895279</v>
      </c>
      <c r="I29" s="12">
        <f t="shared" si="2"/>
        <v>101.90771905914201</v>
      </c>
      <c r="J29" s="12">
        <f>SUM(I29:I$111)</f>
        <v>4795.2331386577971</v>
      </c>
      <c r="K29" s="12">
        <f>SUM(J29:J$111)</f>
        <v>129660.52405784369</v>
      </c>
      <c r="L29" s="12">
        <f t="shared" si="3"/>
        <v>12.629488777845319</v>
      </c>
      <c r="M29" s="12">
        <f t="shared" si="4"/>
        <v>12.034937370531905</v>
      </c>
      <c r="N29" s="12">
        <f t="shared" si="5"/>
        <v>12.142389776854053</v>
      </c>
    </row>
    <row r="30" spans="2:14" x14ac:dyDescent="0.25">
      <c r="B30" s="12">
        <f t="shared" si="6"/>
        <v>33</v>
      </c>
      <c r="C30" s="24">
        <v>1.5299999999999999E-3</v>
      </c>
      <c r="D30" s="12">
        <f t="shared" si="7"/>
        <v>871537.47282221506</v>
      </c>
      <c r="E30" s="12">
        <f t="shared" si="0"/>
        <v>1333.4523334179889</v>
      </c>
      <c r="F30" s="12">
        <f t="shared" si="1"/>
        <v>68754.659212793558</v>
      </c>
      <c r="G30" s="12">
        <f>SUM(F30:F$111)</f>
        <v>864828.00620813097</v>
      </c>
      <c r="H30" s="12">
        <f>SUM(G30:G$111)</f>
        <v>9989496.6564007457</v>
      </c>
      <c r="I30" s="12">
        <f t="shared" si="2"/>
        <v>97.402433884790867</v>
      </c>
      <c r="J30" s="12">
        <f>SUM(I30:I$111)</f>
        <v>4693.3254195986538</v>
      </c>
      <c r="K30" s="12">
        <f>SUM(J30:J$111)</f>
        <v>124865.29091918589</v>
      </c>
      <c r="L30" s="12">
        <f t="shared" si="3"/>
        <v>12.578464006803014</v>
      </c>
      <c r="M30" s="12">
        <f t="shared" si="4"/>
        <v>11.984432023940784</v>
      </c>
      <c r="N30" s="12">
        <f t="shared" si="5"/>
        <v>12.092016272880326</v>
      </c>
    </row>
    <row r="31" spans="2:14" x14ac:dyDescent="0.25">
      <c r="B31" s="12">
        <f t="shared" si="6"/>
        <v>34</v>
      </c>
      <c r="C31" s="24">
        <v>1.6000000000000001E-3</v>
      </c>
      <c r="D31" s="12">
        <f t="shared" si="7"/>
        <v>870204.0204887971</v>
      </c>
      <c r="E31" s="12">
        <f t="shared" si="0"/>
        <v>1392.3264327820755</v>
      </c>
      <c r="F31" s="12">
        <f t="shared" si="1"/>
        <v>63564.319059442583</v>
      </c>
      <c r="G31" s="12">
        <f>SUM(F31:F$111)</f>
        <v>796073.3469953374</v>
      </c>
      <c r="H31" s="12">
        <f>SUM(G31:G$111)</f>
        <v>9124668.6501926146</v>
      </c>
      <c r="I31" s="12">
        <f t="shared" si="2"/>
        <v>94.169361569544563</v>
      </c>
      <c r="J31" s="12">
        <f>SUM(I31:I$111)</f>
        <v>4595.9229857138635</v>
      </c>
      <c r="K31" s="12">
        <f>SUM(J31:J$111)</f>
        <v>120171.96549958723</v>
      </c>
      <c r="L31" s="12">
        <f t="shared" si="3"/>
        <v>12.523902698475922</v>
      </c>
      <c r="M31" s="12">
        <f t="shared" si="4"/>
        <v>11.93050247106059</v>
      </c>
      <c r="N31" s="12">
        <f t="shared" si="5"/>
        <v>12.038245553152553</v>
      </c>
    </row>
    <row r="32" spans="2:14" x14ac:dyDescent="0.25">
      <c r="B32" s="12">
        <f t="shared" si="6"/>
        <v>35</v>
      </c>
      <c r="C32" s="24">
        <v>1.6800000000000001E-3</v>
      </c>
      <c r="D32" s="12">
        <f t="shared" si="7"/>
        <v>868811.694056015</v>
      </c>
      <c r="E32" s="12">
        <f t="shared" si="0"/>
        <v>1459.6036460141052</v>
      </c>
      <c r="F32" s="12">
        <f t="shared" si="1"/>
        <v>58761.6816193958</v>
      </c>
      <c r="G32" s="12">
        <f>SUM(F32:F$111)</f>
        <v>732509.02793589479</v>
      </c>
      <c r="H32" s="12">
        <f>SUM(G32:G$111)</f>
        <v>8328595.3031972768</v>
      </c>
      <c r="I32" s="12">
        <f t="shared" si="2"/>
        <v>91.407060296837898</v>
      </c>
      <c r="J32" s="12">
        <f>SUM(I32:I$111)</f>
        <v>4501.7536241443186</v>
      </c>
      <c r="K32" s="12">
        <f>SUM(J32:J$111)</f>
        <v>115576.04251387337</v>
      </c>
      <c r="L32" s="12">
        <f t="shared" si="3"/>
        <v>12.465760130562897</v>
      </c>
      <c r="M32" s="12">
        <f t="shared" si="4"/>
        <v>11.873085526419864</v>
      </c>
      <c r="N32" s="12">
        <f t="shared" si="5"/>
        <v>11.98101102455302</v>
      </c>
    </row>
    <row r="33" spans="2:14" x14ac:dyDescent="0.25">
      <c r="B33" s="12">
        <f t="shared" si="6"/>
        <v>36</v>
      </c>
      <c r="C33" s="24">
        <v>1.7700000000000001E-3</v>
      </c>
      <c r="D33" s="12">
        <f t="shared" si="7"/>
        <v>867352.09041000088</v>
      </c>
      <c r="E33" s="12">
        <f t="shared" si="0"/>
        <v>1535.2132000257016</v>
      </c>
      <c r="F33" s="12">
        <f t="shared" si="1"/>
        <v>54317.557402106671</v>
      </c>
      <c r="G33" s="12">
        <f>SUM(F33:F$111)</f>
        <v>673747.34631649905</v>
      </c>
      <c r="H33" s="12">
        <f>SUM(G33:G$111)</f>
        <v>7596086.2752613826</v>
      </c>
      <c r="I33" s="12">
        <f t="shared" si="2"/>
        <v>89.020441297897037</v>
      </c>
      <c r="J33" s="12">
        <f>SUM(I33:I$111)</f>
        <v>4410.3465638474809</v>
      </c>
      <c r="K33" s="12">
        <f>SUM(J33:J$111)</f>
        <v>111074.28888972905</v>
      </c>
      <c r="L33" s="12">
        <f t="shared" si="3"/>
        <v>12.403859424841666</v>
      </c>
      <c r="M33" s="12">
        <f t="shared" si="4"/>
        <v>11.812020072936098</v>
      </c>
      <c r="N33" s="12">
        <f t="shared" si="5"/>
        <v>11.920154915204325</v>
      </c>
    </row>
    <row r="34" spans="2:14" x14ac:dyDescent="0.25">
      <c r="B34" s="12">
        <f t="shared" si="6"/>
        <v>37</v>
      </c>
      <c r="C34" s="24">
        <v>1.8699999999999999E-3</v>
      </c>
      <c r="D34" s="12">
        <f t="shared" si="7"/>
        <v>865816.87720997515</v>
      </c>
      <c r="E34" s="12">
        <f t="shared" si="0"/>
        <v>1619.0775603826535</v>
      </c>
      <c r="F34" s="12">
        <f t="shared" si="1"/>
        <v>50205.014190282353</v>
      </c>
      <c r="G34" s="12">
        <f>SUM(F34:F$111)</f>
        <v>619429.78891439235</v>
      </c>
      <c r="H34" s="12">
        <f>SUM(G34:G$111)</f>
        <v>6922338.9289448829</v>
      </c>
      <c r="I34" s="12">
        <f t="shared" si="2"/>
        <v>86.929052347988872</v>
      </c>
      <c r="J34" s="12">
        <f>SUM(I34:I$111)</f>
        <v>4321.3261225495835</v>
      </c>
      <c r="K34" s="12">
        <f>SUM(J34:J$111)</f>
        <v>106663.94232588158</v>
      </c>
      <c r="L34" s="12">
        <f t="shared" si="3"/>
        <v>12.338006450245935</v>
      </c>
      <c r="M34" s="12">
        <f t="shared" si="4"/>
        <v>11.747136321671054</v>
      </c>
      <c r="N34" s="12">
        <f t="shared" si="5"/>
        <v>11.855514144181026</v>
      </c>
    </row>
    <row r="35" spans="2:14" x14ac:dyDescent="0.25">
      <c r="B35" s="12">
        <f t="shared" si="6"/>
        <v>38</v>
      </c>
      <c r="C35" s="24">
        <v>2E-3</v>
      </c>
      <c r="D35" s="12">
        <f t="shared" si="7"/>
        <v>864197.79964959249</v>
      </c>
      <c r="E35" s="12">
        <f t="shared" si="0"/>
        <v>1728.3955992991851</v>
      </c>
      <c r="F35" s="12">
        <f t="shared" si="1"/>
        <v>46399.195197913446</v>
      </c>
      <c r="G35" s="12">
        <f>SUM(F35:F$111)</f>
        <v>569224.77472410991</v>
      </c>
      <c r="H35" s="12">
        <f>SUM(G35:G$111)</f>
        <v>6302909.1400304912</v>
      </c>
      <c r="I35" s="12">
        <f t="shared" si="2"/>
        <v>85.924435551691573</v>
      </c>
      <c r="J35" s="12">
        <f>SUM(I35:I$111)</f>
        <v>4234.397070201594</v>
      </c>
      <c r="K35" s="12">
        <f>SUM(J35:J$111)</f>
        <v>102342.616203332</v>
      </c>
      <c r="L35" s="12">
        <f t="shared" si="3"/>
        <v>12.267988104020127</v>
      </c>
      <c r="M35" s="12">
        <f t="shared" si="4"/>
        <v>11.678262090445466</v>
      </c>
      <c r="N35" s="12">
        <f t="shared" si="5"/>
        <v>11.786916468560488</v>
      </c>
    </row>
    <row r="36" spans="2:14" x14ac:dyDescent="0.25">
      <c r="B36" s="12">
        <f t="shared" si="6"/>
        <v>39</v>
      </c>
      <c r="C36" s="24">
        <v>2.14E-3</v>
      </c>
      <c r="D36" s="12">
        <f t="shared" si="7"/>
        <v>862469.40405029326</v>
      </c>
      <c r="E36" s="12">
        <f t="shared" si="0"/>
        <v>1845.6845246676276</v>
      </c>
      <c r="F36" s="12">
        <f t="shared" si="1"/>
        <v>42876.293340294091</v>
      </c>
      <c r="G36" s="12">
        <f>SUM(F36:F$111)</f>
        <v>522825.579526196</v>
      </c>
      <c r="H36" s="12">
        <f>SUM(G36:G$111)</f>
        <v>5733684.3653063821</v>
      </c>
      <c r="I36" s="12">
        <f t="shared" si="2"/>
        <v>84.958581248360503</v>
      </c>
      <c r="J36" s="12">
        <f>SUM(I36:I$111)</f>
        <v>4148.4726346499028</v>
      </c>
      <c r="K36" s="12">
        <f>SUM(J36:J$111)</f>
        <v>98108.219133130406</v>
      </c>
      <c r="L36" s="12">
        <f t="shared" si="3"/>
        <v>12.193814781905537</v>
      </c>
      <c r="M36" s="12">
        <f t="shared" si="4"/>
        <v>11.605365965849646</v>
      </c>
      <c r="N36" s="12">
        <f t="shared" si="5"/>
        <v>11.714330411339462</v>
      </c>
    </row>
    <row r="37" spans="2:14" x14ac:dyDescent="0.25">
      <c r="B37" s="12">
        <f t="shared" si="6"/>
        <v>40</v>
      </c>
      <c r="C37" s="24">
        <v>2.3E-3</v>
      </c>
      <c r="D37" s="12">
        <f t="shared" si="7"/>
        <v>860623.71952562558</v>
      </c>
      <c r="E37" s="12">
        <f t="shared" si="0"/>
        <v>1979.4345549089387</v>
      </c>
      <c r="F37" s="12">
        <f t="shared" si="1"/>
        <v>39615.313030135054</v>
      </c>
      <c r="G37" s="12">
        <f>SUM(F37:F$111)</f>
        <v>479949.28618590202</v>
      </c>
      <c r="H37" s="12">
        <f>SUM(G37:G$111)</f>
        <v>5210858.7857801858</v>
      </c>
      <c r="I37" s="12">
        <f t="shared" si="2"/>
        <v>84.365944416028341</v>
      </c>
      <c r="J37" s="12">
        <f>SUM(I37:I$111)</f>
        <v>4063.5140534015418</v>
      </c>
      <c r="K37" s="12">
        <f>SUM(J37:J$111)</f>
        <v>93959.746498480497</v>
      </c>
      <c r="L37" s="12">
        <f t="shared" si="3"/>
        <v>12.115246592165217</v>
      </c>
      <c r="M37" s="12">
        <f t="shared" si="4"/>
        <v>11.528248867057728</v>
      </c>
      <c r="N37" s="12">
        <f t="shared" si="5"/>
        <v>11.637566917171181</v>
      </c>
    </row>
    <row r="38" spans="2:14" x14ac:dyDescent="0.25">
      <c r="B38" s="12">
        <f t="shared" si="6"/>
        <v>41</v>
      </c>
      <c r="C38" s="24">
        <v>2.49E-3</v>
      </c>
      <c r="D38" s="12">
        <f t="shared" si="7"/>
        <v>858644.28497071669</v>
      </c>
      <c r="E38" s="12">
        <f t="shared" si="0"/>
        <v>2138.0242695770844</v>
      </c>
      <c r="F38" s="12">
        <f t="shared" si="1"/>
        <v>36596.479453857166</v>
      </c>
      <c r="G38" s="12">
        <f>SUM(F38:F$111)</f>
        <v>440333.9731557669</v>
      </c>
      <c r="H38" s="12">
        <f>SUM(G38:G$111)</f>
        <v>4730909.4995942842</v>
      </c>
      <c r="I38" s="12">
        <f t="shared" si="2"/>
        <v>84.375216518615133</v>
      </c>
      <c r="J38" s="12">
        <f>SUM(I38:I$111)</f>
        <v>3979.1481089855138</v>
      </c>
      <c r="K38" s="12">
        <f>SUM(J38:J$111)</f>
        <v>89896.232445078946</v>
      </c>
      <c r="L38" s="12">
        <f t="shared" si="3"/>
        <v>12.032140242095252</v>
      </c>
      <c r="M38" s="12">
        <f t="shared" si="4"/>
        <v>11.446790494308868</v>
      </c>
      <c r="N38" s="12">
        <f t="shared" si="5"/>
        <v>11.556508938837684</v>
      </c>
    </row>
    <row r="39" spans="2:14" x14ac:dyDescent="0.25">
      <c r="B39" s="12">
        <f t="shared" si="6"/>
        <v>42</v>
      </c>
      <c r="C39" s="24">
        <v>2.6900000000000001E-3</v>
      </c>
      <c r="D39" s="12">
        <f t="shared" si="7"/>
        <v>856506.26070113957</v>
      </c>
      <c r="E39" s="12">
        <f t="shared" si="0"/>
        <v>2304.0018412860654</v>
      </c>
      <c r="F39" s="12">
        <f t="shared" si="1"/>
        <v>33801.253907423205</v>
      </c>
      <c r="G39" s="12">
        <f>SUM(F39:F$111)</f>
        <v>403737.49370190973</v>
      </c>
      <c r="H39" s="12">
        <f>SUM(G39:G$111)</f>
        <v>4290575.5264385184</v>
      </c>
      <c r="I39" s="12">
        <f t="shared" si="2"/>
        <v>84.190160195341136</v>
      </c>
      <c r="J39" s="12">
        <f>SUM(I39:I$111)</f>
        <v>3894.7728924668982</v>
      </c>
      <c r="K39" s="12">
        <f>SUM(J39:J$111)</f>
        <v>85917.084336093438</v>
      </c>
      <c r="L39" s="12">
        <f t="shared" si="3"/>
        <v>11.94445314980589</v>
      </c>
      <c r="M39" s="12">
        <f t="shared" si="4"/>
        <v>11.360937401267099</v>
      </c>
      <c r="N39" s="12">
        <f t="shared" si="5"/>
        <v>11.47109953553402</v>
      </c>
    </row>
    <row r="40" spans="2:14" x14ac:dyDescent="0.25">
      <c r="B40" s="12">
        <f t="shared" si="6"/>
        <v>43</v>
      </c>
      <c r="C40" s="24">
        <v>2.9199999999999999E-3</v>
      </c>
      <c r="D40" s="12">
        <f t="shared" si="7"/>
        <v>854202.25885985349</v>
      </c>
      <c r="E40" s="12">
        <f t="shared" si="0"/>
        <v>2494.270595870772</v>
      </c>
      <c r="F40" s="12">
        <f t="shared" si="1"/>
        <v>31213.267161492815</v>
      </c>
      <c r="G40" s="12">
        <f>SUM(F40:F$111)</f>
        <v>369936.23979448655</v>
      </c>
      <c r="H40" s="12">
        <f>SUM(G40:G$111)</f>
        <v>3886838.0327366092</v>
      </c>
      <c r="I40" s="12">
        <f t="shared" si="2"/>
        <v>84.391426029221293</v>
      </c>
      <c r="J40" s="12">
        <f>SUM(I40:I$111)</f>
        <v>3810.5827322715568</v>
      </c>
      <c r="K40" s="12">
        <f>SUM(J40:J$111)</f>
        <v>82022.311443626546</v>
      </c>
      <c r="L40" s="12">
        <f t="shared" si="3"/>
        <v>11.851890988549558</v>
      </c>
      <c r="M40" s="12">
        <f t="shared" si="4"/>
        <v>11.270462167715731</v>
      </c>
      <c r="N40" s="12">
        <f t="shared" si="5"/>
        <v>11.381121213625503</v>
      </c>
    </row>
    <row r="41" spans="2:14" x14ac:dyDescent="0.25">
      <c r="B41" s="12">
        <f t="shared" si="6"/>
        <v>44</v>
      </c>
      <c r="C41" s="24">
        <v>3.1900000000000001E-3</v>
      </c>
      <c r="D41" s="12">
        <f t="shared" si="7"/>
        <v>851707.9882639827</v>
      </c>
      <c r="E41" s="12">
        <f t="shared" si="0"/>
        <v>2716.9484825621048</v>
      </c>
      <c r="F41" s="12">
        <f t="shared" si="1"/>
        <v>28816.781871649306</v>
      </c>
      <c r="G41" s="12">
        <f>SUM(F41:F$111)</f>
        <v>338722.97263299377</v>
      </c>
      <c r="H41" s="12">
        <f>SUM(G41:G$111)</f>
        <v>3516901.7929421221</v>
      </c>
      <c r="I41" s="12">
        <f t="shared" si="2"/>
        <v>85.116235343112308</v>
      </c>
      <c r="J41" s="12">
        <f>SUM(I41:I$111)</f>
        <v>3726.1913062423355</v>
      </c>
      <c r="K41" s="12">
        <f>SUM(J41:J$111)</f>
        <v>78211.728711354968</v>
      </c>
      <c r="L41" s="12">
        <f t="shared" si="3"/>
        <v>11.754365013472867</v>
      </c>
      <c r="M41" s="12">
        <f t="shared" si="4"/>
        <v>11.175284298747059</v>
      </c>
      <c r="N41" s="12">
        <f t="shared" si="5"/>
        <v>11.286489932869898</v>
      </c>
    </row>
    <row r="42" spans="2:14" x14ac:dyDescent="0.25">
      <c r="B42" s="12">
        <f t="shared" si="6"/>
        <v>45</v>
      </c>
      <c r="C42" s="24">
        <v>3.49E-3</v>
      </c>
      <c r="D42" s="12">
        <f t="shared" si="7"/>
        <v>848991.03978142061</v>
      </c>
      <c r="E42" s="12">
        <f t="shared" si="0"/>
        <v>2962.9787288371581</v>
      </c>
      <c r="F42" s="12">
        <f t="shared" si="1"/>
        <v>26597.08920136921</v>
      </c>
      <c r="G42" s="12">
        <f>SUM(F42:F$111)</f>
        <v>309906.19076134451</v>
      </c>
      <c r="H42" s="12">
        <f>SUM(G42:G$111)</f>
        <v>3178178.8203091281</v>
      </c>
      <c r="I42" s="12">
        <f t="shared" si="2"/>
        <v>85.948001215535669</v>
      </c>
      <c r="J42" s="12">
        <f>SUM(I42:I$111)</f>
        <v>3641.0750708992227</v>
      </c>
      <c r="K42" s="12">
        <f>SUM(J42:J$111)</f>
        <v>74485.537405112642</v>
      </c>
      <c r="L42" s="12">
        <f t="shared" si="3"/>
        <v>11.651883723629075</v>
      </c>
      <c r="M42" s="12">
        <f t="shared" si="4"/>
        <v>11.07537098689351</v>
      </c>
      <c r="N42" s="12">
        <f t="shared" si="5"/>
        <v>11.187182740573583</v>
      </c>
    </row>
    <row r="43" spans="2:14" x14ac:dyDescent="0.25">
      <c r="B43" s="12">
        <f t="shared" si="6"/>
        <v>46</v>
      </c>
      <c r="C43" s="24">
        <v>3.81E-3</v>
      </c>
      <c r="D43" s="12">
        <f t="shared" si="7"/>
        <v>846028.06105258351</v>
      </c>
      <c r="E43" s="12">
        <f t="shared" si="0"/>
        <v>3223.3669126103432</v>
      </c>
      <c r="F43" s="12">
        <f t="shared" si="1"/>
        <v>24540.986444496692</v>
      </c>
      <c r="G43" s="12">
        <f>SUM(F43:F$111)</f>
        <v>283309.10155997518</v>
      </c>
      <c r="H43" s="12">
        <f>SUM(G43:G$111)</f>
        <v>2868272.6295477841</v>
      </c>
      <c r="I43" s="12">
        <f t="shared" si="2"/>
        <v>86.575146623641089</v>
      </c>
      <c r="J43" s="12">
        <f>SUM(I43:I$111)</f>
        <v>3555.1270696836873</v>
      </c>
      <c r="K43" s="12">
        <f>SUM(J43:J$111)</f>
        <v>70844.462334213415</v>
      </c>
      <c r="L43" s="12">
        <f t="shared" si="3"/>
        <v>11.544324112672625</v>
      </c>
      <c r="M43" s="12">
        <f t="shared" si="4"/>
        <v>10.970619248058998</v>
      </c>
      <c r="N43" s="12">
        <f t="shared" si="5"/>
        <v>11.083093044943723</v>
      </c>
    </row>
    <row r="44" spans="2:14" x14ac:dyDescent="0.25">
      <c r="B44" s="12">
        <f t="shared" si="6"/>
        <v>47</v>
      </c>
      <c r="C44" s="24">
        <v>4.1700000000000001E-3</v>
      </c>
      <c r="D44" s="12">
        <f t="shared" si="7"/>
        <v>842804.69413997314</v>
      </c>
      <c r="E44" s="12">
        <f t="shared" si="0"/>
        <v>3514.495574563688</v>
      </c>
      <c r="F44" s="12">
        <f t="shared" si="1"/>
        <v>22636.560450132551</v>
      </c>
      <c r="G44" s="12">
        <f>SUM(F44:F$111)</f>
        <v>258768.11511547869</v>
      </c>
      <c r="H44" s="12">
        <f>SUM(G44:G$111)</f>
        <v>2584963.5279878089</v>
      </c>
      <c r="I44" s="12">
        <f t="shared" si="2"/>
        <v>87.402275071345144</v>
      </c>
      <c r="J44" s="12">
        <f>SUM(I44:I$111)</f>
        <v>3468.5519230600457</v>
      </c>
      <c r="K44" s="12">
        <f>SUM(J44:J$111)</f>
        <v>67289.335264529713</v>
      </c>
      <c r="L44" s="12">
        <f t="shared" si="3"/>
        <v>11.431423766235804</v>
      </c>
      <c r="M44" s="12">
        <f t="shared" si="4"/>
        <v>10.860823946295337</v>
      </c>
      <c r="N44" s="12">
        <f t="shared" si="5"/>
        <v>10.974028782887828</v>
      </c>
    </row>
    <row r="45" spans="2:14" x14ac:dyDescent="0.25">
      <c r="B45" s="12">
        <f t="shared" si="6"/>
        <v>48</v>
      </c>
      <c r="C45" s="24">
        <v>4.5500000000000002E-3</v>
      </c>
      <c r="D45" s="12">
        <f t="shared" si="7"/>
        <v>839290.1985654094</v>
      </c>
      <c r="E45" s="12">
        <f t="shared" si="0"/>
        <v>3818.770403472613</v>
      </c>
      <c r="F45" s="12">
        <f t="shared" si="1"/>
        <v>20872.375919495833</v>
      </c>
      <c r="G45" s="12">
        <f>SUM(F45:F$111)</f>
        <v>236131.55466534611</v>
      </c>
      <c r="H45" s="12">
        <f>SUM(G45:G$111)</f>
        <v>2326195.4128723298</v>
      </c>
      <c r="I45" s="12">
        <f t="shared" si="2"/>
        <v>87.934546697875959</v>
      </c>
      <c r="J45" s="12">
        <f>SUM(I45:I$111)</f>
        <v>3381.149647988701</v>
      </c>
      <c r="K45" s="12">
        <f>SUM(J45:J$111)</f>
        <v>63820.783341469687</v>
      </c>
      <c r="L45" s="12">
        <f t="shared" si="3"/>
        <v>11.31311335020502</v>
      </c>
      <c r="M45" s="12">
        <f t="shared" si="4"/>
        <v>10.745920887419903</v>
      </c>
      <c r="N45" s="12">
        <f t="shared" si="5"/>
        <v>10.859932055087054</v>
      </c>
    </row>
    <row r="46" spans="2:14" x14ac:dyDescent="0.25">
      <c r="B46" s="12">
        <f t="shared" si="6"/>
        <v>49</v>
      </c>
      <c r="C46" s="24">
        <v>5.0000000000000001E-3</v>
      </c>
      <c r="D46" s="12">
        <f t="shared" si="7"/>
        <v>835471.42816193681</v>
      </c>
      <c r="E46" s="12">
        <f t="shared" si="0"/>
        <v>4177.3571408096841</v>
      </c>
      <c r="F46" s="12">
        <f t="shared" si="1"/>
        <v>19238.339452835302</v>
      </c>
      <c r="G46" s="12">
        <f>SUM(F46:F$111)</f>
        <v>215259.17874585028</v>
      </c>
      <c r="H46" s="12">
        <f>SUM(G46:G$111)</f>
        <v>2090063.8582069837</v>
      </c>
      <c r="I46" s="12">
        <f t="shared" si="2"/>
        <v>89.066386355718976</v>
      </c>
      <c r="J46" s="12">
        <f>SUM(I46:I$111)</f>
        <v>3293.2151012908248</v>
      </c>
      <c r="K46" s="12">
        <f>SUM(J46:J$111)</f>
        <v>60439.633693480988</v>
      </c>
      <c r="L46" s="12">
        <f t="shared" si="3"/>
        <v>11.189072699001882</v>
      </c>
      <c r="M46" s="12">
        <f t="shared" si="4"/>
        <v>10.625695647245262</v>
      </c>
      <c r="N46" s="12">
        <f t="shared" si="5"/>
        <v>10.740601271748559</v>
      </c>
    </row>
    <row r="47" spans="2:14" x14ac:dyDescent="0.25">
      <c r="B47" s="12">
        <f t="shared" si="6"/>
        <v>50</v>
      </c>
      <c r="C47" s="24">
        <v>5.47E-3</v>
      </c>
      <c r="D47" s="12">
        <f t="shared" si="7"/>
        <v>831294.07102112717</v>
      </c>
      <c r="E47" s="12">
        <f t="shared" si="0"/>
        <v>4547.1785684855658</v>
      </c>
      <c r="F47" s="12">
        <f t="shared" si="1"/>
        <v>17724.210884788077</v>
      </c>
      <c r="G47" s="12">
        <f>SUM(F47:F$111)</f>
        <v>196020.83929301496</v>
      </c>
      <c r="H47" s="12">
        <f>SUM(G47:G$111)</f>
        <v>1874804.6794611334</v>
      </c>
      <c r="I47" s="12">
        <f t="shared" si="2"/>
        <v>89.769845870176638</v>
      </c>
      <c r="J47" s="12">
        <f>SUM(I47:I$111)</f>
        <v>3204.148714935106</v>
      </c>
      <c r="K47" s="12">
        <f>SUM(J47:J$111)</f>
        <v>57146.418592190174</v>
      </c>
      <c r="L47" s="12">
        <f t="shared" si="3"/>
        <v>11.059495994896515</v>
      </c>
      <c r="M47" s="12">
        <f t="shared" si="4"/>
        <v>10.500271444645225</v>
      </c>
      <c r="N47" s="12">
        <f t="shared" si="5"/>
        <v>10.616149135516846</v>
      </c>
    </row>
    <row r="48" spans="2:14" x14ac:dyDescent="0.25">
      <c r="B48" s="12">
        <f t="shared" si="6"/>
        <v>51</v>
      </c>
      <c r="C48" s="24">
        <v>6.0000000000000001E-3</v>
      </c>
      <c r="D48" s="12">
        <f t="shared" si="7"/>
        <v>826746.89245264162</v>
      </c>
      <c r="E48" s="12">
        <f t="shared" si="0"/>
        <v>4960.4813547158501</v>
      </c>
      <c r="F48" s="12">
        <f t="shared" si="1"/>
        <v>16321.536528933597</v>
      </c>
      <c r="G48" s="12">
        <f>SUM(F48:F$111)</f>
        <v>178296.62840822688</v>
      </c>
      <c r="H48" s="12">
        <f>SUM(G48:G$111)</f>
        <v>1678783.8401681185</v>
      </c>
      <c r="I48" s="12">
        <f t="shared" si="2"/>
        <v>90.675202938520002</v>
      </c>
      <c r="J48" s="12">
        <f>SUM(I48:I$111)</f>
        <v>3114.3788690649294</v>
      </c>
      <c r="K48" s="12">
        <f>SUM(J48:J$111)</f>
        <v>53942.269877255058</v>
      </c>
      <c r="L48" s="12">
        <f t="shared" si="3"/>
        <v>10.924010009238774</v>
      </c>
      <c r="M48" s="12">
        <f t="shared" si="4"/>
        <v>10.369390659671931</v>
      </c>
      <c r="N48" s="12">
        <f t="shared" si="5"/>
        <v>10.486337295268108</v>
      </c>
    </row>
    <row r="49" spans="2:14" x14ac:dyDescent="0.25">
      <c r="B49" s="12">
        <f t="shared" si="6"/>
        <v>52</v>
      </c>
      <c r="C49" s="24">
        <v>6.5900000000000004E-3</v>
      </c>
      <c r="D49" s="12">
        <f t="shared" si="7"/>
        <v>821786.41109792574</v>
      </c>
      <c r="E49" s="12">
        <f t="shared" si="0"/>
        <v>5415.5724491353312</v>
      </c>
      <c r="F49" s="12">
        <f t="shared" si="1"/>
        <v>15021.858620148145</v>
      </c>
      <c r="G49" s="12">
        <f>SUM(F49:F$111)</f>
        <v>161975.09187929329</v>
      </c>
      <c r="H49" s="12">
        <f>SUM(G49:G$111)</f>
        <v>1500487.2117598914</v>
      </c>
      <c r="I49" s="12">
        <f t="shared" si="2"/>
        <v>91.661155839607673</v>
      </c>
      <c r="J49" s="12">
        <f>SUM(I49:I$111)</f>
        <v>3023.7036661264096</v>
      </c>
      <c r="K49" s="12">
        <f>SUM(J49:J$111)</f>
        <v>50827.891008190134</v>
      </c>
      <c r="L49" s="12">
        <f t="shared" si="3"/>
        <v>10.782626569394241</v>
      </c>
      <c r="M49" s="12">
        <f t="shared" si="4"/>
        <v>10.233062298582109</v>
      </c>
      <c r="N49" s="12">
        <f t="shared" si="5"/>
        <v>10.351180589314785</v>
      </c>
    </row>
    <row r="50" spans="2:14" x14ac:dyDescent="0.25">
      <c r="B50" s="12">
        <f t="shared" si="6"/>
        <v>53</v>
      </c>
      <c r="C50" s="24">
        <v>7.2399999999999999E-3</v>
      </c>
      <c r="D50" s="12">
        <f t="shared" si="7"/>
        <v>816370.83864879038</v>
      </c>
      <c r="E50" s="12">
        <f t="shared" si="0"/>
        <v>5910.5248718172425</v>
      </c>
      <c r="F50" s="12">
        <f t="shared" si="1"/>
        <v>13817.467196149415</v>
      </c>
      <c r="G50" s="12">
        <f>SUM(F50:F$111)</f>
        <v>146953.2332591452</v>
      </c>
      <c r="H50" s="12">
        <f>SUM(G50:G$111)</f>
        <v>1338512.119880598</v>
      </c>
      <c r="I50" s="12">
        <f t="shared" si="2"/>
        <v>92.628206018631246</v>
      </c>
      <c r="J50" s="12">
        <f>SUM(I50:I$111)</f>
        <v>2932.0425102868021</v>
      </c>
      <c r="K50" s="12">
        <f>SUM(J50:J$111)</f>
        <v>47804.187342063728</v>
      </c>
      <c r="L50" s="12">
        <f t="shared" si="3"/>
        <v>10.635323476656954</v>
      </c>
      <c r="M50" s="12">
        <f t="shared" si="4"/>
        <v>10.091275412469066</v>
      </c>
      <c r="N50" s="12">
        <f t="shared" si="5"/>
        <v>10.210680328937194</v>
      </c>
    </row>
    <row r="51" spans="2:14" x14ac:dyDescent="0.25">
      <c r="B51" s="12">
        <f t="shared" si="6"/>
        <v>54</v>
      </c>
      <c r="C51" s="24">
        <v>7.9299999999999995E-3</v>
      </c>
      <c r="D51" s="12">
        <f t="shared" si="7"/>
        <v>810460.31377697317</v>
      </c>
      <c r="E51" s="12">
        <f t="shared" si="0"/>
        <v>6426.9502882513971</v>
      </c>
      <c r="F51" s="12">
        <f t="shared" si="1"/>
        <v>12701.322901527123</v>
      </c>
      <c r="G51" s="12">
        <f>SUM(F51:F$111)</f>
        <v>133135.76606299574</v>
      </c>
      <c r="H51" s="12">
        <f>SUM(G51:G$111)</f>
        <v>1191558.8866214531</v>
      </c>
      <c r="I51" s="12">
        <f t="shared" si="2"/>
        <v>93.260639452879687</v>
      </c>
      <c r="J51" s="12">
        <f>SUM(I51:I$111)</f>
        <v>2839.4143042681708</v>
      </c>
      <c r="K51" s="12">
        <f>SUM(J51:J$111)</f>
        <v>44872.144831776925</v>
      </c>
      <c r="L51" s="12">
        <f t="shared" si="3"/>
        <v>10.482039319462414</v>
      </c>
      <c r="M51" s="12">
        <f t="shared" si="4"/>
        <v>9.9440093255963795</v>
      </c>
      <c r="N51" s="12">
        <f t="shared" si="5"/>
        <v>10.064827834703379</v>
      </c>
    </row>
    <row r="52" spans="2:14" x14ac:dyDescent="0.25">
      <c r="B52" s="12">
        <f t="shared" si="6"/>
        <v>55</v>
      </c>
      <c r="C52" s="24">
        <v>8.6999999999999994E-3</v>
      </c>
      <c r="D52" s="12">
        <f t="shared" si="7"/>
        <v>804033.36348872178</v>
      </c>
      <c r="E52" s="12">
        <f t="shared" si="0"/>
        <v>6995.0902623518787</v>
      </c>
      <c r="F52" s="12">
        <f t="shared" si="1"/>
        <v>11667.223528627788</v>
      </c>
      <c r="G52" s="12">
        <f>SUM(F52:F$111)</f>
        <v>120434.44316146865</v>
      </c>
      <c r="H52" s="12">
        <f>SUM(G52:G$111)</f>
        <v>1058423.1205584574</v>
      </c>
      <c r="I52" s="12">
        <f t="shared" si="2"/>
        <v>93.985967313946063</v>
      </c>
      <c r="J52" s="12">
        <f>SUM(I52:I$111)</f>
        <v>2746.1536648152914</v>
      </c>
      <c r="K52" s="12">
        <f>SUM(J52:J$111)</f>
        <v>42032.730527508764</v>
      </c>
      <c r="L52" s="12">
        <f t="shared" si="3"/>
        <v>10.322459569404792</v>
      </c>
      <c r="M52" s="12">
        <f t="shared" si="4"/>
        <v>9.7911074681702885</v>
      </c>
      <c r="N52" s="12">
        <f t="shared" si="5"/>
        <v>9.9134912676246962</v>
      </c>
    </row>
    <row r="53" spans="2:14" x14ac:dyDescent="0.25">
      <c r="B53" s="12">
        <f t="shared" si="6"/>
        <v>56</v>
      </c>
      <c r="C53" s="24">
        <v>9.5499999999999995E-3</v>
      </c>
      <c r="D53" s="12">
        <f t="shared" si="7"/>
        <v>797038.27322636987</v>
      </c>
      <c r="E53" s="12">
        <f t="shared" si="0"/>
        <v>7611.7155093118317</v>
      </c>
      <c r="F53" s="12">
        <f t="shared" si="1"/>
        <v>10708.998781415487</v>
      </c>
      <c r="G53" s="12">
        <f>SUM(F53:F$111)</f>
        <v>108767.21963284085</v>
      </c>
      <c r="H53" s="12">
        <f>SUM(G53:G$111)</f>
        <v>937988.67739698885</v>
      </c>
      <c r="I53" s="12">
        <f t="shared" si="2"/>
        <v>94.695313298627667</v>
      </c>
      <c r="J53" s="12">
        <f>SUM(I53:I$111)</f>
        <v>2652.1676975013456</v>
      </c>
      <c r="K53" s="12">
        <f>SUM(J53:J$111)</f>
        <v>39286.576862693466</v>
      </c>
      <c r="L53" s="12">
        <f t="shared" si="3"/>
        <v>10.156618919557323</v>
      </c>
      <c r="M53" s="12">
        <f t="shared" si="4"/>
        <v>9.6326620396126934</v>
      </c>
      <c r="N53" s="12">
        <f t="shared" si="5"/>
        <v>9.7567772743335226</v>
      </c>
    </row>
    <row r="54" spans="2:14" x14ac:dyDescent="0.25">
      <c r="B54" s="12">
        <f t="shared" si="6"/>
        <v>57</v>
      </c>
      <c r="C54" s="24">
        <v>1.0500000000000001E-2</v>
      </c>
      <c r="D54" s="12">
        <f t="shared" si="7"/>
        <v>789426.55771705799</v>
      </c>
      <c r="E54" s="12">
        <f t="shared" si="0"/>
        <v>8288.978856029109</v>
      </c>
      <c r="F54" s="12">
        <f t="shared" si="1"/>
        <v>9821.0442991231175</v>
      </c>
      <c r="G54" s="12">
        <f>SUM(F54:F$111)</f>
        <v>98058.220851425358</v>
      </c>
      <c r="H54" s="12">
        <f>SUM(G54:G$111)</f>
        <v>829221.45776414813</v>
      </c>
      <c r="I54" s="12">
        <f t="shared" si="2"/>
        <v>95.482375130363636</v>
      </c>
      <c r="J54" s="12">
        <f>SUM(I54:I$111)</f>
        <v>2557.4723842027174</v>
      </c>
      <c r="K54" s="12">
        <f>SUM(J54:J$111)</f>
        <v>36634.409165192112</v>
      </c>
      <c r="L54" s="12">
        <f t="shared" si="3"/>
        <v>9.9845004120570557</v>
      </c>
      <c r="M54" s="12">
        <f t="shared" si="4"/>
        <v>9.468753759594577</v>
      </c>
      <c r="N54" s="12">
        <f t="shared" si="5"/>
        <v>9.5947837689118529</v>
      </c>
    </row>
    <row r="55" spans="2:14" x14ac:dyDescent="0.25">
      <c r="B55" s="12">
        <f t="shared" si="6"/>
        <v>58</v>
      </c>
      <c r="C55" s="24">
        <v>1.155E-2</v>
      </c>
      <c r="D55" s="12">
        <f t="shared" si="7"/>
        <v>781137.57886102889</v>
      </c>
      <c r="E55" s="12">
        <f t="shared" si="0"/>
        <v>9022.1390358448825</v>
      </c>
      <c r="F55" s="12">
        <f t="shared" si="1"/>
        <v>8998.077161094745</v>
      </c>
      <c r="G55" s="12">
        <f>SUM(F55:F$111)</f>
        <v>88237.176552302262</v>
      </c>
      <c r="H55" s="12">
        <f>SUM(G55:G$111)</f>
        <v>731163.2369127227</v>
      </c>
      <c r="I55" s="12">
        <f t="shared" si="2"/>
        <v>96.229436306152138</v>
      </c>
      <c r="J55" s="12">
        <f>SUM(I55:I$111)</f>
        <v>2461.9900090723536</v>
      </c>
      <c r="K55" s="12">
        <f>SUM(J55:J$111)</f>
        <v>34076.936780989396</v>
      </c>
      <c r="L55" s="12">
        <f t="shared" si="3"/>
        <v>9.8062258160905724</v>
      </c>
      <c r="M55" s="12">
        <f t="shared" si="4"/>
        <v>9.2995674986225847</v>
      </c>
      <c r="N55" s="12">
        <f t="shared" si="5"/>
        <v>9.427712221657</v>
      </c>
    </row>
    <row r="56" spans="2:14" x14ac:dyDescent="0.25">
      <c r="B56" s="12">
        <f t="shared" si="6"/>
        <v>59</v>
      </c>
      <c r="C56" s="24">
        <v>1.272E-2</v>
      </c>
      <c r="D56" s="12">
        <f t="shared" si="7"/>
        <v>772115.43982518406</v>
      </c>
      <c r="E56" s="12">
        <f t="shared" si="0"/>
        <v>9821.308394576341</v>
      </c>
      <c r="F56" s="12">
        <f t="shared" si="1"/>
        <v>8235.3234906334274</v>
      </c>
      <c r="G56" s="12">
        <f>SUM(F56:F$111)</f>
        <v>79239.099391207506</v>
      </c>
      <c r="H56" s="12">
        <f>SUM(G56:G$111)</f>
        <v>642926.06036042038</v>
      </c>
      <c r="I56" s="12">
        <f t="shared" si="2"/>
        <v>96.993810000793687</v>
      </c>
      <c r="J56" s="12">
        <f>SUM(I56:I$111)</f>
        <v>2365.7605727662021</v>
      </c>
      <c r="K56" s="12">
        <f>SUM(J56:J$111)</f>
        <v>31614.946771917046</v>
      </c>
      <c r="L56" s="12">
        <f t="shared" si="3"/>
        <v>9.6218563218957129</v>
      </c>
      <c r="M56" s="12">
        <f t="shared" si="4"/>
        <v>9.1252749574109728</v>
      </c>
      <c r="N56" s="12">
        <f t="shared" si="5"/>
        <v>9.2557534148312328</v>
      </c>
    </row>
    <row r="57" spans="2:14" x14ac:dyDescent="0.25">
      <c r="B57" s="12">
        <f t="shared" si="6"/>
        <v>60</v>
      </c>
      <c r="C57" s="24">
        <v>1.4019999999999999E-2</v>
      </c>
      <c r="D57" s="12">
        <f t="shared" si="7"/>
        <v>762294.13143060775</v>
      </c>
      <c r="E57" s="12">
        <f t="shared" si="0"/>
        <v>10687.363722657121</v>
      </c>
      <c r="F57" s="12">
        <f t="shared" si="1"/>
        <v>7528.305718363491</v>
      </c>
      <c r="G57" s="12">
        <f>SUM(F57:F$111)</f>
        <v>71003.775900574081</v>
      </c>
      <c r="H57" s="12">
        <f>SUM(G57:G$111)</f>
        <v>563686.96096921281</v>
      </c>
      <c r="I57" s="12">
        <f t="shared" si="2"/>
        <v>97.728561269866788</v>
      </c>
      <c r="J57" s="12">
        <f>SUM(I57:I$111)</f>
        <v>2268.7667627654087</v>
      </c>
      <c r="K57" s="12">
        <f>SUM(J57:J$111)</f>
        <v>29249.186199150852</v>
      </c>
      <c r="L57" s="12">
        <f t="shared" si="3"/>
        <v>9.4315744547112974</v>
      </c>
      <c r="M57" s="12">
        <f t="shared" si="4"/>
        <v>8.9461426162818896</v>
      </c>
      <c r="N57" s="12">
        <f t="shared" si="5"/>
        <v>9.0791952324620517</v>
      </c>
    </row>
    <row r="58" spans="2:14" x14ac:dyDescent="0.25">
      <c r="B58" s="12">
        <f t="shared" si="6"/>
        <v>61</v>
      </c>
      <c r="C58" s="24">
        <v>1.546E-2</v>
      </c>
      <c r="D58" s="12">
        <f t="shared" si="7"/>
        <v>751606.76770795067</v>
      </c>
      <c r="E58" s="12">
        <f t="shared" si="0"/>
        <v>11619.840628764918</v>
      </c>
      <c r="F58" s="12">
        <f t="shared" si="1"/>
        <v>6872.9248816592917</v>
      </c>
      <c r="G58" s="12">
        <f>SUM(F58:F$111)</f>
        <v>63475.470182210571</v>
      </c>
      <c r="H58" s="12">
        <f>SUM(G58:G$111)</f>
        <v>492683.18506863876</v>
      </c>
      <c r="I58" s="12">
        <f t="shared" si="2"/>
        <v>98.384646917085774</v>
      </c>
      <c r="J58" s="12">
        <f>SUM(I58:I$111)</f>
        <v>2171.0382014955417</v>
      </c>
      <c r="K58" s="12">
        <f>SUM(J58:J$111)</f>
        <v>26980.419436385437</v>
      </c>
      <c r="L58" s="12">
        <f t="shared" si="3"/>
        <v>9.2355832887971339</v>
      </c>
      <c r="M58" s="12">
        <f t="shared" si="4"/>
        <v>8.7624779089719045</v>
      </c>
      <c r="N58" s="12">
        <f t="shared" si="5"/>
        <v>8.8983622451117377</v>
      </c>
    </row>
    <row r="59" spans="2:14" x14ac:dyDescent="0.25">
      <c r="B59" s="12">
        <f t="shared" si="6"/>
        <v>62</v>
      </c>
      <c r="C59" s="24">
        <v>1.7059999999999999E-2</v>
      </c>
      <c r="D59" s="12">
        <f t="shared" si="7"/>
        <v>739986.92707918573</v>
      </c>
      <c r="E59" s="12">
        <f t="shared" si="0"/>
        <v>12624.176975970908</v>
      </c>
      <c r="F59" s="12">
        <f t="shared" si="1"/>
        <v>6265.4346879526283</v>
      </c>
      <c r="G59" s="12">
        <f>SUM(F59:F$111)</f>
        <v>56602.545300551275</v>
      </c>
      <c r="H59" s="12">
        <f>SUM(G59:G$111)</f>
        <v>429207.71488642821</v>
      </c>
      <c r="I59" s="12">
        <f t="shared" si="2"/>
        <v>98.970662755992421</v>
      </c>
      <c r="J59" s="12">
        <f>SUM(I59:I$111)</f>
        <v>2072.6535545784554</v>
      </c>
      <c r="K59" s="12">
        <f>SUM(J59:J$111)</f>
        <v>24809.381234889897</v>
      </c>
      <c r="L59" s="12">
        <f t="shared" si="3"/>
        <v>9.0340970929580351</v>
      </c>
      <c r="M59" s="12">
        <f t="shared" si="4"/>
        <v>8.5746144204276042</v>
      </c>
      <c r="N59" s="12">
        <f t="shared" si="5"/>
        <v>8.7136134368422304</v>
      </c>
    </row>
    <row r="60" spans="2:14" x14ac:dyDescent="0.25">
      <c r="B60" s="12">
        <f t="shared" si="6"/>
        <v>63</v>
      </c>
      <c r="C60" s="24">
        <v>1.883E-2</v>
      </c>
      <c r="D60" s="12">
        <f t="shared" si="7"/>
        <v>727362.75010321487</v>
      </c>
      <c r="E60" s="12">
        <f t="shared" si="0"/>
        <v>13696.240584443536</v>
      </c>
      <c r="F60" s="12">
        <f t="shared" si="1"/>
        <v>5702.3577520149593</v>
      </c>
      <c r="G60" s="12">
        <f>SUM(F60:F$111)</f>
        <v>50337.110612598648</v>
      </c>
      <c r="H60" s="12">
        <f>SUM(G60:G$111)</f>
        <v>372605.16958587687</v>
      </c>
      <c r="I60" s="12">
        <f t="shared" si="2"/>
        <v>99.421663398557101</v>
      </c>
      <c r="J60" s="12">
        <f>SUM(I60:I$111)</f>
        <v>1973.6828918224635</v>
      </c>
      <c r="K60" s="12">
        <f>SUM(J60:J$111)</f>
        <v>22736.72768031144</v>
      </c>
      <c r="L60" s="12">
        <f t="shared" si="3"/>
        <v>8.8274206567996814</v>
      </c>
      <c r="M60" s="12">
        <f t="shared" si="4"/>
        <v>8.3829709313213652</v>
      </c>
      <c r="N60" s="12">
        <f t="shared" si="5"/>
        <v>8.5253851524277238</v>
      </c>
    </row>
    <row r="61" spans="2:14" x14ac:dyDescent="0.25">
      <c r="B61" s="12">
        <f t="shared" si="6"/>
        <v>64</v>
      </c>
      <c r="C61" s="24">
        <v>2.0799999999999999E-2</v>
      </c>
      <c r="D61" s="12">
        <f t="shared" si="7"/>
        <v>713666.50951877132</v>
      </c>
      <c r="E61" s="12">
        <f t="shared" si="0"/>
        <v>14844.263397990442</v>
      </c>
      <c r="F61" s="12">
        <f t="shared" si="1"/>
        <v>5180.5392180967747</v>
      </c>
      <c r="G61" s="12">
        <f>SUM(F61:F$111)</f>
        <v>44634.752860583692</v>
      </c>
      <c r="H61" s="12">
        <f>SUM(G61:G$111)</f>
        <v>322268.05897327821</v>
      </c>
      <c r="I61" s="12">
        <f t="shared" si="2"/>
        <v>99.773347904086009</v>
      </c>
      <c r="J61" s="12">
        <f>SUM(I61:I$111)</f>
        <v>1874.2612284239067</v>
      </c>
      <c r="K61" s="12">
        <f>SUM(J61:J$111)</f>
        <v>20763.044788488976</v>
      </c>
      <c r="L61" s="12">
        <f t="shared" si="3"/>
        <v>8.6158507795220594</v>
      </c>
      <c r="M61" s="12">
        <f t="shared" si="4"/>
        <v>8.1879805068538225</v>
      </c>
      <c r="N61" s="12">
        <f t="shared" si="5"/>
        <v>8.3341356573540324</v>
      </c>
    </row>
    <row r="62" spans="2:14" x14ac:dyDescent="0.25">
      <c r="B62" s="12">
        <f t="shared" si="6"/>
        <v>65</v>
      </c>
      <c r="C62" s="24">
        <v>2.2970000000000001E-2</v>
      </c>
      <c r="D62" s="12">
        <f t="shared" si="7"/>
        <v>698822.24612078082</v>
      </c>
      <c r="E62" s="12">
        <f t="shared" si="0"/>
        <v>16051.946993394336</v>
      </c>
      <c r="F62" s="12">
        <f t="shared" si="1"/>
        <v>4697.0222244077413</v>
      </c>
      <c r="G62" s="12">
        <f>SUM(F62:F$111)</f>
        <v>39454.213642486917</v>
      </c>
      <c r="H62" s="12">
        <f>SUM(G62:G$111)</f>
        <v>277633.30611269461</v>
      </c>
      <c r="I62" s="12">
        <f t="shared" si="2"/>
        <v>99.898704161709105</v>
      </c>
      <c r="J62" s="12">
        <f>SUM(I62:I$111)</f>
        <v>1774.4878805198205</v>
      </c>
      <c r="K62" s="12">
        <f>SUM(J62:J$111)</f>
        <v>18888.783560065069</v>
      </c>
      <c r="L62" s="12">
        <f t="shared" si="3"/>
        <v>8.3998354185905075</v>
      </c>
      <c r="M62" s="12">
        <f t="shared" si="4"/>
        <v>7.9901879327515548</v>
      </c>
      <c r="N62" s="12">
        <f t="shared" si="5"/>
        <v>8.1404328054458279</v>
      </c>
    </row>
    <row r="63" spans="2:14" x14ac:dyDescent="0.25">
      <c r="B63" s="12">
        <f t="shared" si="6"/>
        <v>66</v>
      </c>
      <c r="C63" s="24">
        <v>2.538E-2</v>
      </c>
      <c r="D63" s="12">
        <f t="shared" si="7"/>
        <v>682770.29912738653</v>
      </c>
      <c r="E63" s="12">
        <f t="shared" si="0"/>
        <v>17328.710191853072</v>
      </c>
      <c r="F63" s="12">
        <f t="shared" si="1"/>
        <v>4249.1959480676815</v>
      </c>
      <c r="G63" s="12">
        <f>SUM(F63:F$111)</f>
        <v>34757.191418079172</v>
      </c>
      <c r="H63" s="12">
        <f>SUM(G63:G$111)</f>
        <v>238179.09247020754</v>
      </c>
      <c r="I63" s="12">
        <f t="shared" si="2"/>
        <v>99.856104779590524</v>
      </c>
      <c r="J63" s="12">
        <f>SUM(I63:I$111)</f>
        <v>1674.5891763581112</v>
      </c>
      <c r="K63" s="12">
        <f>SUM(J63:J$111)</f>
        <v>17114.295679545248</v>
      </c>
      <c r="L63" s="12">
        <f t="shared" si="3"/>
        <v>8.1797101952629365</v>
      </c>
      <c r="M63" s="12">
        <f t="shared" si="4"/>
        <v>7.7901079930311976</v>
      </c>
      <c r="N63" s="12">
        <f t="shared" si="5"/>
        <v>7.944814936823172</v>
      </c>
    </row>
    <row r="64" spans="2:14" x14ac:dyDescent="0.25">
      <c r="B64" s="12">
        <f t="shared" si="6"/>
        <v>67</v>
      </c>
      <c r="C64" s="24">
        <v>2.8029999999999999E-2</v>
      </c>
      <c r="D64" s="12">
        <f t="shared" si="7"/>
        <v>665441.58893553342</v>
      </c>
      <c r="E64" s="12">
        <f t="shared" si="0"/>
        <v>18652.327737863001</v>
      </c>
      <c r="F64" s="12">
        <f t="shared" si="1"/>
        <v>3834.58458787567</v>
      </c>
      <c r="G64" s="12">
        <f>SUM(F64:F$111)</f>
        <v>30507.995470011479</v>
      </c>
      <c r="H64" s="12">
        <f>SUM(G64:G$111)</f>
        <v>203421.90105212838</v>
      </c>
      <c r="I64" s="12">
        <f t="shared" si="2"/>
        <v>99.521672220513906</v>
      </c>
      <c r="J64" s="12">
        <f>SUM(I64:I$111)</f>
        <v>1574.7330715785206</v>
      </c>
      <c r="K64" s="12">
        <f>SUM(J64:J$111)</f>
        <v>15439.706503187135</v>
      </c>
      <c r="L64" s="12">
        <f t="shared" si="3"/>
        <v>7.956010558868039</v>
      </c>
      <c r="M64" s="12">
        <f t="shared" si="4"/>
        <v>7.5883842251066778</v>
      </c>
      <c r="N64" s="12">
        <f t="shared" si="5"/>
        <v>7.7479522912663308</v>
      </c>
    </row>
    <row r="65" spans="2:14" x14ac:dyDescent="0.25">
      <c r="B65" s="12">
        <f t="shared" si="6"/>
        <v>68</v>
      </c>
      <c r="C65" s="24">
        <v>3.0960000000000001E-2</v>
      </c>
      <c r="D65" s="12">
        <f t="shared" si="7"/>
        <v>646789.26119767036</v>
      </c>
      <c r="E65" s="12">
        <f t="shared" si="0"/>
        <v>20024.595526679874</v>
      </c>
      <c r="F65" s="12">
        <f t="shared" si="1"/>
        <v>3451.0196128495504</v>
      </c>
      <c r="G65" s="12">
        <f>SUM(F65:F$111)</f>
        <v>26673.410882135806</v>
      </c>
      <c r="H65" s="12">
        <f>SUM(G65:G$111)</f>
        <v>172913.90558211689</v>
      </c>
      <c r="I65" s="12">
        <f t="shared" si="2"/>
        <v>98.929228901687097</v>
      </c>
      <c r="J65" s="12">
        <f>SUM(I65:I$111)</f>
        <v>1475.2113993580067</v>
      </c>
      <c r="K65" s="12">
        <f>SUM(J65:J$111)</f>
        <v>13864.973431608618</v>
      </c>
      <c r="L65" s="12">
        <f t="shared" si="3"/>
        <v>7.729139174642718</v>
      </c>
      <c r="M65" s="12">
        <f t="shared" si="4"/>
        <v>7.3856293757988958</v>
      </c>
      <c r="N65" s="12">
        <f t="shared" si="5"/>
        <v>7.5504806314785267</v>
      </c>
    </row>
    <row r="66" spans="2:14" x14ac:dyDescent="0.25">
      <c r="B66" s="12">
        <f t="shared" si="6"/>
        <v>69</v>
      </c>
      <c r="C66" s="24">
        <v>3.4200000000000001E-2</v>
      </c>
      <c r="D66" s="12">
        <f t="shared" si="7"/>
        <v>626764.66567099048</v>
      </c>
      <c r="E66" s="12">
        <f t="shared" si="0"/>
        <v>21435.351565947876</v>
      </c>
      <c r="F66" s="12">
        <f t="shared" si="1"/>
        <v>3096.4593015145629</v>
      </c>
      <c r="G66" s="12">
        <f>SUM(F66:F$111)</f>
        <v>23222.391269286254</v>
      </c>
      <c r="H66" s="12">
        <f>SUM(G66:G$111)</f>
        <v>146240.49469998112</v>
      </c>
      <c r="I66" s="12">
        <f t="shared" si="2"/>
        <v>98.054544547961157</v>
      </c>
      <c r="J66" s="12">
        <f>SUM(I66:I$111)</f>
        <v>1376.2821704563198</v>
      </c>
      <c r="K66" s="12">
        <f>SUM(J66:J$111)</f>
        <v>12389.762032250612</v>
      </c>
      <c r="L66" s="12">
        <f t="shared" si="3"/>
        <v>7.4996597752560632</v>
      </c>
      <c r="M66" s="12">
        <f t="shared" si="4"/>
        <v>7.182562052823922</v>
      </c>
      <c r="N66" s="12">
        <f t="shared" si="5"/>
        <v>7.3531347885362797</v>
      </c>
    </row>
    <row r="67" spans="2:14" x14ac:dyDescent="0.25">
      <c r="B67" s="12">
        <f t="shared" si="6"/>
        <v>70</v>
      </c>
      <c r="C67" s="24">
        <v>3.7760000000000002E-2</v>
      </c>
      <c r="D67" s="12">
        <f t="shared" si="7"/>
        <v>605329.31410504261</v>
      </c>
      <c r="E67" s="12">
        <f t="shared" si="0"/>
        <v>22857.234900606411</v>
      </c>
      <c r="F67" s="12">
        <f t="shared" si="1"/>
        <v>2769.0374012988559</v>
      </c>
      <c r="G67" s="12">
        <f>SUM(F67:F$111)</f>
        <v>20125.931967771696</v>
      </c>
      <c r="H67" s="12">
        <f>SUM(G67:G$111)</f>
        <v>123018.10343069497</v>
      </c>
      <c r="I67" s="12">
        <f t="shared" si="2"/>
        <v>96.813752104671124</v>
      </c>
      <c r="J67" s="12">
        <f>SUM(I67:I$111)</f>
        <v>1278.2276259083585</v>
      </c>
      <c r="K67" s="12">
        <f>SUM(J67:J$111)</f>
        <v>11013.479861794292</v>
      </c>
      <c r="L67" s="12">
        <f t="shared" si="3"/>
        <v>7.2682051742354021</v>
      </c>
      <c r="M67" s="12">
        <f t="shared" si="4"/>
        <v>6.9799443500566758</v>
      </c>
      <c r="N67" s="12">
        <f t="shared" si="5"/>
        <v>7.1566974669077235</v>
      </c>
    </row>
    <row r="68" spans="2:14" x14ac:dyDescent="0.25">
      <c r="B68" s="12">
        <f t="shared" si="6"/>
        <v>71</v>
      </c>
      <c r="C68" s="24">
        <v>4.1700000000000001E-2</v>
      </c>
      <c r="D68" s="12">
        <f t="shared" si="7"/>
        <v>582472.07920443616</v>
      </c>
      <c r="E68" s="12">
        <f t="shared" si="0"/>
        <v>24289.085702824988</v>
      </c>
      <c r="F68" s="12">
        <f t="shared" si="1"/>
        <v>2467.1097676164918</v>
      </c>
      <c r="G68" s="12">
        <f>SUM(F68:F$111)</f>
        <v>17356.894566472838</v>
      </c>
      <c r="H68" s="12">
        <f>SUM(G68:G$111)</f>
        <v>102892.17146292327</v>
      </c>
      <c r="I68" s="12">
        <f t="shared" si="2"/>
        <v>95.257849360747883</v>
      </c>
      <c r="J68" s="12">
        <f>SUM(I68:I$111)</f>
        <v>1181.4138738036875</v>
      </c>
      <c r="K68" s="12">
        <f>SUM(J68:J$111)</f>
        <v>9735.2522358859333</v>
      </c>
      <c r="L68" s="12">
        <f t="shared" si="3"/>
        <v>7.0353150858145925</v>
      </c>
      <c r="M68" s="12">
        <f t="shared" si="4"/>
        <v>6.77851853582278</v>
      </c>
      <c r="N68" s="12">
        <f t="shared" si="5"/>
        <v>6.9619290106430629</v>
      </c>
    </row>
    <row r="69" spans="2:14" x14ac:dyDescent="0.25">
      <c r="B69" s="12">
        <f t="shared" si="6"/>
        <v>72</v>
      </c>
      <c r="C69" s="24">
        <v>4.6019999999999998E-2</v>
      </c>
      <c r="D69" s="12">
        <f t="shared" si="7"/>
        <v>558182.99350161117</v>
      </c>
      <c r="E69" s="12">
        <f t="shared" si="0"/>
        <v>25687.581360944147</v>
      </c>
      <c r="F69" s="12">
        <f t="shared" si="1"/>
        <v>2189.1030465804483</v>
      </c>
      <c r="G69" s="12">
        <f>SUM(F69:F$111)</f>
        <v>14889.78479885635</v>
      </c>
      <c r="H69" s="12">
        <f>SUM(G69:G$111)</f>
        <v>85535.276896450421</v>
      </c>
      <c r="I69" s="12">
        <f t="shared" si="2"/>
        <v>93.280113151511301</v>
      </c>
      <c r="J69" s="12">
        <f>SUM(I69:I$111)</f>
        <v>1086.1560244429397</v>
      </c>
      <c r="K69" s="12">
        <f>SUM(J69:J$111)</f>
        <v>8553.8383620822424</v>
      </c>
      <c r="L69" s="12">
        <f t="shared" si="3"/>
        <v>6.8017742801625385</v>
      </c>
      <c r="M69" s="12">
        <f t="shared" si="4"/>
        <v>6.5791532623402027</v>
      </c>
      <c r="N69" s="12">
        <f t="shared" si="5"/>
        <v>6.769704972170107</v>
      </c>
    </row>
    <row r="70" spans="2:14" x14ac:dyDescent="0.25">
      <c r="B70" s="12">
        <f t="shared" si="6"/>
        <v>73</v>
      </c>
      <c r="C70" s="24">
        <v>5.0750000000000003E-2</v>
      </c>
      <c r="D70" s="12">
        <f t="shared" si="7"/>
        <v>532495.41214066697</v>
      </c>
      <c r="E70" s="12">
        <f t="shared" si="0"/>
        <v>27024.142166138852</v>
      </c>
      <c r="F70" s="12">
        <f t="shared" si="1"/>
        <v>1933.667152200755</v>
      </c>
      <c r="G70" s="12">
        <f>SUM(F70:F$111)</f>
        <v>12700.681752275901</v>
      </c>
      <c r="H70" s="12">
        <f>SUM(G70:G$111)</f>
        <v>70645.492097594091</v>
      </c>
      <c r="I70" s="12">
        <f t="shared" si="2"/>
        <v>90.864451827952152</v>
      </c>
      <c r="J70" s="12">
        <f>SUM(I70:I$111)</f>
        <v>992.87591129142857</v>
      </c>
      <c r="K70" s="12">
        <f>SUM(J70:J$111)</f>
        <v>7467.6823376393022</v>
      </c>
      <c r="L70" s="12">
        <f t="shared" si="3"/>
        <v>6.5681840526798716</v>
      </c>
      <c r="M70" s="12">
        <f t="shared" si="4"/>
        <v>6.3826348438173941</v>
      </c>
      <c r="N70" s="12">
        <f t="shared" si="5"/>
        <v>6.5808177972725677</v>
      </c>
    </row>
    <row r="71" spans="2:14" x14ac:dyDescent="0.25">
      <c r="B71" s="12">
        <f t="shared" si="6"/>
        <v>74</v>
      </c>
      <c r="C71" s="24">
        <v>5.595E-2</v>
      </c>
      <c r="D71" s="12">
        <f t="shared" si="7"/>
        <v>505471.26997452811</v>
      </c>
      <c r="E71" s="12">
        <f t="shared" ref="E71:E111" si="8">C71*D71</f>
        <v>28281.117555074848</v>
      </c>
      <c r="F71" s="12">
        <f t="shared" ref="F71:F111" si="9">(1+$B$3)^-B71*D71</f>
        <v>1699.5680965060801</v>
      </c>
      <c r="G71" s="12">
        <f>SUM(F71:F$111)</f>
        <v>10767.014600075147</v>
      </c>
      <c r="H71" s="12">
        <f>SUM(G71:G$111)</f>
        <v>57944.810345318132</v>
      </c>
      <c r="I71" s="12">
        <f t="shared" ref="I71:I111" si="10">(1+$B$3)^-(B71+1)*E71</f>
        <v>88.047069443995539</v>
      </c>
      <c r="J71" s="12">
        <f>SUM(I71:I$111)</f>
        <v>902.01145946347629</v>
      </c>
      <c r="K71" s="12">
        <f>SUM(J71:J$111)</f>
        <v>6474.8064263478736</v>
      </c>
      <c r="L71" s="12">
        <f t="shared" si="3"/>
        <v>6.3351475131885824</v>
      </c>
      <c r="M71" s="12">
        <f t="shared" ref="M71:M111" si="11">(1-(1+$B$3)^-$M$3)/($M$2*(1-(1+$B$3)^(-1/$M$2)))+IF(VLOOKUP($B71+$M$3,$B$7:$K$111,6)=0,0,VLOOKUP($B71+$M$3,$B$7:$K$111,6)/VLOOKUP($B71,$B$7:$K$111,5)-($M$2-1)/(2*$M$2))</f>
        <v>6.1897532048146617</v>
      </c>
      <c r="N71" s="12">
        <f t="shared" ref="N71:N111" si="12">(1-(1+$B$3)^-$M$3)/LN(1+$B$3)+IF(VLOOKUP($B71+$M$3,$B$7:$K$111,6)=0,0,0.5*(VLOOKUP($B71+$M$3,$B$7:$K$111,6)+VLOOKUP($B71+$M$3+1,$B$7:$K$111,6))/VLOOKUP($B71,$B$7:$K$111,5))</f>
        <v>6.3960592862551531</v>
      </c>
    </row>
    <row r="72" spans="2:14" x14ac:dyDescent="0.25">
      <c r="B72" s="12">
        <f t="shared" ref="B72:B111" si="13">+B71+1</f>
        <v>75</v>
      </c>
      <c r="C72" s="24">
        <v>6.164E-2</v>
      </c>
      <c r="D72" s="12">
        <f t="shared" ref="D72:D111" si="14">D71-E71</f>
        <v>477190.15241945325</v>
      </c>
      <c r="E72" s="12">
        <f t="shared" si="8"/>
        <v>29414.000995135098</v>
      </c>
      <c r="F72" s="12">
        <f t="shared" si="9"/>
        <v>1485.6270939875601</v>
      </c>
      <c r="G72" s="12">
        <f>SUM(F72:F$111)</f>
        <v>9067.4465035690682</v>
      </c>
      <c r="H72" s="12">
        <f>SUM(G72:G$111)</f>
        <v>47177.795745242984</v>
      </c>
      <c r="I72" s="12">
        <f t="shared" si="10"/>
        <v>84.790790808697423</v>
      </c>
      <c r="J72" s="12">
        <f>SUM(I72:I$111)</f>
        <v>813.96439001948067</v>
      </c>
      <c r="K72" s="12">
        <f>SUM(J72:J$111)</f>
        <v>5572.7949668843985</v>
      </c>
      <c r="L72" s="12">
        <f t="shared" si="3"/>
        <v>6.1034471841996405</v>
      </c>
      <c r="M72" s="12">
        <f t="shared" si="11"/>
        <v>6.0013655462412903</v>
      </c>
      <c r="N72" s="12">
        <f t="shared" si="12"/>
        <v>6.2162761474217625</v>
      </c>
    </row>
    <row r="73" spans="2:14" x14ac:dyDescent="0.25">
      <c r="B73" s="12">
        <f t="shared" si="13"/>
        <v>76</v>
      </c>
      <c r="C73" s="24">
        <v>6.7860000000000004E-2</v>
      </c>
      <c r="D73" s="12">
        <f t="shared" si="14"/>
        <v>447776.15142431814</v>
      </c>
      <c r="E73" s="12">
        <f t="shared" si="8"/>
        <v>30386.089635654233</v>
      </c>
      <c r="F73" s="12">
        <f t="shared" si="9"/>
        <v>1290.7898517723768</v>
      </c>
      <c r="G73" s="12">
        <f>SUM(F73:F$111)</f>
        <v>7581.8194095815061</v>
      </c>
      <c r="H73" s="12">
        <f>SUM(G73:G$111)</f>
        <v>38110.34924167391</v>
      </c>
      <c r="I73" s="12">
        <f t="shared" si="10"/>
        <v>81.104629019697683</v>
      </c>
      <c r="J73" s="12">
        <f>SUM(I73:I$111)</f>
        <v>729.17359921078332</v>
      </c>
      <c r="K73" s="12">
        <f>SUM(J73:J$111)</f>
        <v>4758.8305768649179</v>
      </c>
      <c r="L73" s="12">
        <f t="shared" si="3"/>
        <v>5.8737829393149861</v>
      </c>
      <c r="M73" s="12">
        <f t="shared" si="11"/>
        <v>5.8182709587315848</v>
      </c>
      <c r="N73" s="12">
        <f t="shared" si="12"/>
        <v>6.0422471397570261</v>
      </c>
    </row>
    <row r="74" spans="2:14" x14ac:dyDescent="0.25">
      <c r="B74" s="12">
        <f t="shared" si="13"/>
        <v>77</v>
      </c>
      <c r="C74" s="24">
        <v>7.4630000000000002E-2</v>
      </c>
      <c r="D74" s="12">
        <f t="shared" si="14"/>
        <v>417390.06178866391</v>
      </c>
      <c r="E74" s="12">
        <f t="shared" si="8"/>
        <v>31149.820311287989</v>
      </c>
      <c r="F74" s="12">
        <f t="shared" si="9"/>
        <v>1114.071159658429</v>
      </c>
      <c r="G74" s="12">
        <f>SUM(F74:F$111)</f>
        <v>6291.0295578091291</v>
      </c>
      <c r="H74" s="12">
        <f>SUM(G74:G$111)</f>
        <v>30528.529832092434</v>
      </c>
      <c r="I74" s="12">
        <f t="shared" si="10"/>
        <v>76.984380227137549</v>
      </c>
      <c r="J74" s="12">
        <f>SUM(I74:I$111)</f>
        <v>648.06897019108578</v>
      </c>
      <c r="K74" s="12">
        <f>SUM(J74:J$111)</f>
        <v>4029.6569776541346</v>
      </c>
      <c r="L74" s="12">
        <f t="shared" si="3"/>
        <v>5.6468830588325618</v>
      </c>
      <c r="M74" s="12">
        <f t="shared" si="11"/>
        <v>5.6412394012813536</v>
      </c>
      <c r="N74" s="12">
        <f t="shared" si="12"/>
        <v>5.8747219319559481</v>
      </c>
    </row>
    <row r="75" spans="2:14" x14ac:dyDescent="0.25">
      <c r="B75" s="12">
        <f t="shared" si="13"/>
        <v>78</v>
      </c>
      <c r="C75" s="24">
        <v>8.1989999999999993E-2</v>
      </c>
      <c r="D75" s="12">
        <f t="shared" si="14"/>
        <v>386240.24147737591</v>
      </c>
      <c r="E75" s="12">
        <f t="shared" si="8"/>
        <v>31667.837398730047</v>
      </c>
      <c r="F75" s="12">
        <f t="shared" si="9"/>
        <v>954.56298982696319</v>
      </c>
      <c r="G75" s="12">
        <f>SUM(F75:F$111)</f>
        <v>5176.9583981507003</v>
      </c>
      <c r="H75" s="12">
        <f>SUM(G75:G$111)</f>
        <v>24237.500274283306</v>
      </c>
      <c r="I75" s="12">
        <f t="shared" si="10"/>
        <v>72.467240311030253</v>
      </c>
      <c r="J75" s="12">
        <f>SUM(I75:I$111)</f>
        <v>571.08458996394813</v>
      </c>
      <c r="K75" s="12">
        <f>SUM(J75:J$111)</f>
        <v>3381.5880074630486</v>
      </c>
      <c r="L75" s="12">
        <f t="shared" si="3"/>
        <v>5.4233805975330602</v>
      </c>
      <c r="M75" s="12">
        <f t="shared" si="11"/>
        <v>5.4709783561382599</v>
      </c>
      <c r="N75" s="12">
        <f t="shared" si="12"/>
        <v>5.7143701328389493</v>
      </c>
    </row>
    <row r="76" spans="2:14" x14ac:dyDescent="0.25">
      <c r="B76" s="12">
        <f t="shared" si="13"/>
        <v>79</v>
      </c>
      <c r="C76" s="24">
        <v>8.9980000000000004E-2</v>
      </c>
      <c r="D76" s="12">
        <f t="shared" si="14"/>
        <v>354572.40407864586</v>
      </c>
      <c r="E76" s="12">
        <f t="shared" si="8"/>
        <v>31904.424918996556</v>
      </c>
      <c r="F76" s="12">
        <f t="shared" si="9"/>
        <v>811.38737989912056</v>
      </c>
      <c r="G76" s="12">
        <f>SUM(F76:F$111)</f>
        <v>4222.3954083237377</v>
      </c>
      <c r="H76" s="12">
        <f>SUM(G76:G$111)</f>
        <v>19060.541876132604</v>
      </c>
      <c r="I76" s="12">
        <f t="shared" si="10"/>
        <v>67.600589299373041</v>
      </c>
      <c r="J76" s="12">
        <f>SUM(I76:I$111)</f>
        <v>498.6173496529176</v>
      </c>
      <c r="K76" s="12">
        <f>SUM(J76:J$111)</f>
        <v>2810.5034174991001</v>
      </c>
      <c r="L76" s="12">
        <f t="shared" si="3"/>
        <v>5.2039204859813157</v>
      </c>
      <c r="M76" s="12">
        <f t="shared" si="11"/>
        <v>5.308144611047017</v>
      </c>
      <c r="N76" s="12">
        <f t="shared" si="12"/>
        <v>5.5618038743656379</v>
      </c>
    </row>
    <row r="77" spans="2:14" x14ac:dyDescent="0.25">
      <c r="B77" s="12">
        <f t="shared" si="13"/>
        <v>80</v>
      </c>
      <c r="C77" s="24">
        <v>9.8610000000000003E-2</v>
      </c>
      <c r="D77" s="12">
        <f t="shared" si="14"/>
        <v>322667.97915964929</v>
      </c>
      <c r="E77" s="12">
        <f t="shared" si="8"/>
        <v>31818.289424933017</v>
      </c>
      <c r="F77" s="12">
        <f t="shared" si="9"/>
        <v>683.68402171833134</v>
      </c>
      <c r="G77" s="12">
        <f>SUM(F77:F$111)</f>
        <v>3411.0080284246178</v>
      </c>
      <c r="H77" s="12">
        <f>SUM(G77:G$111)</f>
        <v>14838.14646780886</v>
      </c>
      <c r="I77" s="12">
        <f t="shared" si="10"/>
        <v>62.424149427448754</v>
      </c>
      <c r="J77" s="12">
        <f>SUM(I77:I$111)</f>
        <v>431.01676035354456</v>
      </c>
      <c r="K77" s="12">
        <f>SUM(J77:J$111)</f>
        <v>2311.8860678461829</v>
      </c>
      <c r="L77" s="12">
        <f t="shared" si="3"/>
        <v>4.9891586172389841</v>
      </c>
      <c r="M77" s="12">
        <f t="shared" si="11"/>
        <v>5.1533387555011796</v>
      </c>
      <c r="N77" s="12">
        <f t="shared" si="12"/>
        <v>5.4175641362979645</v>
      </c>
    </row>
    <row r="78" spans="2:14" x14ac:dyDescent="0.25">
      <c r="B78" s="12">
        <f t="shared" si="13"/>
        <v>81</v>
      </c>
      <c r="C78" s="24">
        <v>0.10795</v>
      </c>
      <c r="D78" s="12">
        <f t="shared" si="14"/>
        <v>290849.68973471626</v>
      </c>
      <c r="E78" s="12">
        <f t="shared" si="8"/>
        <v>31397.22400686262</v>
      </c>
      <c r="F78" s="12">
        <f t="shared" si="9"/>
        <v>570.616611422858</v>
      </c>
      <c r="G78" s="12">
        <f>SUM(F78:F$111)</f>
        <v>2727.3240067062866</v>
      </c>
      <c r="H78" s="12">
        <f>SUM(G78:G$111)</f>
        <v>11427.138439384242</v>
      </c>
      <c r="I78" s="12">
        <f t="shared" si="10"/>
        <v>57.035243706571769</v>
      </c>
      <c r="J78" s="12">
        <f>SUM(I78:I$111)</f>
        <v>368.59261092609574</v>
      </c>
      <c r="K78" s="12">
        <f>SUM(J78:J$111)</f>
        <v>1880.8693074926384</v>
      </c>
      <c r="L78" s="12">
        <f t="shared" si="3"/>
        <v>4.7796085008909612</v>
      </c>
      <c r="M78" s="12">
        <f t="shared" si="11"/>
        <v>5.0070408670320763</v>
      </c>
      <c r="N78" s="12">
        <f t="shared" si="12"/>
        <v>5.2820665182102378</v>
      </c>
    </row>
    <row r="79" spans="2:14" x14ac:dyDescent="0.25">
      <c r="B79" s="12">
        <f t="shared" si="13"/>
        <v>82</v>
      </c>
      <c r="C79" s="24">
        <v>0.11798</v>
      </c>
      <c r="D79" s="12">
        <f t="shared" si="14"/>
        <v>259452.46572785365</v>
      </c>
      <c r="E79" s="12">
        <f t="shared" si="8"/>
        <v>30610.201906572172</v>
      </c>
      <c r="F79" s="12">
        <f t="shared" si="9"/>
        <v>471.31347057385221</v>
      </c>
      <c r="G79" s="12">
        <f>SUM(F79:F$111)</f>
        <v>2156.7073952834294</v>
      </c>
      <c r="H79" s="12">
        <f>SUM(G79:G$111)</f>
        <v>8699.8144326779566</v>
      </c>
      <c r="I79" s="12">
        <f t="shared" si="10"/>
        <v>51.486632646576922</v>
      </c>
      <c r="J79" s="12">
        <f>SUM(I79:I$111)</f>
        <v>311.55736721952405</v>
      </c>
      <c r="K79" s="12">
        <f>SUM(J79:J$111)</f>
        <v>1512.276696566543</v>
      </c>
      <c r="L79" s="12">
        <f t="shared" si="3"/>
        <v>4.5759511024743462</v>
      </c>
      <c r="M79" s="12">
        <f t="shared" si="11"/>
        <v>4.8696994216598029</v>
      </c>
      <c r="N79" s="12">
        <f t="shared" si="12"/>
        <v>5.1556743525025057</v>
      </c>
    </row>
    <row r="80" spans="2:14" x14ac:dyDescent="0.25">
      <c r="B80" s="12">
        <f t="shared" si="13"/>
        <v>83</v>
      </c>
      <c r="C80" s="24">
        <v>0.12873999999999999</v>
      </c>
      <c r="D80" s="12">
        <f t="shared" si="14"/>
        <v>228842.26382128146</v>
      </c>
      <c r="E80" s="12">
        <f t="shared" si="8"/>
        <v>29461.153044351773</v>
      </c>
      <c r="F80" s="12">
        <f t="shared" si="9"/>
        <v>384.91472899587876</v>
      </c>
      <c r="G80" s="12">
        <f>SUM(F80:F$111)</f>
        <v>1685.3939247095766</v>
      </c>
      <c r="H80" s="12">
        <f>SUM(G80:G$111)</f>
        <v>6543.1070373945277</v>
      </c>
      <c r="I80" s="12">
        <f t="shared" si="10"/>
        <v>45.883261306416138</v>
      </c>
      <c r="J80" s="12">
        <f>SUM(I80:I$111)</f>
        <v>260.07073457294712</v>
      </c>
      <c r="K80" s="12">
        <f>SUM(J80:J$111)</f>
        <v>1200.7193293470191</v>
      </c>
      <c r="L80" s="12">
        <f t="shared" si="3"/>
        <v>4.3786163473303246</v>
      </c>
      <c r="M80" s="12">
        <f t="shared" si="11"/>
        <v>4.7415844212564213</v>
      </c>
      <c r="N80" s="12">
        <f t="shared" si="12"/>
        <v>5.0385797688000045</v>
      </c>
    </row>
    <row r="81" spans="2:14" x14ac:dyDescent="0.25">
      <c r="B81" s="12">
        <f t="shared" si="13"/>
        <v>84</v>
      </c>
      <c r="C81" s="24">
        <v>0.14022999999999999</v>
      </c>
      <c r="D81" s="12">
        <f t="shared" si="14"/>
        <v>199381.11077692968</v>
      </c>
      <c r="E81" s="12">
        <f t="shared" si="8"/>
        <v>27959.213164248849</v>
      </c>
      <c r="F81" s="12">
        <f t="shared" si="9"/>
        <v>310.51926554161975</v>
      </c>
      <c r="G81" s="12">
        <f>SUM(F81:F$111)</f>
        <v>1300.4791957136977</v>
      </c>
      <c r="H81" s="12">
        <f>SUM(G81:G$111)</f>
        <v>4857.7131126849499</v>
      </c>
      <c r="I81" s="12">
        <f t="shared" si="10"/>
        <v>40.318626487871605</v>
      </c>
      <c r="J81" s="12">
        <f>SUM(I81:I$111)</f>
        <v>214.18747326653096</v>
      </c>
      <c r="K81" s="12">
        <f>SUM(J81:J$111)</f>
        <v>940.64859477407174</v>
      </c>
      <c r="L81" s="12">
        <f t="shared" si="3"/>
        <v>4.1880789375350078</v>
      </c>
      <c r="M81" s="12">
        <f t="shared" si="11"/>
        <v>4.6228938745461763</v>
      </c>
      <c r="N81" s="12">
        <f t="shared" si="12"/>
        <v>4.9308842328607492</v>
      </c>
    </row>
    <row r="82" spans="2:14" x14ac:dyDescent="0.25">
      <c r="B82" s="12">
        <f t="shared" si="13"/>
        <v>85</v>
      </c>
      <c r="C82" s="24">
        <v>0.15246000000000001</v>
      </c>
      <c r="D82" s="12">
        <f t="shared" si="14"/>
        <v>171421.89761268083</v>
      </c>
      <c r="E82" s="12">
        <f t="shared" si="8"/>
        <v>26134.98251002932</v>
      </c>
      <c r="F82" s="12">
        <f t="shared" si="9"/>
        <v>247.1992119765911</v>
      </c>
      <c r="G82" s="12">
        <f>SUM(F82:F$111)</f>
        <v>989.95993017207809</v>
      </c>
      <c r="H82" s="12">
        <f>SUM(G82:G$111)</f>
        <v>3557.2339169712513</v>
      </c>
      <c r="I82" s="12">
        <f t="shared" si="10"/>
        <v>34.896288757362115</v>
      </c>
      <c r="J82" s="12">
        <f>SUM(I82:I$111)</f>
        <v>173.86884677865936</v>
      </c>
      <c r="K82" s="12">
        <f>SUM(J82:J$111)</f>
        <v>726.46112150754072</v>
      </c>
      <c r="L82" s="12">
        <f t="shared" si="3"/>
        <v>4.0047050403454518</v>
      </c>
      <c r="M82" s="12">
        <f t="shared" si="11"/>
        <v>4.5136854779863143</v>
      </c>
      <c r="N82" s="12">
        <f t="shared" si="12"/>
        <v>4.8325542872588274</v>
      </c>
    </row>
    <row r="83" spans="2:14" x14ac:dyDescent="0.25">
      <c r="B83" s="12">
        <f t="shared" si="13"/>
        <v>86</v>
      </c>
      <c r="C83" s="24">
        <v>0.16541</v>
      </c>
      <c r="D83" s="12">
        <f t="shared" si="14"/>
        <v>145286.91510265152</v>
      </c>
      <c r="E83" s="12">
        <f t="shared" si="8"/>
        <v>24031.908627129589</v>
      </c>
      <c r="F83" s="12">
        <f t="shared" si="9"/>
        <v>193.99187048022225</v>
      </c>
      <c r="G83" s="12">
        <f>SUM(F83:F$111)</f>
        <v>742.7607181954869</v>
      </c>
      <c r="H83" s="12">
        <f>SUM(G83:G$111)</f>
        <v>2567.2739867991727</v>
      </c>
      <c r="I83" s="12">
        <f t="shared" si="10"/>
        <v>29.71129194086441</v>
      </c>
      <c r="J83" s="12">
        <f>SUM(I83:I$111)</f>
        <v>138.97255802129723</v>
      </c>
      <c r="K83" s="12">
        <f>SUM(J83:J$111)</f>
        <v>552.59227472888131</v>
      </c>
      <c r="L83" s="12">
        <f t="shared" si="3"/>
        <v>3.828823941729107</v>
      </c>
      <c r="M83" s="12">
        <f t="shared" si="11"/>
        <v>4.4139122592871605</v>
      </c>
      <c r="N83" s="12">
        <f t="shared" si="12"/>
        <v>4.743447874173345</v>
      </c>
    </row>
    <row r="84" spans="2:14" x14ac:dyDescent="0.25">
      <c r="B84" s="12">
        <f t="shared" si="13"/>
        <v>87</v>
      </c>
      <c r="C84" s="24">
        <v>0.17910000000000001</v>
      </c>
      <c r="D84" s="12">
        <f t="shared" si="14"/>
        <v>121255.00647552192</v>
      </c>
      <c r="E84" s="12">
        <f t="shared" si="8"/>
        <v>21716.771659765978</v>
      </c>
      <c r="F84" s="12">
        <f t="shared" si="9"/>
        <v>149.91081035563766</v>
      </c>
      <c r="G84" s="12">
        <f>SUM(F84:F$111)</f>
        <v>548.76884771526466</v>
      </c>
      <c r="H84" s="12">
        <f>SUM(G84:G$111)</f>
        <v>1824.5132686036857</v>
      </c>
      <c r="I84" s="12">
        <f t="shared" si="10"/>
        <v>24.860209383976578</v>
      </c>
      <c r="J84" s="12">
        <f>SUM(I84:I$111)</f>
        <v>109.26126608043282</v>
      </c>
      <c r="K84" s="12">
        <f>SUM(J84:J$111)</f>
        <v>413.6197167075839</v>
      </c>
      <c r="L84" s="12">
        <f t="shared" si="3"/>
        <v>3.6606355900111858</v>
      </c>
      <c r="M84" s="12">
        <f t="shared" si="11"/>
        <v>4.3234019195064812</v>
      </c>
      <c r="N84" s="12">
        <f t="shared" si="12"/>
        <v>4.6633021346375898</v>
      </c>
    </row>
    <row r="85" spans="2:14" x14ac:dyDescent="0.25">
      <c r="B85" s="12">
        <f t="shared" si="13"/>
        <v>88</v>
      </c>
      <c r="C85" s="24">
        <v>0.19345999999999999</v>
      </c>
      <c r="D85" s="12">
        <f t="shared" si="14"/>
        <v>99538.234815755946</v>
      </c>
      <c r="E85" s="12">
        <f t="shared" si="8"/>
        <v>19256.666907456143</v>
      </c>
      <c r="F85" s="12">
        <f t="shared" si="9"/>
        <v>113.9460965008731</v>
      </c>
      <c r="G85" s="12">
        <f>SUM(F85:F$111)</f>
        <v>398.85803735962691</v>
      </c>
      <c r="H85" s="12">
        <f>SUM(G85:G$111)</f>
        <v>1275.744420888421</v>
      </c>
      <c r="I85" s="12">
        <f t="shared" si="10"/>
        <v>20.411122063943431</v>
      </c>
      <c r="J85" s="12">
        <f>SUM(I85:I$111)</f>
        <v>84.401056696456266</v>
      </c>
      <c r="K85" s="12">
        <f>SUM(J85:J$111)</f>
        <v>304.35845062715111</v>
      </c>
      <c r="L85" s="12">
        <f t="shared" si="3"/>
        <v>3.5004098394592282</v>
      </c>
      <c r="M85" s="12">
        <f t="shared" si="11"/>
        <v>4.241902788392709</v>
      </c>
      <c r="N85" s="12">
        <f t="shared" si="12"/>
        <v>4.5917762120668115</v>
      </c>
    </row>
    <row r="86" spans="2:14" x14ac:dyDescent="0.25">
      <c r="B86" s="12">
        <f t="shared" si="13"/>
        <v>89</v>
      </c>
      <c r="C86" s="24">
        <v>0.20849000000000001</v>
      </c>
      <c r="D86" s="12">
        <f t="shared" si="14"/>
        <v>80281.567908299796</v>
      </c>
      <c r="E86" s="12">
        <f t="shared" si="8"/>
        <v>16737.904093201425</v>
      </c>
      <c r="F86" s="12">
        <f t="shared" si="9"/>
        <v>85.094522844272376</v>
      </c>
      <c r="G86" s="12">
        <f>SUM(F86:F$111)</f>
        <v>284.91194085875372</v>
      </c>
      <c r="H86" s="12">
        <f>SUM(G86:G$111)</f>
        <v>876.88638352879411</v>
      </c>
      <c r="I86" s="12">
        <f t="shared" si="10"/>
        <v>16.427182470187365</v>
      </c>
      <c r="J86" s="12">
        <f>SUM(I86:I$111)</f>
        <v>63.989934632512856</v>
      </c>
      <c r="K86" s="12">
        <f>SUM(J86:J$111)</f>
        <v>219.95739393069482</v>
      </c>
      <c r="L86" s="12">
        <f t="shared" si="3"/>
        <v>3.3481818962679673</v>
      </c>
      <c r="M86" s="12">
        <f t="shared" si="11"/>
        <v>4.1690332755446091</v>
      </c>
      <c r="N86" s="12">
        <f t="shared" si="12"/>
        <v>4.5284128150157121</v>
      </c>
    </row>
    <row r="87" spans="2:14" x14ac:dyDescent="0.25">
      <c r="B87" s="12">
        <f t="shared" si="13"/>
        <v>90</v>
      </c>
      <c r="C87" s="24">
        <v>0.22413</v>
      </c>
      <c r="D87" s="12">
        <f t="shared" si="14"/>
        <v>63543.663815098371</v>
      </c>
      <c r="E87" s="12">
        <f t="shared" si="8"/>
        <v>14242.041370877998</v>
      </c>
      <c r="F87" s="12">
        <f t="shared" si="9"/>
        <v>62.364042385620408</v>
      </c>
      <c r="G87" s="12">
        <f>SUM(F87:F$111)</f>
        <v>199.81741801448138</v>
      </c>
      <c r="H87" s="12">
        <f>SUM(G87:G$111)</f>
        <v>591.97444267004039</v>
      </c>
      <c r="I87" s="12">
        <f t="shared" si="10"/>
        <v>12.942271129526945</v>
      </c>
      <c r="J87" s="12">
        <f>SUM(I87:I$111)</f>
        <v>47.562752162325481</v>
      </c>
      <c r="K87" s="12">
        <f>SUM(J87:J$111)</f>
        <v>155.96745929818195</v>
      </c>
      <c r="L87" s="12">
        <f t="shared" si="3"/>
        <v>3.2040485249326025</v>
      </c>
      <c r="M87" s="12">
        <f t="shared" si="11"/>
        <v>4.1043507641229118</v>
      </c>
      <c r="N87" s="12">
        <f t="shared" si="12"/>
        <v>4.4727032749001792</v>
      </c>
    </row>
    <row r="88" spans="2:14" x14ac:dyDescent="0.25">
      <c r="B88" s="12">
        <f t="shared" si="13"/>
        <v>91</v>
      </c>
      <c r="C88" s="24">
        <v>0.24032000000000001</v>
      </c>
      <c r="D88" s="12">
        <f t="shared" si="14"/>
        <v>49301.622444220375</v>
      </c>
      <c r="E88" s="12">
        <f t="shared" si="8"/>
        <v>11848.16590579504</v>
      </c>
      <c r="F88" s="12">
        <f t="shared" si="9"/>
        <v>44.802212560862316</v>
      </c>
      <c r="G88" s="12">
        <f>SUM(F88:F$111)</f>
        <v>137.45337562886101</v>
      </c>
      <c r="H88" s="12">
        <f>SUM(G88:G$111)</f>
        <v>392.15702465555916</v>
      </c>
      <c r="I88" s="12">
        <f t="shared" si="10"/>
        <v>9.9693219653948457</v>
      </c>
      <c r="J88" s="12">
        <f>SUM(I88:I$111)</f>
        <v>34.620481032798544</v>
      </c>
      <c r="K88" s="12">
        <f>SUM(J88:J$111)</f>
        <v>108.40470713585655</v>
      </c>
      <c r="L88" s="12">
        <f t="shared" si="3"/>
        <v>3.0680041848856274</v>
      </c>
      <c r="M88" s="12">
        <f t="shared" si="11"/>
        <v>4.0473369873775304</v>
      </c>
      <c r="N88" s="12">
        <f t="shared" si="12"/>
        <v>4.4240777940058598</v>
      </c>
    </row>
    <row r="89" spans="2:14" x14ac:dyDescent="0.25">
      <c r="B89" s="12">
        <f t="shared" si="13"/>
        <v>92</v>
      </c>
      <c r="C89" s="24">
        <v>0.25699</v>
      </c>
      <c r="D89" s="12">
        <f t="shared" si="14"/>
        <v>37453.456538425336</v>
      </c>
      <c r="E89" s="12">
        <f t="shared" si="8"/>
        <v>9625.1637958099273</v>
      </c>
      <c r="F89" s="12">
        <f t="shared" si="9"/>
        <v>31.514208183551752</v>
      </c>
      <c r="G89" s="12">
        <f>SUM(F89:F$111)</f>
        <v>92.651163067998624</v>
      </c>
      <c r="H89" s="12">
        <f>SUM(G89:G$111)</f>
        <v>254.70364902669803</v>
      </c>
      <c r="I89" s="12">
        <f t="shared" si="10"/>
        <v>7.4989225565657076</v>
      </c>
      <c r="J89" s="12">
        <f>SUM(I89:I$111)</f>
        <v>24.65115906740369</v>
      </c>
      <c r="K89" s="12">
        <f>SUM(J89:J$111)</f>
        <v>73.784226103058003</v>
      </c>
      <c r="L89" s="12">
        <f t="shared" si="3"/>
        <v>2.9399806756482669</v>
      </c>
      <c r="M89" s="12">
        <f t="shared" si="11"/>
        <v>3.9974218222707503</v>
      </c>
      <c r="N89" s="12">
        <f t="shared" si="12"/>
        <v>4.381927934524688</v>
      </c>
    </row>
    <row r="90" spans="2:14" x14ac:dyDescent="0.25">
      <c r="B90" s="12">
        <f t="shared" si="13"/>
        <v>93</v>
      </c>
      <c r="C90" s="24">
        <v>0.27405000000000002</v>
      </c>
      <c r="D90" s="12">
        <f t="shared" si="14"/>
        <v>27828.292742615409</v>
      </c>
      <c r="E90" s="12">
        <f t="shared" si="8"/>
        <v>7626.3436261137531</v>
      </c>
      <c r="F90" s="12">
        <f t="shared" si="9"/>
        <v>21.680899835611836</v>
      </c>
      <c r="G90" s="12">
        <f>SUM(F90:F$111)</f>
        <v>61.136954884446915</v>
      </c>
      <c r="H90" s="12">
        <f>SUM(G90:G$111)</f>
        <v>162.05248595869938</v>
      </c>
      <c r="I90" s="12">
        <f t="shared" si="10"/>
        <v>5.5015283332865028</v>
      </c>
      <c r="J90" s="12">
        <f>SUM(I90:I$111)</f>
        <v>17.15223651083798</v>
      </c>
      <c r="K90" s="12">
        <f>SUM(J90:J$111)</f>
        <v>49.133067035654349</v>
      </c>
      <c r="L90" s="12">
        <f t="shared" si="3"/>
        <v>2.8198532048022642</v>
      </c>
      <c r="M90" s="12">
        <f t="shared" si="11"/>
        <v>3.9539948861593328</v>
      </c>
      <c r="N90" s="12">
        <f t="shared" si="12"/>
        <v>4.3456229435798139</v>
      </c>
    </row>
    <row r="91" spans="2:14" x14ac:dyDescent="0.25">
      <c r="B91" s="12">
        <f t="shared" si="13"/>
        <v>94</v>
      </c>
      <c r="C91" s="24">
        <v>0.29143000000000002</v>
      </c>
      <c r="D91" s="12">
        <f t="shared" si="14"/>
        <v>20201.949116501655</v>
      </c>
      <c r="E91" s="12">
        <f t="shared" si="8"/>
        <v>5887.4540310220782</v>
      </c>
      <c r="F91" s="12">
        <f t="shared" si="9"/>
        <v>14.573378921909638</v>
      </c>
      <c r="G91" s="12">
        <f>SUM(F91:F$111)</f>
        <v>39.456055048835061</v>
      </c>
      <c r="H91" s="12">
        <f>SUM(G91:G$111)</f>
        <v>100.91553107425253</v>
      </c>
      <c r="I91" s="12">
        <f t="shared" si="10"/>
        <v>3.9325183511223387</v>
      </c>
      <c r="J91" s="12">
        <f>SUM(I91:I$111)</f>
        <v>11.650708177551481</v>
      </c>
      <c r="K91" s="12">
        <f>SUM(J91:J$111)</f>
        <v>31.980830524816358</v>
      </c>
      <c r="L91" s="12">
        <f t="shared" si="3"/>
        <v>2.7074061039829802</v>
      </c>
      <c r="M91" s="12">
        <f t="shared" si="11"/>
        <v>3.9164220801794434</v>
      </c>
      <c r="N91" s="12">
        <f t="shared" si="12"/>
        <v>4.3145240720629543</v>
      </c>
    </row>
    <row r="92" spans="2:14" x14ac:dyDescent="0.25">
      <c r="B92" s="12">
        <f t="shared" si="13"/>
        <v>95</v>
      </c>
      <c r="C92" s="24">
        <v>0.30903000000000003</v>
      </c>
      <c r="D92" s="12">
        <f t="shared" si="14"/>
        <v>14314.495085479577</v>
      </c>
      <c r="E92" s="12">
        <f t="shared" si="8"/>
        <v>4423.6084162657544</v>
      </c>
      <c r="F92" s="12">
        <f t="shared" si="9"/>
        <v>9.5613510210162129</v>
      </c>
      <c r="G92" s="12">
        <f>SUM(F92:F$111)</f>
        <v>24.882676126925436</v>
      </c>
      <c r="H92" s="12">
        <f>SUM(G92:G$111)</f>
        <v>61.459476025417473</v>
      </c>
      <c r="I92" s="12">
        <f t="shared" si="10"/>
        <v>2.7358743574302231</v>
      </c>
      <c r="J92" s="12">
        <f>SUM(I92:I$111)</f>
        <v>7.7181898264291418</v>
      </c>
      <c r="K92" s="12">
        <f>SUM(J92:J$111)</f>
        <v>20.330122347264879</v>
      </c>
      <c r="L92" s="12">
        <f t="shared" si="3"/>
        <v>2.6024226149873972</v>
      </c>
      <c r="M92" s="12">
        <f t="shared" si="11"/>
        <v>3.8840658228060083</v>
      </c>
      <c r="N92" s="12">
        <f t="shared" si="12"/>
        <v>4.2879994656730602</v>
      </c>
    </row>
    <row r="93" spans="2:14" x14ac:dyDescent="0.25">
      <c r="B93" s="12">
        <f t="shared" si="13"/>
        <v>96</v>
      </c>
      <c r="C93" s="24">
        <v>0.32673000000000002</v>
      </c>
      <c r="D93" s="12">
        <f t="shared" si="14"/>
        <v>9890.8866692138217</v>
      </c>
      <c r="E93" s="12">
        <f t="shared" si="8"/>
        <v>3231.649401432232</v>
      </c>
      <c r="F93" s="12">
        <f t="shared" si="9"/>
        <v>6.1172284398070111</v>
      </c>
      <c r="G93" s="12">
        <f>SUM(F93:F$111)</f>
        <v>15.321325105909221</v>
      </c>
      <c r="H93" s="12">
        <f>SUM(G93:G$111)</f>
        <v>36.576799898492041</v>
      </c>
      <c r="I93" s="12">
        <f t="shared" si="10"/>
        <v>1.850631526053838</v>
      </c>
      <c r="J93" s="12">
        <f>SUM(I93:I$111)</f>
        <v>4.9823154689989186</v>
      </c>
      <c r="K93" s="12">
        <f>SUM(J93:J$111)</f>
        <v>12.611932520835737</v>
      </c>
      <c r="L93" s="12">
        <f t="shared" si="3"/>
        <v>2.5046187594054579</v>
      </c>
      <c r="M93" s="12">
        <f t="shared" si="11"/>
        <v>3.8562742116177247</v>
      </c>
      <c r="N93" s="12">
        <f t="shared" si="12"/>
        <v>4.265418426828945</v>
      </c>
    </row>
    <row r="94" spans="2:14" x14ac:dyDescent="0.25">
      <c r="B94" s="12">
        <f t="shared" si="13"/>
        <v>97</v>
      </c>
      <c r="C94" s="24">
        <v>0.34444999999999998</v>
      </c>
      <c r="D94" s="12">
        <f t="shared" si="14"/>
        <v>6659.2372677815893</v>
      </c>
      <c r="E94" s="12">
        <f t="shared" si="8"/>
        <v>2293.7742768873682</v>
      </c>
      <c r="F94" s="12">
        <f t="shared" si="9"/>
        <v>3.813468881174876</v>
      </c>
      <c r="G94" s="12">
        <f>SUM(F94:F$111)</f>
        <v>9.2040966661022097</v>
      </c>
      <c r="H94" s="12">
        <f>SUM(G94:G$111)</f>
        <v>21.25547479258281</v>
      </c>
      <c r="I94" s="12">
        <f t="shared" si="10"/>
        <v>1.2162494038154499</v>
      </c>
      <c r="J94" s="12">
        <f>SUM(I94:I$111)</f>
        <v>3.1316839429450818</v>
      </c>
      <c r="K94" s="12">
        <f>SUM(J94:J$111)</f>
        <v>7.6296170518368145</v>
      </c>
      <c r="L94" s="12">
        <f t="shared" si="3"/>
        <v>2.4135759207418936</v>
      </c>
      <c r="M94" s="12">
        <f t="shared" si="11"/>
        <v>3.8323775245517906</v>
      </c>
      <c r="N94" s="12">
        <f t="shared" si="12"/>
        <v>4.2461707119144725</v>
      </c>
    </row>
    <row r="95" spans="2:14" x14ac:dyDescent="0.25">
      <c r="B95" s="12">
        <f t="shared" si="13"/>
        <v>98</v>
      </c>
      <c r="C95" s="24">
        <v>0.36209000000000002</v>
      </c>
      <c r="D95" s="12">
        <f t="shared" si="14"/>
        <v>4365.4629908942206</v>
      </c>
      <c r="E95" s="12">
        <f t="shared" si="8"/>
        <v>1580.6904943728885</v>
      </c>
      <c r="F95" s="12">
        <f t="shared" si="9"/>
        <v>2.3147403009761014</v>
      </c>
      <c r="G95" s="12">
        <f>SUM(F95:F$111)</f>
        <v>5.3906277849273323</v>
      </c>
      <c r="H95" s="12">
        <f>SUM(G95:G$111)</f>
        <v>12.051378126480602</v>
      </c>
      <c r="I95" s="12">
        <f t="shared" si="10"/>
        <v>0.77605955146336714</v>
      </c>
      <c r="J95" s="12">
        <f>SUM(I95:I$111)</f>
        <v>1.9154345391296321</v>
      </c>
      <c r="K95" s="12">
        <f>SUM(J95:J$111)</f>
        <v>4.4979331088917336</v>
      </c>
      <c r="L95" s="12">
        <f t="shared" si="3"/>
        <v>2.3288261679524749</v>
      </c>
      <c r="M95" s="12">
        <f t="shared" si="11"/>
        <v>3.8117598876425927</v>
      </c>
      <c r="N95" s="12">
        <f t="shared" si="12"/>
        <v>4.2297221519772261</v>
      </c>
    </row>
    <row r="96" spans="2:14" x14ac:dyDescent="0.25">
      <c r="B96" s="12">
        <f t="shared" si="13"/>
        <v>99</v>
      </c>
      <c r="C96" s="24">
        <v>0.37952000000000002</v>
      </c>
      <c r="D96" s="12">
        <f t="shared" si="14"/>
        <v>2784.772496521332</v>
      </c>
      <c r="E96" s="12">
        <f t="shared" si="8"/>
        <v>1056.876857879776</v>
      </c>
      <c r="F96" s="12">
        <f t="shared" si="9"/>
        <v>1.3672185049959857</v>
      </c>
      <c r="G96" s="12">
        <f>SUM(F96:F$111)</f>
        <v>3.0758874839512309</v>
      </c>
      <c r="H96" s="12">
        <f>SUM(G96:G$111)</f>
        <v>6.6607503415532694</v>
      </c>
      <c r="I96" s="12">
        <f t="shared" si="10"/>
        <v>0.4804507102000708</v>
      </c>
      <c r="J96" s="12">
        <f>SUM(I96:I$111)</f>
        <v>1.1393749876662651</v>
      </c>
      <c r="K96" s="12">
        <f>SUM(J96:J$111)</f>
        <v>2.5824985697621003</v>
      </c>
      <c r="L96" s="12">
        <f t="shared" si="3"/>
        <v>2.249740968770944</v>
      </c>
      <c r="M96" s="12">
        <f t="shared" si="11"/>
        <v>3.7939126242193706</v>
      </c>
      <c r="N96" s="12">
        <f t="shared" si="12"/>
        <v>4.2156023311893005</v>
      </c>
    </row>
    <row r="97" spans="2:14" x14ac:dyDescent="0.25">
      <c r="B97" s="12">
        <f t="shared" si="13"/>
        <v>100</v>
      </c>
      <c r="C97" s="24">
        <v>0.39667999999999998</v>
      </c>
      <c r="D97" s="12">
        <f t="shared" si="14"/>
        <v>1727.8956386415559</v>
      </c>
      <c r="E97" s="12">
        <f t="shared" si="8"/>
        <v>685.42164193633232</v>
      </c>
      <c r="F97" s="12">
        <f t="shared" si="9"/>
        <v>0.78549234998139716</v>
      </c>
      <c r="G97" s="12">
        <f>SUM(F97:F$111)</f>
        <v>1.7086689789552461</v>
      </c>
      <c r="H97" s="12">
        <f>SUM(G97:G$111)</f>
        <v>3.5848628576020394</v>
      </c>
      <c r="I97" s="12">
        <f t="shared" si="10"/>
        <v>0.28850843091724138</v>
      </c>
      <c r="J97" s="12">
        <f>SUM(I97:I$111)</f>
        <v>0.6589242774661942</v>
      </c>
      <c r="K97" s="12">
        <f>SUM(J97:J$111)</f>
        <v>1.4431235820958359</v>
      </c>
      <c r="L97" s="12">
        <f t="shared" si="3"/>
        <v>2.1752840482733058</v>
      </c>
      <c r="M97" s="12">
        <f t="shared" si="11"/>
        <v>3.7783113213767106</v>
      </c>
      <c r="N97" s="12">
        <f t="shared" si="12"/>
        <v>4.2033640802183534</v>
      </c>
    </row>
    <row r="98" spans="2:14" x14ac:dyDescent="0.25">
      <c r="B98" s="12">
        <f t="shared" si="13"/>
        <v>101</v>
      </c>
      <c r="C98" s="24">
        <v>0.41399999999999998</v>
      </c>
      <c r="D98" s="12">
        <f t="shared" si="14"/>
        <v>1042.4739967052237</v>
      </c>
      <c r="E98" s="12">
        <f t="shared" si="8"/>
        <v>431.58423463596262</v>
      </c>
      <c r="F98" s="12">
        <f t="shared" si="9"/>
        <v>0.43879930054701549</v>
      </c>
      <c r="G98" s="12">
        <f>SUM(F98:F$111)</f>
        <v>0.92317662897384867</v>
      </c>
      <c r="H98" s="12">
        <f>SUM(G98:G$111)</f>
        <v>1.8761938786467935</v>
      </c>
      <c r="I98" s="12">
        <f t="shared" si="10"/>
        <v>0.16820639854302258</v>
      </c>
      <c r="J98" s="12">
        <f>SUM(I98:I$111)</f>
        <v>0.37041584654895249</v>
      </c>
      <c r="K98" s="12">
        <f>SUM(J98:J$111)</f>
        <v>0.78419930462964171</v>
      </c>
      <c r="L98" s="12">
        <f t="shared" si="3"/>
        <v>2.1038698735914103</v>
      </c>
      <c r="M98" s="12">
        <f t="shared" si="11"/>
        <v>3.7644987997099197</v>
      </c>
      <c r="N98" s="12">
        <f t="shared" si="12"/>
        <v>4.1926385051692456</v>
      </c>
    </row>
    <row r="99" spans="2:14" x14ac:dyDescent="0.25">
      <c r="B99" s="12">
        <f t="shared" si="13"/>
        <v>102</v>
      </c>
      <c r="C99" s="24">
        <v>0.432</v>
      </c>
      <c r="D99" s="12">
        <f t="shared" si="14"/>
        <v>610.88976206926111</v>
      </c>
      <c r="E99" s="12">
        <f t="shared" si="8"/>
        <v>263.90437721392078</v>
      </c>
      <c r="F99" s="12">
        <f t="shared" si="9"/>
        <v>0.23808925011162135</v>
      </c>
      <c r="G99" s="12">
        <f>SUM(F99:F$111)</f>
        <v>0.48437732842683318</v>
      </c>
      <c r="H99" s="12">
        <f>SUM(G99:G$111)</f>
        <v>0.95301724967294488</v>
      </c>
      <c r="I99" s="12">
        <f t="shared" si="10"/>
        <v>9.5235700044648527E-2</v>
      </c>
      <c r="J99" s="12">
        <f>SUM(I99:I$111)</f>
        <v>0.20220944800593002</v>
      </c>
      <c r="K99" s="12">
        <f>SUM(J99:J$111)</f>
        <v>0.41378345808068911</v>
      </c>
      <c r="L99" s="12">
        <f t="shared" si="3"/>
        <v>2.0344359445029405</v>
      </c>
      <c r="M99" s="12">
        <f t="shared" si="11"/>
        <v>3.7521687059954614</v>
      </c>
      <c r="N99" s="12">
        <f t="shared" si="12"/>
        <v>4.1831873139046829</v>
      </c>
    </row>
    <row r="100" spans="2:14" x14ac:dyDescent="0.25">
      <c r="B100" s="12">
        <f t="shared" si="13"/>
        <v>103</v>
      </c>
      <c r="C100" s="24">
        <v>0.45</v>
      </c>
      <c r="D100" s="12">
        <f t="shared" si="14"/>
        <v>346.98538485534033</v>
      </c>
      <c r="E100" s="12">
        <f t="shared" si="8"/>
        <v>156.14342318490316</v>
      </c>
      <c r="F100" s="12">
        <f t="shared" si="9"/>
        <v>0.12521730931796382</v>
      </c>
      <c r="G100" s="12">
        <f>SUM(F100:F$111)</f>
        <v>0.24628807831521182</v>
      </c>
      <c r="H100" s="12">
        <f>SUM(G100:G$111)</f>
        <v>0.46863992124611153</v>
      </c>
      <c r="I100" s="12">
        <f t="shared" si="10"/>
        <v>5.2173878882484925E-2</v>
      </c>
      <c r="J100" s="12">
        <f>SUM(I100:I$111)</f>
        <v>0.10697374796128145</v>
      </c>
      <c r="K100" s="12">
        <f>SUM(J100:J$111)</f>
        <v>0.21157401007475904</v>
      </c>
      <c r="L100" s="12">
        <f t="shared" si="3"/>
        <v>1.9668852465900979</v>
      </c>
      <c r="M100" s="12">
        <f t="shared" si="11"/>
        <v>3.7411554745828983</v>
      </c>
      <c r="N100" s="12">
        <f t="shared" si="12"/>
        <v>4.1748836973683776</v>
      </c>
    </row>
    <row r="101" spans="2:14" x14ac:dyDescent="0.25">
      <c r="B101" s="12">
        <f t="shared" si="13"/>
        <v>104</v>
      </c>
      <c r="C101" s="24">
        <v>0.46899999999999997</v>
      </c>
      <c r="D101" s="12">
        <f t="shared" si="14"/>
        <v>190.84196167043717</v>
      </c>
      <c r="E101" s="12">
        <f t="shared" si="8"/>
        <v>89.504880023435035</v>
      </c>
      <c r="F101" s="12">
        <f t="shared" si="9"/>
        <v>6.3768074189703788E-2</v>
      </c>
      <c r="G101" s="12">
        <f>SUM(F101:F$111)</f>
        <v>0.12107076899724799</v>
      </c>
      <c r="H101" s="12">
        <f>SUM(G101:G$111)</f>
        <v>0.22235184293089968</v>
      </c>
      <c r="I101" s="12">
        <f t="shared" si="10"/>
        <v>2.769187666201026E-2</v>
      </c>
      <c r="J101" s="12">
        <f>SUM(I101:I$111)</f>
        <v>5.4799869078796533E-2</v>
      </c>
      <c r="K101" s="12">
        <f>SUM(J101:J$111)</f>
        <v>0.10460026211347763</v>
      </c>
      <c r="L101" s="12">
        <f t="shared" si="3"/>
        <v>1.8986110296678285</v>
      </c>
      <c r="M101" s="12">
        <f t="shared" si="11"/>
        <v>3.7313423773451282</v>
      </c>
      <c r="N101" s="12">
        <f t="shared" si="12"/>
        <v>4.1676551696393522</v>
      </c>
    </row>
    <row r="102" spans="2:14" x14ac:dyDescent="0.25">
      <c r="B102" s="12">
        <f t="shared" si="13"/>
        <v>105</v>
      </c>
      <c r="C102" s="24">
        <v>0.49</v>
      </c>
      <c r="D102" s="12">
        <f t="shared" si="14"/>
        <v>101.33708164700214</v>
      </c>
      <c r="E102" s="12">
        <f t="shared" si="8"/>
        <v>49.655170007031046</v>
      </c>
      <c r="F102" s="12">
        <f t="shared" si="9"/>
        <v>3.1352636476604363E-2</v>
      </c>
      <c r="G102" s="12">
        <f>SUM(F102:F$111)</f>
        <v>5.7302694807544192E-2</v>
      </c>
      <c r="H102" s="12">
        <f>SUM(G102:G$111)</f>
        <v>0.10128107393365168</v>
      </c>
      <c r="I102" s="12">
        <f t="shared" si="10"/>
        <v>1.4224807290311238E-2</v>
      </c>
      <c r="J102" s="12">
        <f>SUM(I102:I$111)</f>
        <v>2.7107992416786273E-2</v>
      </c>
      <c r="K102" s="12">
        <f>SUM(J102:J$111)</f>
        <v>4.9800393034681111E-2</v>
      </c>
      <c r="L102" s="12">
        <f t="shared" si="3"/>
        <v>1.8276834501718544</v>
      </c>
      <c r="M102" s="12">
        <f t="shared" si="11"/>
        <v>3.7228267277188385</v>
      </c>
      <c r="N102" s="12">
        <f t="shared" si="12"/>
        <v>4.1615800001386782</v>
      </c>
    </row>
    <row r="103" spans="2:14" x14ac:dyDescent="0.25">
      <c r="B103" s="12">
        <f t="shared" si="13"/>
        <v>106</v>
      </c>
      <c r="C103" s="24">
        <v>0.51400000000000001</v>
      </c>
      <c r="D103" s="12">
        <f t="shared" si="14"/>
        <v>51.681911639971091</v>
      </c>
      <c r="E103" s="12">
        <f t="shared" si="8"/>
        <v>26.564502582945142</v>
      </c>
      <c r="F103" s="12">
        <f t="shared" si="9"/>
        <v>1.4805411669507615E-2</v>
      </c>
      <c r="G103" s="12">
        <f>SUM(F103:F$111)</f>
        <v>2.5950058330939833E-2</v>
      </c>
      <c r="H103" s="12">
        <f>SUM(G103:G$111)</f>
        <v>4.3978379126107497E-2</v>
      </c>
      <c r="I103" s="12">
        <f t="shared" si="10"/>
        <v>7.0462792575249214E-3</v>
      </c>
      <c r="J103" s="12">
        <f>SUM(I103:I$111)</f>
        <v>1.2883185126475035E-2</v>
      </c>
      <c r="K103" s="12">
        <f>SUM(J103:J$111)</f>
        <v>2.2692400617894834E-2</v>
      </c>
      <c r="L103" s="12">
        <f t="shared" si="3"/>
        <v>1.7527414238933388</v>
      </c>
      <c r="M103" s="12">
        <f t="shared" si="11"/>
        <v>3.7158489561271084</v>
      </c>
      <c r="N103" s="12">
        <f t="shared" si="12"/>
        <v>4.1568105113925515</v>
      </c>
    </row>
    <row r="104" spans="2:14" x14ac:dyDescent="0.25">
      <c r="B104" s="12">
        <f t="shared" si="13"/>
        <v>107</v>
      </c>
      <c r="C104" s="24">
        <v>0.54200000000000004</v>
      </c>
      <c r="D104" s="12">
        <f t="shared" si="14"/>
        <v>25.117409057025949</v>
      </c>
      <c r="E104" s="12">
        <f t="shared" si="8"/>
        <v>13.613635708908065</v>
      </c>
      <c r="F104" s="12">
        <f t="shared" si="9"/>
        <v>6.6624352512784264E-3</v>
      </c>
      <c r="G104" s="12">
        <f>SUM(F104:F$111)</f>
        <v>1.1144646661432216E-2</v>
      </c>
      <c r="H104" s="12">
        <f>SUM(G104:G$111)</f>
        <v>1.8028320795167654E-2</v>
      </c>
      <c r="I104" s="12">
        <f t="shared" si="10"/>
        <v>3.3435554686971364E-3</v>
      </c>
      <c r="J104" s="12">
        <f>SUM(I104:I$111)</f>
        <v>5.836905868950114E-3</v>
      </c>
      <c r="K104" s="12">
        <f>SUM(J104:J$111)</f>
        <v>9.8092154914197968E-3</v>
      </c>
      <c r="L104" s="12">
        <f t="shared" si="3"/>
        <v>1.672758719762975</v>
      </c>
      <c r="M104" s="12">
        <f t="shared" si="11"/>
        <v>3.7106753599692199</v>
      </c>
      <c r="N104" s="12">
        <f t="shared" si="12"/>
        <v>4.1534612476678099</v>
      </c>
    </row>
    <row r="105" spans="2:14" x14ac:dyDescent="0.25">
      <c r="B105" s="12">
        <f t="shared" si="13"/>
        <v>108</v>
      </c>
      <c r="C105" s="24">
        <v>0.57599999999999996</v>
      </c>
      <c r="D105" s="12">
        <f t="shared" si="14"/>
        <v>11.503773348117884</v>
      </c>
      <c r="E105" s="12">
        <f t="shared" si="8"/>
        <v>6.6261734485159005</v>
      </c>
      <c r="F105" s="12">
        <f t="shared" si="9"/>
        <v>2.8253660602643696E-3</v>
      </c>
      <c r="G105" s="12">
        <f>SUM(F105:F$111)</f>
        <v>4.4822114101537901E-3</v>
      </c>
      <c r="H105" s="12">
        <f>SUM(G105:G$111)</f>
        <v>6.8836741337354405E-3</v>
      </c>
      <c r="I105" s="12">
        <f t="shared" si="10"/>
        <v>1.5068618988076637E-3</v>
      </c>
      <c r="J105" s="12">
        <f>SUM(I105:I$111)</f>
        <v>2.4933504002529775E-3</v>
      </c>
      <c r="K105" s="12">
        <f>SUM(J105:J$111)</f>
        <v>3.9723096224696846E-3</v>
      </c>
      <c r="L105" s="12">
        <f t="shared" si="3"/>
        <v>1.5864179417991555</v>
      </c>
      <c r="M105" s="12">
        <f t="shared" si="11"/>
        <v>3.7074044078421347</v>
      </c>
      <c r="N105" s="12">
        <f t="shared" si="12"/>
        <v>4.1514820717572212</v>
      </c>
    </row>
    <row r="106" spans="2:14" x14ac:dyDescent="0.25">
      <c r="B106" s="12">
        <f t="shared" si="13"/>
        <v>109</v>
      </c>
      <c r="C106" s="24">
        <v>0.61799999999999999</v>
      </c>
      <c r="D106" s="12">
        <f t="shared" si="14"/>
        <v>4.8775998996019831</v>
      </c>
      <c r="E106" s="12">
        <f t="shared" si="8"/>
        <v>3.0143567379540257</v>
      </c>
      <c r="F106" s="12">
        <f t="shared" si="9"/>
        <v>1.1092177866223081E-3</v>
      </c>
      <c r="G106" s="12">
        <f>SUM(F106:F$111)</f>
        <v>1.6568453498894214E-3</v>
      </c>
      <c r="H106" s="12">
        <f>SUM(G106:G$111)</f>
        <v>2.4014627235816521E-3</v>
      </c>
      <c r="I106" s="12">
        <f t="shared" si="10"/>
        <v>6.3471906678943179E-4</v>
      </c>
      <c r="J106" s="12">
        <f>SUM(I106:I$111)</f>
        <v>9.8648850144531387E-4</v>
      </c>
      <c r="K106" s="12">
        <f>SUM(J106:J$111)</f>
        <v>1.4789592222167064E-3</v>
      </c>
      <c r="L106" s="12">
        <f t="shared" si="3"/>
        <v>1.493706078167661</v>
      </c>
      <c r="M106" s="12">
        <f t="shared" si="11"/>
        <v>3.7058174214312536</v>
      </c>
      <c r="N106" s="12">
        <f t="shared" si="12"/>
        <v>4.1508274952469684</v>
      </c>
    </row>
    <row r="107" spans="2:14" x14ac:dyDescent="0.25">
      <c r="B107" s="12">
        <f t="shared" si="13"/>
        <v>110</v>
      </c>
      <c r="C107" s="24">
        <v>0.67</v>
      </c>
      <c r="D107" s="12">
        <f t="shared" si="14"/>
        <v>1.8632431616479574</v>
      </c>
      <c r="E107" s="12">
        <f t="shared" si="8"/>
        <v>1.2483729183041317</v>
      </c>
      <c r="F107" s="12">
        <f t="shared" si="9"/>
        <v>3.923344393423348E-4</v>
      </c>
      <c r="G107" s="12">
        <f>SUM(F107:F$111)</f>
        <v>5.4762756326711315E-4</v>
      </c>
      <c r="H107" s="12">
        <f>SUM(G107:G$111)</f>
        <v>7.4461737369223052E-4</v>
      </c>
      <c r="I107" s="12">
        <f t="shared" si="10"/>
        <v>2.4339266144385587E-4</v>
      </c>
      <c r="J107" s="12">
        <f>SUM(I107:I$111)</f>
        <v>3.5176943465588196E-4</v>
      </c>
      <c r="K107" s="12">
        <f>SUM(J107:J$111)</f>
        <v>4.9247072077139228E-4</v>
      </c>
      <c r="L107" s="12">
        <f t="shared" si="3"/>
        <v>1.3958182314687801</v>
      </c>
      <c r="M107" s="12">
        <f t="shared" si="11"/>
        <v>3.7066532099759839</v>
      </c>
      <c r="N107" s="12">
        <f t="shared" si="12"/>
        <v>4.1516632837916987</v>
      </c>
    </row>
    <row r="108" spans="2:14" x14ac:dyDescent="0.25">
      <c r="B108" s="12">
        <f t="shared" si="13"/>
        <v>111</v>
      </c>
      <c r="C108" s="24">
        <v>0.73299999999999998</v>
      </c>
      <c r="D108" s="12">
        <f t="shared" si="14"/>
        <v>0.61487024334382578</v>
      </c>
      <c r="E108" s="12">
        <f t="shared" si="8"/>
        <v>0.45069988837102432</v>
      </c>
      <c r="F108" s="12">
        <f t="shared" si="9"/>
        <v>1.1987996757682448E-4</v>
      </c>
      <c r="G108" s="12">
        <f>SUM(F108:F$111)</f>
        <v>1.5529312392477832E-4</v>
      </c>
      <c r="H108" s="12">
        <f>SUM(G108:G$111)</f>
        <v>1.969898104251174E-4</v>
      </c>
      <c r="I108" s="12">
        <f t="shared" si="10"/>
        <v>8.1362977994270689E-5</v>
      </c>
      <c r="J108" s="12">
        <f>SUM(I108:I$111)</f>
        <v>1.0837677321202608E-4</v>
      </c>
      <c r="K108" s="12">
        <f>SUM(J108:J$111)</f>
        <v>1.4070128611551035E-4</v>
      </c>
      <c r="L108" s="12">
        <f t="shared" si="3"/>
        <v>1.2954051211705533</v>
      </c>
      <c r="M108" s="12">
        <f t="shared" si="11"/>
        <v>3.7095922944651369</v>
      </c>
      <c r="N108" s="12">
        <f t="shared" si="12"/>
        <v>4.1546023682808517</v>
      </c>
    </row>
    <row r="109" spans="2:14" x14ac:dyDescent="0.25">
      <c r="B109" s="12">
        <f t="shared" si="13"/>
        <v>112</v>
      </c>
      <c r="C109" s="24">
        <v>0.80800000000000005</v>
      </c>
      <c r="D109" s="12">
        <f t="shared" si="14"/>
        <v>0.16417035497280147</v>
      </c>
      <c r="E109" s="12">
        <f t="shared" si="8"/>
        <v>0.1326496468180236</v>
      </c>
      <c r="F109" s="12">
        <f t="shared" si="9"/>
        <v>2.9636991984270496E-5</v>
      </c>
      <c r="G109" s="12">
        <f>SUM(F109:F$111)</f>
        <v>3.5413156347953824E-5</v>
      </c>
      <c r="H109" s="12">
        <f>SUM(G109:G$111)</f>
        <v>4.1696686500339074E-5</v>
      </c>
      <c r="I109" s="12">
        <f t="shared" si="10"/>
        <v>2.2172860669713484E-5</v>
      </c>
      <c r="J109" s="12">
        <f>SUM(I109:I$111)</f>
        <v>2.7013795217755398E-5</v>
      </c>
      <c r="K109" s="12">
        <f>SUM(J109:J$111)</f>
        <v>3.2324512903484269E-5</v>
      </c>
      <c r="L109" s="12">
        <f t="shared" si="3"/>
        <v>1.1948971193415636</v>
      </c>
      <c r="M109" s="12">
        <f t="shared" si="11"/>
        <v>3.7224793543645425</v>
      </c>
      <c r="N109" s="12">
        <f t="shared" si="12"/>
        <v>4.1674894281802572</v>
      </c>
    </row>
    <row r="110" spans="2:14" x14ac:dyDescent="0.25">
      <c r="B110" s="12">
        <f t="shared" si="13"/>
        <v>113</v>
      </c>
      <c r="C110" s="24">
        <v>0.89600000000000002</v>
      </c>
      <c r="D110" s="12">
        <f t="shared" si="14"/>
        <v>3.1520708154777866E-2</v>
      </c>
      <c r="E110" s="12">
        <f t="shared" si="8"/>
        <v>2.8242554506680968E-2</v>
      </c>
      <c r="F110" s="12">
        <f t="shared" si="9"/>
        <v>5.2687985749814185E-6</v>
      </c>
      <c r="G110" s="12">
        <f>SUM(F110:F$111)</f>
        <v>5.7761643636833331E-6</v>
      </c>
      <c r="H110" s="12">
        <f>SUM(G110:G$111)</f>
        <v>6.2835301523852477E-6</v>
      </c>
      <c r="I110" s="12">
        <f t="shared" si="10"/>
        <v>4.3711514103549546E-6</v>
      </c>
      <c r="J110" s="12">
        <f>SUM(I110:I$111)</f>
        <v>4.8409345480419121E-6</v>
      </c>
      <c r="K110" s="12">
        <f>SUM(J110:J$111)</f>
        <v>5.3107176857288697E-6</v>
      </c>
      <c r="L110" s="12">
        <f t="shared" si="3"/>
        <v>1.0962962962962963</v>
      </c>
      <c r="M110" s="12">
        <f t="shared" si="11"/>
        <v>3.8016563090970528</v>
      </c>
      <c r="N110" s="12">
        <f t="shared" si="12"/>
        <v>4.2466663829127675</v>
      </c>
    </row>
    <row r="111" spans="2:14" x14ac:dyDescent="0.25">
      <c r="B111" s="12">
        <f t="shared" si="13"/>
        <v>114</v>
      </c>
      <c r="C111" s="24">
        <v>1</v>
      </c>
      <c r="D111" s="12">
        <f t="shared" si="14"/>
        <v>3.278153648096898E-3</v>
      </c>
      <c r="E111" s="12">
        <f t="shared" si="8"/>
        <v>3.278153648096898E-3</v>
      </c>
      <c r="F111" s="12">
        <f t="shared" si="9"/>
        <v>5.0736578870191438E-7</v>
      </c>
      <c r="G111" s="12">
        <f>SUM(F111:F$111)</f>
        <v>5.0736578870191438E-7</v>
      </c>
      <c r="H111" s="12">
        <f>SUM(G111:G$111)</f>
        <v>5.0736578870191438E-7</v>
      </c>
      <c r="I111" s="12">
        <f t="shared" si="10"/>
        <v>4.697831376869576E-7</v>
      </c>
      <c r="J111" s="12">
        <f>SUM(I111:I$111)</f>
        <v>4.697831376869576E-7</v>
      </c>
      <c r="K111" s="12">
        <f>SUM(J111:J$111)</f>
        <v>4.697831376869576E-7</v>
      </c>
      <c r="L111" s="12">
        <f t="shared" si="3"/>
        <v>1</v>
      </c>
      <c r="M111" s="12">
        <f t="shared" si="11"/>
        <v>4.7053600128007567</v>
      </c>
      <c r="N111" s="12">
        <f t="shared" si="12"/>
        <v>5.150370086616471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009"/>
  <sheetViews>
    <sheetView tabSelected="1" zoomScaleSheetLayoutView="100" workbookViewId="0">
      <pane ySplit="2" topLeftCell="A3" activePane="bottomLeft" state="frozen"/>
      <selection pane="bottomLeft" activeCell="X16" sqref="X16"/>
    </sheetView>
  </sheetViews>
  <sheetFormatPr defaultRowHeight="14.25" x14ac:dyDescent="0.25"/>
  <cols>
    <col min="1" max="1" width="8" style="27" customWidth="1"/>
    <col min="2" max="2" width="40.5703125" style="28" customWidth="1"/>
    <col min="3" max="3" width="19.140625" style="27" customWidth="1"/>
    <col min="4" max="4" width="41.28515625" style="27" customWidth="1"/>
    <col min="5" max="5" width="5" style="27" customWidth="1"/>
    <col min="6" max="6" width="18.28515625" style="109" customWidth="1"/>
    <col min="7" max="7" width="19.140625" style="109" customWidth="1"/>
    <col min="8" max="8" width="13.5703125" style="106" customWidth="1"/>
    <col min="9" max="9" width="12" style="106" hidden="1" customWidth="1"/>
    <col min="10" max="10" width="17.42578125" style="106" hidden="1" customWidth="1"/>
    <col min="11" max="11" width="19" style="106" hidden="1" customWidth="1"/>
    <col min="12" max="12" width="17.42578125" style="106" hidden="1" customWidth="1"/>
    <col min="13" max="13" width="22.140625" style="27" hidden="1" customWidth="1"/>
    <col min="14" max="14" width="14.7109375" style="106" hidden="1" customWidth="1"/>
    <col min="15" max="16" width="19.85546875" style="27" hidden="1" customWidth="1"/>
    <col min="17" max="17" width="16.5703125" style="27" hidden="1" customWidth="1"/>
    <col min="18" max="18" width="19.5703125" style="27" hidden="1" customWidth="1"/>
    <col min="19" max="19" width="4.42578125" style="126" hidden="1" customWidth="1"/>
    <col min="20" max="20" width="15.42578125" style="27" hidden="1" customWidth="1"/>
    <col min="21" max="21" width="14.28515625" style="27" hidden="1" customWidth="1"/>
    <col min="22" max="22" width="13.28515625" style="27" hidden="1" customWidth="1"/>
    <col min="23" max="23" width="14.140625" style="127" hidden="1" customWidth="1"/>
    <col min="24" max="16384" width="9.140625" style="27"/>
  </cols>
  <sheetData>
    <row r="1" spans="1:23" hidden="1" x14ac:dyDescent="0.25">
      <c r="A1" s="27">
        <v>1</v>
      </c>
      <c r="B1" s="28">
        <f>A1+1</f>
        <v>2</v>
      </c>
      <c r="C1" s="28">
        <f t="shared" ref="C1:V1" si="0">B1+1</f>
        <v>3</v>
      </c>
      <c r="D1" s="28">
        <f t="shared" si="0"/>
        <v>4</v>
      </c>
      <c r="E1" s="28">
        <f t="shared" si="0"/>
        <v>5</v>
      </c>
      <c r="F1" s="107">
        <f t="shared" si="0"/>
        <v>6</v>
      </c>
      <c r="G1" s="107">
        <f t="shared" ref="G1" si="1">F1+1</f>
        <v>7</v>
      </c>
      <c r="H1" s="107">
        <f t="shared" ref="H1" si="2">G1+1</f>
        <v>8</v>
      </c>
      <c r="I1" s="28">
        <f t="shared" si="0"/>
        <v>9</v>
      </c>
      <c r="J1" s="28">
        <f t="shared" si="0"/>
        <v>10</v>
      </c>
      <c r="K1" s="28">
        <f t="shared" si="0"/>
        <v>11</v>
      </c>
      <c r="L1" s="28">
        <f t="shared" si="0"/>
        <v>12</v>
      </c>
      <c r="M1" s="28">
        <f t="shared" si="0"/>
        <v>13</v>
      </c>
      <c r="N1" s="28">
        <f t="shared" si="0"/>
        <v>14</v>
      </c>
      <c r="O1" s="28">
        <f t="shared" si="0"/>
        <v>15</v>
      </c>
      <c r="P1" s="28">
        <f t="shared" si="0"/>
        <v>16</v>
      </c>
      <c r="Q1" s="28">
        <f t="shared" si="0"/>
        <v>17</v>
      </c>
      <c r="R1" s="28">
        <f t="shared" si="0"/>
        <v>18</v>
      </c>
      <c r="S1" s="28">
        <f t="shared" si="0"/>
        <v>19</v>
      </c>
      <c r="T1" s="28">
        <f t="shared" si="0"/>
        <v>20</v>
      </c>
      <c r="U1" s="28">
        <f t="shared" si="0"/>
        <v>21</v>
      </c>
      <c r="V1" s="28">
        <f t="shared" si="0"/>
        <v>22</v>
      </c>
      <c r="W1" s="29" t="s">
        <v>69</v>
      </c>
    </row>
    <row r="2" spans="1:23" s="120" customFormat="1" ht="30" customHeight="1" x14ac:dyDescent="0.25">
      <c r="A2" s="110" t="s">
        <v>0</v>
      </c>
      <c r="B2" s="111" t="s">
        <v>1</v>
      </c>
      <c r="C2" s="111" t="s">
        <v>2</v>
      </c>
      <c r="D2" s="111" t="s">
        <v>3</v>
      </c>
      <c r="E2" s="111" t="s">
        <v>4</v>
      </c>
      <c r="F2" s="112" t="s">
        <v>5</v>
      </c>
      <c r="G2" s="113" t="s">
        <v>93</v>
      </c>
      <c r="H2" s="114" t="s">
        <v>6</v>
      </c>
      <c r="I2" s="115" t="s">
        <v>98</v>
      </c>
      <c r="J2" s="115" t="s">
        <v>7</v>
      </c>
      <c r="K2" s="115" t="s">
        <v>99</v>
      </c>
      <c r="L2" s="115" t="s">
        <v>72</v>
      </c>
      <c r="M2" s="116" t="s">
        <v>8</v>
      </c>
      <c r="N2" s="53" t="s">
        <v>100</v>
      </c>
      <c r="O2" s="116" t="s">
        <v>48</v>
      </c>
      <c r="P2" s="116" t="s">
        <v>101</v>
      </c>
      <c r="Q2" s="116" t="s">
        <v>102</v>
      </c>
      <c r="R2" s="116" t="s">
        <v>9</v>
      </c>
      <c r="S2" s="117" t="s">
        <v>4</v>
      </c>
      <c r="T2" s="118" t="s">
        <v>44</v>
      </c>
      <c r="U2" s="118" t="s">
        <v>45</v>
      </c>
      <c r="V2" s="118" t="s">
        <v>70</v>
      </c>
      <c r="W2" s="119" t="s">
        <v>101</v>
      </c>
    </row>
    <row r="3" spans="1:23" s="125" customFormat="1" x14ac:dyDescent="0.25">
      <c r="A3" s="104">
        <v>1</v>
      </c>
      <c r="B3" s="30" t="s">
        <v>75</v>
      </c>
      <c r="C3" s="30" t="s">
        <v>76</v>
      </c>
      <c r="D3" s="30" t="s">
        <v>77</v>
      </c>
      <c r="E3" s="30" t="s">
        <v>71</v>
      </c>
      <c r="F3" s="108">
        <v>58310899</v>
      </c>
      <c r="G3" s="108">
        <v>922254</v>
      </c>
      <c r="H3" s="30">
        <v>57</v>
      </c>
      <c r="I3" s="31">
        <v>0</v>
      </c>
      <c r="J3" s="121">
        <f t="shared" ref="J3:J7" si="3">F3*0.25</f>
        <v>14577724.75</v>
      </c>
      <c r="K3" s="122">
        <f>MAX(0,($F3-0+PV(a!$E$8/12,2*$U3*a!$E$9,$W3,0,1)))</f>
        <v>53638642.757473409</v>
      </c>
      <c r="L3" s="122">
        <f t="shared" ref="L3:L66" si="4">MAX(IF(K3&gt;F3*0.5,F3*0.5,K3),J3)</f>
        <v>29155449.5</v>
      </c>
      <c r="M3" s="114">
        <f t="shared" ref="M3:M66" si="5">IF(OR(K3&lt;=0,K3&lt;J3),J3,MIN(K3,F3*50%))</f>
        <v>29155449.5</v>
      </c>
      <c r="N3" s="122">
        <f>-1*PMT(a!$E$8/12,2*$U3*a!$E$9,$F3-a!$E$4-$I3,0,1)</f>
        <v>479581.46498961112</v>
      </c>
      <c r="O3" s="123">
        <f>-1*PMT(a!$E$8/12,2*$U3*a!$E$9,$F3-a!$E$4-$J3,0,1)</f>
        <v>359686.09874220827</v>
      </c>
      <c r="P3" s="123">
        <f t="shared" ref="P3:P7" si="6">IF(K3=0,N3,W3)</f>
        <v>38427.25</v>
      </c>
      <c r="Q3" s="123">
        <f t="shared" ref="Q3:Q7" si="7">IF(K3=L3,P3,R3)</f>
        <v>239790.73249480556</v>
      </c>
      <c r="R3" s="114">
        <f>IF($M3&lt;$I3,"Error",IF(AND($K3&gt;$J3,$M3&gt;$K3),"Error",IF(AND($K3&lt;$J3,$M3&gt;$J3),"Error",-1*PMT(a!$E$8/12,2*$U3*a!$E$9,$F3-$M3-a!$E$4,0,1))))</f>
        <v>239790.73249480556</v>
      </c>
      <c r="S3" s="32">
        <f t="shared" ref="S3:S7" si="8">IF(E3="F",0,1)</f>
        <v>1</v>
      </c>
      <c r="T3" s="33">
        <f t="shared" ref="T3:T7" si="9">IF($S3=1,VLOOKUP(H3,M,11,FALSE),VLOOKUP(H3,F,11,FALSE))</f>
        <v>9.9845004120570557</v>
      </c>
      <c r="U3" s="33">
        <f t="shared" ref="U3:U7" si="10">$T3-(11/24)</f>
        <v>9.5261670787237218</v>
      </c>
      <c r="V3" s="33">
        <f t="shared" ref="V3:V7" si="11">+U3*2</f>
        <v>19.052334157447444</v>
      </c>
      <c r="W3" s="124">
        <f t="shared" ref="W3:W7" si="12">+G3/12*0.5</f>
        <v>38427.25</v>
      </c>
    </row>
    <row r="4" spans="1:23" s="125" customFormat="1" x14ac:dyDescent="0.25">
      <c r="A4" s="104">
        <f t="shared" ref="A4:A14" si="13">A3+1</f>
        <v>2</v>
      </c>
      <c r="B4" s="30" t="s">
        <v>78</v>
      </c>
      <c r="C4" s="30" t="s">
        <v>79</v>
      </c>
      <c r="D4" s="30" t="s">
        <v>80</v>
      </c>
      <c r="E4" s="30" t="s">
        <v>71</v>
      </c>
      <c r="F4" s="108">
        <v>121673697</v>
      </c>
      <c r="G4" s="108">
        <v>21991902</v>
      </c>
      <c r="H4" s="30">
        <v>56</v>
      </c>
      <c r="I4" s="31">
        <v>0</v>
      </c>
      <c r="J4" s="121">
        <f t="shared" si="3"/>
        <v>30418424.25</v>
      </c>
      <c r="K4" s="122">
        <f>MAX(0,($F4-0+PV(a!$E$8/12,2*$U4*a!$E$9,$W4,0,1)))</f>
        <v>9370860.2938967794</v>
      </c>
      <c r="L4" s="122">
        <f t="shared" si="4"/>
        <v>30418424.25</v>
      </c>
      <c r="M4" s="114">
        <f t="shared" si="5"/>
        <v>30418424.25</v>
      </c>
      <c r="N4" s="122">
        <f>-1*PMT(a!$E$8/12,2*$U4*a!$E$9,$F4-a!$E$4-$I4,0,1)</f>
        <v>992790.30509723967</v>
      </c>
      <c r="O4" s="123">
        <f>-1*PMT(a!$E$8/12,2*$U4*a!$E$9,$F4-a!$E$4-$J4,0,1)</f>
        <v>744592.72882292978</v>
      </c>
      <c r="P4" s="123">
        <f t="shared" si="6"/>
        <v>916329.25</v>
      </c>
      <c r="Q4" s="123">
        <f t="shared" si="7"/>
        <v>744592.72882292978</v>
      </c>
      <c r="R4" s="114">
        <f>IF($M4&lt;$I4,"Error",IF(AND($K4&gt;$J4,$M4&gt;$K4),"Error",IF(AND($K4&lt;$J4,$M4&gt;$J4),"Error",-1*PMT(a!$E$8/12,2*$U4*a!$E$9,$F4-$M4-a!$E$4,0,1))))</f>
        <v>744592.72882292978</v>
      </c>
      <c r="S4" s="32">
        <f t="shared" si="8"/>
        <v>1</v>
      </c>
      <c r="T4" s="33">
        <f t="shared" si="9"/>
        <v>10.156618919557323</v>
      </c>
      <c r="U4" s="33">
        <f t="shared" si="10"/>
        <v>9.6982855862239887</v>
      </c>
      <c r="V4" s="33">
        <f t="shared" si="11"/>
        <v>19.396571172447977</v>
      </c>
      <c r="W4" s="124">
        <f t="shared" si="12"/>
        <v>916329.25</v>
      </c>
    </row>
    <row r="5" spans="1:23" s="125" customFormat="1" x14ac:dyDescent="0.25">
      <c r="A5" s="104">
        <f t="shared" si="13"/>
        <v>3</v>
      </c>
      <c r="B5" s="30" t="s">
        <v>81</v>
      </c>
      <c r="C5" s="30" t="s">
        <v>82</v>
      </c>
      <c r="D5" s="30" t="s">
        <v>83</v>
      </c>
      <c r="E5" s="30" t="s">
        <v>71</v>
      </c>
      <c r="F5" s="108">
        <v>168335883</v>
      </c>
      <c r="G5" s="108">
        <v>15781614</v>
      </c>
      <c r="H5" s="30">
        <v>60</v>
      </c>
      <c r="I5" s="31">
        <v>0</v>
      </c>
      <c r="J5" s="121">
        <f t="shared" si="3"/>
        <v>42083970.75</v>
      </c>
      <c r="K5" s="122">
        <f>MAX(0,($F5-0+PV(a!$E$8/12,2*$U5*a!$E$9,$W5,0,1)))</f>
        <v>90549692.897837386</v>
      </c>
      <c r="L5" s="122">
        <f t="shared" si="4"/>
        <v>84167941.5</v>
      </c>
      <c r="M5" s="114">
        <f t="shared" si="5"/>
        <v>84167941.5</v>
      </c>
      <c r="N5" s="122">
        <f>-1*PMT(a!$E$8/12,2*$U5*a!$E$9,$F5-a!$E$4-$I5,0,1)</f>
        <v>1423031.0485094034</v>
      </c>
      <c r="O5" s="123">
        <f>-1*PMT(a!$E$8/12,2*$U5*a!$E$9,$F5-a!$E$4-$J5,0,1)</f>
        <v>1067273.2863820526</v>
      </c>
      <c r="P5" s="123">
        <f t="shared" si="6"/>
        <v>657567.25</v>
      </c>
      <c r="Q5" s="123">
        <f t="shared" si="7"/>
        <v>711515.52425470168</v>
      </c>
      <c r="R5" s="114">
        <f>IF($M5&lt;$I5,"Error",IF(AND($K5&gt;$J5,$M5&gt;$K5),"Error",IF(AND($K5&lt;$J5,$M5&gt;$J5),"Error",-1*PMT(a!$E$8/12,2*$U5*a!$E$9,$F5-$M5-a!$E$4,0,1))))</f>
        <v>711515.52425470168</v>
      </c>
      <c r="S5" s="32">
        <f t="shared" si="8"/>
        <v>1</v>
      </c>
      <c r="T5" s="33">
        <f t="shared" si="9"/>
        <v>9.4315744547112974</v>
      </c>
      <c r="U5" s="33">
        <f t="shared" si="10"/>
        <v>8.9732411213779635</v>
      </c>
      <c r="V5" s="33">
        <f t="shared" si="11"/>
        <v>17.946482242755927</v>
      </c>
      <c r="W5" s="124">
        <f t="shared" si="12"/>
        <v>657567.25</v>
      </c>
    </row>
    <row r="6" spans="1:23" s="125" customFormat="1" x14ac:dyDescent="0.25">
      <c r="A6" s="104">
        <f t="shared" si="13"/>
        <v>4</v>
      </c>
      <c r="B6" s="30" t="s">
        <v>84</v>
      </c>
      <c r="C6" s="30" t="s">
        <v>85</v>
      </c>
      <c r="D6" s="30" t="s">
        <v>83</v>
      </c>
      <c r="E6" s="30" t="s">
        <v>71</v>
      </c>
      <c r="F6" s="108">
        <v>107236675</v>
      </c>
      <c r="G6" s="108">
        <v>118419636</v>
      </c>
      <c r="H6" s="30">
        <v>60</v>
      </c>
      <c r="I6" s="31">
        <v>0</v>
      </c>
      <c r="J6" s="121">
        <f t="shared" si="3"/>
        <v>26809168.75</v>
      </c>
      <c r="K6" s="122">
        <f>MAX(0,($F6-0+PV(a!$E$8/12,2*$U6*a!$E$9,$W6,0,1)))</f>
        <v>0</v>
      </c>
      <c r="L6" s="122">
        <f t="shared" si="4"/>
        <v>26809168.75</v>
      </c>
      <c r="M6" s="114">
        <f t="shared" si="5"/>
        <v>26809168.75</v>
      </c>
      <c r="N6" s="122">
        <f>-1*PMT(a!$E$8/12,2*$U6*a!$E$9,$F6-a!$E$4-$I6,0,1)</f>
        <v>906527.56467800832</v>
      </c>
      <c r="O6" s="123">
        <f>-1*PMT(a!$E$8/12,2*$U6*a!$E$9,$F6-a!$E$4-$J6,0,1)</f>
        <v>679895.67350850627</v>
      </c>
      <c r="P6" s="123">
        <f t="shared" si="6"/>
        <v>906527.56467800832</v>
      </c>
      <c r="Q6" s="123">
        <f t="shared" si="7"/>
        <v>679895.67350850627</v>
      </c>
      <c r="R6" s="114">
        <f>IF($M6&lt;$I6,"Error",IF(AND($K6&gt;$J6,$M6&gt;$K6),"Error",IF(AND($K6&lt;$J6,$M6&gt;$J6),"Error",-1*PMT(a!$E$8/12,2*$U6*a!$E$9,$F6-$M6-a!$E$4,0,1))))</f>
        <v>679895.67350850627</v>
      </c>
      <c r="S6" s="32">
        <f t="shared" si="8"/>
        <v>1</v>
      </c>
      <c r="T6" s="33">
        <f t="shared" si="9"/>
        <v>9.4315744547112974</v>
      </c>
      <c r="U6" s="33">
        <f t="shared" si="10"/>
        <v>8.9732411213779635</v>
      </c>
      <c r="V6" s="33">
        <f t="shared" si="11"/>
        <v>17.946482242755927</v>
      </c>
      <c r="W6" s="124">
        <f t="shared" si="12"/>
        <v>4934151.5</v>
      </c>
    </row>
    <row r="7" spans="1:23" s="125" customFormat="1" x14ac:dyDescent="0.25">
      <c r="A7" s="104">
        <f t="shared" si="13"/>
        <v>5</v>
      </c>
      <c r="B7" s="30" t="s">
        <v>86</v>
      </c>
      <c r="C7" s="30" t="s">
        <v>87</v>
      </c>
      <c r="D7" s="30" t="s">
        <v>88</v>
      </c>
      <c r="E7" s="30" t="s">
        <v>71</v>
      </c>
      <c r="F7" s="108">
        <v>355743088</v>
      </c>
      <c r="G7" s="108">
        <v>17513298</v>
      </c>
      <c r="H7" s="30">
        <v>60</v>
      </c>
      <c r="I7" s="31">
        <v>0</v>
      </c>
      <c r="J7" s="121">
        <f t="shared" si="3"/>
        <v>88935772</v>
      </c>
      <c r="K7" s="122">
        <f>MAX(0,($F7-0+PV(a!$E$8/12,2*$U7*a!$E$9,$W7,0,1)))</f>
        <v>269421579.46837425</v>
      </c>
      <c r="L7" s="122">
        <f t="shared" si="4"/>
        <v>177871544</v>
      </c>
      <c r="M7" s="114">
        <f t="shared" si="5"/>
        <v>177871544</v>
      </c>
      <c r="N7" s="122">
        <f>-1*PMT(a!$E$8/12,2*$U7*a!$E$9,$F7-a!$E$4-$I7,0,1)</f>
        <v>3007281.9323769072</v>
      </c>
      <c r="O7" s="123">
        <f>-1*PMT(a!$E$8/12,2*$U7*a!$E$9,$F7-a!$E$4-$J7,0,1)</f>
        <v>2255461.4492826806</v>
      </c>
      <c r="P7" s="123">
        <f t="shared" si="6"/>
        <v>729720.75</v>
      </c>
      <c r="Q7" s="123">
        <f t="shared" si="7"/>
        <v>1503640.9661884536</v>
      </c>
      <c r="R7" s="114">
        <f>IF($M7&lt;$I7,"Error",IF(AND($K7&gt;$J7,$M7&gt;$K7),"Error",IF(AND($K7&lt;$J7,$M7&gt;$J7),"Error",-1*PMT(a!$E$8/12,2*$U7*a!$E$9,$F7-$M7-a!$E$4,0,1))))</f>
        <v>1503640.9661884536</v>
      </c>
      <c r="S7" s="32">
        <f t="shared" si="8"/>
        <v>1</v>
      </c>
      <c r="T7" s="33">
        <f t="shared" si="9"/>
        <v>9.4315744547112974</v>
      </c>
      <c r="U7" s="33">
        <f t="shared" si="10"/>
        <v>8.9732411213779635</v>
      </c>
      <c r="V7" s="33">
        <f t="shared" si="11"/>
        <v>17.946482242755927</v>
      </c>
      <c r="W7" s="124">
        <f t="shared" si="12"/>
        <v>729720.75</v>
      </c>
    </row>
    <row r="8" spans="1:23" x14ac:dyDescent="0.25">
      <c r="A8" s="105">
        <v>6</v>
      </c>
      <c r="B8" s="28" t="s">
        <v>103</v>
      </c>
      <c r="C8" s="27" t="s">
        <v>104</v>
      </c>
      <c r="D8" s="27" t="s">
        <v>105</v>
      </c>
      <c r="E8" s="27" t="s">
        <v>71</v>
      </c>
      <c r="F8" s="109">
        <v>9791930.8300000001</v>
      </c>
      <c r="G8" s="109">
        <f>(622530+249012+124506)*12</f>
        <v>11952576</v>
      </c>
      <c r="H8" s="106">
        <v>50</v>
      </c>
      <c r="I8" s="31">
        <v>0</v>
      </c>
      <c r="J8" s="121">
        <f t="shared" ref="J8:J21" si="14">F8*0.25</f>
        <v>2447982.7075</v>
      </c>
      <c r="K8" s="122">
        <f>MAX(0,($F8-0+PV(a!$E$8/12,2*$U8*a!$E$9,$W8,0,1)))</f>
        <v>0</v>
      </c>
      <c r="L8" s="122">
        <f t="shared" si="4"/>
        <v>2447982.7075</v>
      </c>
      <c r="M8" s="114">
        <f t="shared" si="5"/>
        <v>2447982.7075</v>
      </c>
      <c r="N8" s="122">
        <f>-1*PMT(a!$E$8/12,2*$U8*a!$E$9,$F8-a!$E$4-$I8,0,1)</f>
        <v>76948.227598066762</v>
      </c>
      <c r="O8" s="123">
        <f>-1*PMT(a!$E$8/12,2*$U8*a!$E$9,$F8-a!$E$4-$J8,0,1)</f>
        <v>57711.170698550071</v>
      </c>
      <c r="P8" s="123">
        <f t="shared" ref="P8:P21" si="15">IF(K8=0,N8,W8)</f>
        <v>76948.227598066762</v>
      </c>
      <c r="Q8" s="123">
        <f t="shared" ref="Q8:Q21" si="16">IF(K8=L8,P8,R8)</f>
        <v>57711.170698550071</v>
      </c>
      <c r="R8" s="114">
        <f>IF($M8&lt;$I8,"Error",IF(AND($K8&gt;$J8,$M8&gt;$K8),"Error",IF(AND($K8&lt;$J8,$M8&gt;$J8),"Error",-1*PMT(a!$E$8/12,2*$U8*a!$E$9,$F8-$M8-a!$E$4,0,1))))</f>
        <v>57711.170698550071</v>
      </c>
      <c r="S8" s="32">
        <f t="shared" ref="S8:S21" si="17">IF(E8="F",0,1)</f>
        <v>1</v>
      </c>
      <c r="T8" s="33">
        <f t="shared" ref="T8:T21" si="18">IF($S8=1,VLOOKUP(H8,M,11,FALSE),VLOOKUP(H8,F,11,FALSE))</f>
        <v>11.059495994896515</v>
      </c>
      <c r="U8" s="33">
        <f t="shared" ref="U8:U71" si="19">$T8-(11/24)</f>
        <v>10.601162661563182</v>
      </c>
      <c r="V8" s="33">
        <f t="shared" ref="V8:V21" si="20">+U8*2</f>
        <v>21.202325323126363</v>
      </c>
      <c r="W8" s="124">
        <f t="shared" ref="W8:W21" si="21">+G8/12*0.5</f>
        <v>498024</v>
      </c>
    </row>
    <row r="9" spans="1:23" x14ac:dyDescent="0.25">
      <c r="A9" s="105">
        <v>7</v>
      </c>
      <c r="B9" s="28" t="s">
        <v>108</v>
      </c>
      <c r="C9" s="27" t="s">
        <v>106</v>
      </c>
      <c r="D9" s="27" t="s">
        <v>107</v>
      </c>
      <c r="E9" s="27" t="s">
        <v>71</v>
      </c>
      <c r="F9" s="109">
        <v>5999270.2300000004</v>
      </c>
      <c r="G9" s="109">
        <f>(85995.67+13783.93)*12*0.5</f>
        <v>598677.60000000009</v>
      </c>
      <c r="H9" s="106">
        <v>56</v>
      </c>
      <c r="I9" s="31">
        <v>0</v>
      </c>
      <c r="J9" s="121">
        <f t="shared" si="14"/>
        <v>1499817.5575000001</v>
      </c>
      <c r="K9" s="122">
        <f>MAX(0,($F9-0+PV(a!$E$8/12,2*$U9*a!$E$9,$W9,0,1)))</f>
        <v>2942090.693987072</v>
      </c>
      <c r="L9" s="122">
        <f t="shared" si="4"/>
        <v>2942090.693987072</v>
      </c>
      <c r="M9" s="114">
        <f t="shared" si="5"/>
        <v>2942090.693987072</v>
      </c>
      <c r="N9" s="122">
        <f>-1*PMT(a!$E$8/12,2*$U9*a!$E$9,$F9-a!$E$4-$I9,0,1)</f>
        <v>48950.738482142842</v>
      </c>
      <c r="O9" s="123">
        <f>-1*PMT(a!$E$8/12,2*$U9*a!$E$9,$F9-a!$E$4-$J9,0,1)</f>
        <v>36713.053861607128</v>
      </c>
      <c r="P9" s="123">
        <f t="shared" si="15"/>
        <v>24944.900000000005</v>
      </c>
      <c r="Q9" s="123">
        <f t="shared" si="16"/>
        <v>24944.900000000005</v>
      </c>
      <c r="R9" s="114">
        <f>IF($M9&lt;$I9,"Error",IF(AND($K9&gt;$J9,$M9&gt;$K9),"Error",IF(AND($K9&lt;$J9,$M9&gt;$J9),"Error",-1*PMT(a!$E$8/12,2*$U9*a!$E$9,$F9-$M9-a!$E$4,0,1))))</f>
        <v>24944.900000000107</v>
      </c>
      <c r="S9" s="32">
        <f t="shared" si="17"/>
        <v>1</v>
      </c>
      <c r="T9" s="33">
        <f t="shared" si="18"/>
        <v>10.156618919557323</v>
      </c>
      <c r="U9" s="33">
        <f t="shared" si="19"/>
        <v>9.6982855862239887</v>
      </c>
      <c r="V9" s="33">
        <f t="shared" si="20"/>
        <v>19.396571172447977</v>
      </c>
      <c r="W9" s="124">
        <f t="shared" si="21"/>
        <v>24944.900000000005</v>
      </c>
    </row>
    <row r="10" spans="1:23" x14ac:dyDescent="0.25">
      <c r="A10" s="105">
        <v>8</v>
      </c>
      <c r="I10" s="31">
        <v>0</v>
      </c>
      <c r="J10" s="121">
        <f t="shared" si="14"/>
        <v>0</v>
      </c>
      <c r="K10" s="122" t="e">
        <f>MAX(0,($F10-0+PV(a!$E$8/12,2*$U10*a!$E$9,$W10,0,1)))</f>
        <v>#N/A</v>
      </c>
      <c r="L10" s="122" t="e">
        <f t="shared" si="4"/>
        <v>#N/A</v>
      </c>
      <c r="M10" s="114" t="e">
        <f t="shared" si="5"/>
        <v>#N/A</v>
      </c>
      <c r="N10" s="122" t="e">
        <f>-1*PMT(a!$E$8/12,2*$U10*a!$E$9,$F10-a!$E$4-$I10,0,1)</f>
        <v>#N/A</v>
      </c>
      <c r="O10" s="123" t="e">
        <f>-1*PMT(a!$E$8/12,2*$U10*a!$E$9,$F10-a!$E$4-$J10,0,1)</f>
        <v>#N/A</v>
      </c>
      <c r="P10" s="123" t="e">
        <f t="shared" si="15"/>
        <v>#N/A</v>
      </c>
      <c r="Q10" s="123" t="e">
        <f t="shared" si="16"/>
        <v>#N/A</v>
      </c>
      <c r="R10" s="114" t="e">
        <f>IF($M10&lt;$I10,"Error",IF(AND($K10&gt;$J10,$M10&gt;$K10),"Error",IF(AND($K10&lt;$J10,$M10&gt;$J10),"Error",-1*PMT(a!$E$8/12,2*$U10*a!$E$9,$F10-$M10-a!$E$4,0,1))))</f>
        <v>#N/A</v>
      </c>
      <c r="S10" s="32">
        <f t="shared" si="17"/>
        <v>1</v>
      </c>
      <c r="T10" s="33" t="e">
        <f t="shared" si="18"/>
        <v>#N/A</v>
      </c>
      <c r="U10" s="33" t="e">
        <f t="shared" si="19"/>
        <v>#N/A</v>
      </c>
      <c r="V10" s="33" t="e">
        <f t="shared" si="20"/>
        <v>#N/A</v>
      </c>
      <c r="W10" s="124">
        <f t="shared" si="21"/>
        <v>0</v>
      </c>
    </row>
    <row r="11" spans="1:23" x14ac:dyDescent="0.25">
      <c r="I11" s="31">
        <v>0</v>
      </c>
      <c r="J11" s="121">
        <f t="shared" si="14"/>
        <v>0</v>
      </c>
      <c r="K11" s="122" t="e">
        <f>MAX(0,($F11-0+PV(a!$E$8/12,2*$U11*a!$E$9,$W11,0,1)))</f>
        <v>#N/A</v>
      </c>
      <c r="L11" s="122" t="e">
        <f t="shared" si="4"/>
        <v>#N/A</v>
      </c>
      <c r="M11" s="114" t="e">
        <f t="shared" si="5"/>
        <v>#N/A</v>
      </c>
      <c r="N11" s="122" t="e">
        <f>-1*PMT(a!$E$8/12,2*$U11*a!$E$9,$F11-a!$E$4-$I11,0,1)</f>
        <v>#N/A</v>
      </c>
      <c r="O11" s="123" t="e">
        <f>-1*PMT(a!$E$8/12,2*$U11*a!$E$9,$F11-a!$E$4-$J11,0,1)</f>
        <v>#N/A</v>
      </c>
      <c r="P11" s="123" t="e">
        <f t="shared" si="15"/>
        <v>#N/A</v>
      </c>
      <c r="Q11" s="123" t="e">
        <f t="shared" si="16"/>
        <v>#N/A</v>
      </c>
      <c r="R11" s="114" t="e">
        <f>IF($M11&lt;$I11,"Error",IF(AND($K11&gt;$J11,$M11&gt;$K11),"Error",IF(AND($K11&lt;$J11,$M11&gt;$J11),"Error",-1*PMT(a!$E$8/12,2*$U11*a!$E$9,$F11-$M11-a!$E$4,0,1))))</f>
        <v>#N/A</v>
      </c>
      <c r="S11" s="32">
        <f t="shared" si="17"/>
        <v>1</v>
      </c>
      <c r="T11" s="33" t="e">
        <f t="shared" si="18"/>
        <v>#N/A</v>
      </c>
      <c r="U11" s="33" t="e">
        <f t="shared" si="19"/>
        <v>#N/A</v>
      </c>
      <c r="V11" s="33" t="e">
        <f t="shared" si="20"/>
        <v>#N/A</v>
      </c>
      <c r="W11" s="124">
        <f t="shared" si="21"/>
        <v>0</v>
      </c>
    </row>
    <row r="12" spans="1:23" x14ac:dyDescent="0.25">
      <c r="I12" s="31">
        <v>0</v>
      </c>
      <c r="J12" s="121">
        <f t="shared" si="14"/>
        <v>0</v>
      </c>
      <c r="K12" s="122" t="e">
        <f>MAX(0,($F12-0+PV(a!$E$8/12,2*$U12*a!$E$9,$W12,0,1)))</f>
        <v>#N/A</v>
      </c>
      <c r="L12" s="122" t="e">
        <f t="shared" si="4"/>
        <v>#N/A</v>
      </c>
      <c r="M12" s="114" t="e">
        <f t="shared" si="5"/>
        <v>#N/A</v>
      </c>
      <c r="N12" s="122" t="e">
        <f>-1*PMT(a!$E$8/12,2*$U12*a!$E$9,$F12-a!$E$4-$I12,0,1)</f>
        <v>#N/A</v>
      </c>
      <c r="O12" s="123" t="e">
        <f>-1*PMT(a!$E$8/12,2*$U12*a!$E$9,$F12-a!$E$4-$J12,0,1)</f>
        <v>#N/A</v>
      </c>
      <c r="P12" s="123" t="e">
        <f t="shared" si="15"/>
        <v>#N/A</v>
      </c>
      <c r="Q12" s="123" t="e">
        <f t="shared" si="16"/>
        <v>#N/A</v>
      </c>
      <c r="R12" s="114" t="e">
        <f>IF($M12&lt;$I12,"Error",IF(AND($K12&gt;$J12,$M12&gt;$K12),"Error",IF(AND($K12&lt;$J12,$M12&gt;$J12),"Error",-1*PMT(a!$E$8/12,2*$U12*a!$E$9,$F12-$M12-a!$E$4,0,1))))</f>
        <v>#N/A</v>
      </c>
      <c r="S12" s="32">
        <f t="shared" si="17"/>
        <v>1</v>
      </c>
      <c r="T12" s="33" t="e">
        <f t="shared" si="18"/>
        <v>#N/A</v>
      </c>
      <c r="U12" s="33" t="e">
        <f t="shared" si="19"/>
        <v>#N/A</v>
      </c>
      <c r="V12" s="33" t="e">
        <f t="shared" si="20"/>
        <v>#N/A</v>
      </c>
      <c r="W12" s="124">
        <f t="shared" si="21"/>
        <v>0</v>
      </c>
    </row>
    <row r="13" spans="1:23" x14ac:dyDescent="0.25">
      <c r="I13" s="31">
        <v>0</v>
      </c>
      <c r="J13" s="121">
        <f t="shared" si="14"/>
        <v>0</v>
      </c>
      <c r="K13" s="122" t="e">
        <f>MAX(0,($F13-0+PV(a!$E$8/12,2*$U13*a!$E$9,$W13,0,1)))</f>
        <v>#N/A</v>
      </c>
      <c r="L13" s="122" t="e">
        <f t="shared" si="4"/>
        <v>#N/A</v>
      </c>
      <c r="M13" s="114" t="e">
        <f t="shared" si="5"/>
        <v>#N/A</v>
      </c>
      <c r="N13" s="122" t="e">
        <f>-1*PMT(a!$E$8/12,2*$U13*a!$E$9,$F13-a!$E$4-$I13,0,1)</f>
        <v>#N/A</v>
      </c>
      <c r="O13" s="123" t="e">
        <f>-1*PMT(a!$E$8/12,2*$U13*a!$E$9,$F13-a!$E$4-$J13,0,1)</f>
        <v>#N/A</v>
      </c>
      <c r="P13" s="123" t="e">
        <f t="shared" si="15"/>
        <v>#N/A</v>
      </c>
      <c r="Q13" s="123" t="e">
        <f t="shared" si="16"/>
        <v>#N/A</v>
      </c>
      <c r="R13" s="114" t="e">
        <f>IF($M13&lt;$I13,"Error",IF(AND($K13&gt;$J13,$M13&gt;$K13),"Error",IF(AND($K13&lt;$J13,$M13&gt;$J13),"Error",-1*PMT(a!$E$8/12,2*$U13*a!$E$9,$F13-$M13-a!$E$4,0,1))))</f>
        <v>#N/A</v>
      </c>
      <c r="S13" s="32">
        <f t="shared" si="17"/>
        <v>1</v>
      </c>
      <c r="T13" s="33" t="e">
        <f t="shared" si="18"/>
        <v>#N/A</v>
      </c>
      <c r="U13" s="33" t="e">
        <f t="shared" si="19"/>
        <v>#N/A</v>
      </c>
      <c r="V13" s="33" t="e">
        <f t="shared" si="20"/>
        <v>#N/A</v>
      </c>
      <c r="W13" s="124">
        <f t="shared" si="21"/>
        <v>0</v>
      </c>
    </row>
    <row r="14" spans="1:23" x14ac:dyDescent="0.25">
      <c r="I14" s="31">
        <v>0</v>
      </c>
      <c r="J14" s="121">
        <f t="shared" si="14"/>
        <v>0</v>
      </c>
      <c r="K14" s="122" t="e">
        <f>MAX(0,($F14-0+PV(a!$E$8/12,2*$U14*a!$E$9,$W14,0,1)))</f>
        <v>#N/A</v>
      </c>
      <c r="L14" s="122" t="e">
        <f t="shared" si="4"/>
        <v>#N/A</v>
      </c>
      <c r="M14" s="114" t="e">
        <f t="shared" si="5"/>
        <v>#N/A</v>
      </c>
      <c r="N14" s="122" t="e">
        <f>-1*PMT(a!$E$8/12,2*$U14*a!$E$9,$F14-a!$E$4-$I14,0,1)</f>
        <v>#N/A</v>
      </c>
      <c r="O14" s="123" t="e">
        <f>-1*PMT(a!$E$8/12,2*$U14*a!$E$9,$F14-a!$E$4-$J14,0,1)</f>
        <v>#N/A</v>
      </c>
      <c r="P14" s="123" t="e">
        <f t="shared" si="15"/>
        <v>#N/A</v>
      </c>
      <c r="Q14" s="123" t="e">
        <f t="shared" si="16"/>
        <v>#N/A</v>
      </c>
      <c r="R14" s="114" t="e">
        <f>IF($M14&lt;$I14,"Error",IF(AND($K14&gt;$J14,$M14&gt;$K14),"Error",IF(AND($K14&lt;$J14,$M14&gt;$J14),"Error",-1*PMT(a!$E$8/12,2*$U14*a!$E$9,$F14-$M14-a!$E$4,0,1))))</f>
        <v>#N/A</v>
      </c>
      <c r="S14" s="32">
        <f t="shared" si="17"/>
        <v>1</v>
      </c>
      <c r="T14" s="33" t="e">
        <f t="shared" si="18"/>
        <v>#N/A</v>
      </c>
      <c r="U14" s="33" t="e">
        <f t="shared" si="19"/>
        <v>#N/A</v>
      </c>
      <c r="V14" s="33" t="e">
        <f t="shared" si="20"/>
        <v>#N/A</v>
      </c>
      <c r="W14" s="124">
        <f t="shared" si="21"/>
        <v>0</v>
      </c>
    </row>
    <row r="15" spans="1:23" x14ac:dyDescent="0.25">
      <c r="I15" s="31">
        <v>0</v>
      </c>
      <c r="J15" s="121">
        <f t="shared" si="14"/>
        <v>0</v>
      </c>
      <c r="K15" s="122" t="e">
        <f>MAX(0,($F15-0+PV(a!$E$8/12,2*$U15*a!$E$9,$W15,0,1)))</f>
        <v>#N/A</v>
      </c>
      <c r="L15" s="122" t="e">
        <f t="shared" si="4"/>
        <v>#N/A</v>
      </c>
      <c r="M15" s="114" t="e">
        <f t="shared" si="5"/>
        <v>#N/A</v>
      </c>
      <c r="N15" s="122" t="e">
        <f>-1*PMT(a!$E$8/12,2*$U15*a!$E$9,$F15-a!$E$4-$I15,0,1)</f>
        <v>#N/A</v>
      </c>
      <c r="O15" s="123" t="e">
        <f>-1*PMT(a!$E$8/12,2*$U15*a!$E$9,$F15-a!$E$4-$J15,0,1)</f>
        <v>#N/A</v>
      </c>
      <c r="P15" s="123" t="e">
        <f t="shared" si="15"/>
        <v>#N/A</v>
      </c>
      <c r="Q15" s="123" t="e">
        <f t="shared" si="16"/>
        <v>#N/A</v>
      </c>
      <c r="R15" s="114" t="e">
        <f>IF($M15&lt;$I15,"Error",IF(AND($K15&gt;$J15,$M15&gt;$K15),"Error",IF(AND($K15&lt;$J15,$M15&gt;$J15),"Error",-1*PMT(a!$E$8/12,2*$U15*a!$E$9,$F15-$M15-a!$E$4,0,1))))</f>
        <v>#N/A</v>
      </c>
      <c r="S15" s="32">
        <f t="shared" si="17"/>
        <v>1</v>
      </c>
      <c r="T15" s="33" t="e">
        <f t="shared" si="18"/>
        <v>#N/A</v>
      </c>
      <c r="U15" s="33" t="e">
        <f t="shared" si="19"/>
        <v>#N/A</v>
      </c>
      <c r="V15" s="33" t="e">
        <f t="shared" si="20"/>
        <v>#N/A</v>
      </c>
      <c r="W15" s="124">
        <f t="shared" si="21"/>
        <v>0</v>
      </c>
    </row>
    <row r="16" spans="1:23" x14ac:dyDescent="0.25">
      <c r="I16" s="31">
        <v>0</v>
      </c>
      <c r="J16" s="121">
        <f t="shared" si="14"/>
        <v>0</v>
      </c>
      <c r="K16" s="122" t="e">
        <f>MAX(0,($F16-0+PV(a!$E$8/12,2*$U16*a!$E$9,$W16,0,1)))</f>
        <v>#N/A</v>
      </c>
      <c r="L16" s="122" t="e">
        <f t="shared" si="4"/>
        <v>#N/A</v>
      </c>
      <c r="M16" s="114" t="e">
        <f t="shared" si="5"/>
        <v>#N/A</v>
      </c>
      <c r="N16" s="122" t="e">
        <f>-1*PMT(a!$E$8/12,2*$U16*a!$E$9,$F16-a!$E$4-$I16,0,1)</f>
        <v>#N/A</v>
      </c>
      <c r="O16" s="123" t="e">
        <f>-1*PMT(a!$E$8/12,2*$U16*a!$E$9,$F16-a!$E$4-$J16,0,1)</f>
        <v>#N/A</v>
      </c>
      <c r="P16" s="123" t="e">
        <f t="shared" si="15"/>
        <v>#N/A</v>
      </c>
      <c r="Q16" s="123" t="e">
        <f t="shared" si="16"/>
        <v>#N/A</v>
      </c>
      <c r="R16" s="114" t="e">
        <f>IF($M16&lt;$I16,"Error",IF(AND($K16&gt;$J16,$M16&gt;$K16),"Error",IF(AND($K16&lt;$J16,$M16&gt;$J16),"Error",-1*PMT(a!$E$8/12,2*$U16*a!$E$9,$F16-$M16-a!$E$4,0,1))))</f>
        <v>#N/A</v>
      </c>
      <c r="S16" s="32">
        <f t="shared" si="17"/>
        <v>1</v>
      </c>
      <c r="T16" s="33" t="e">
        <f t="shared" si="18"/>
        <v>#N/A</v>
      </c>
      <c r="U16" s="33" t="e">
        <f t="shared" si="19"/>
        <v>#N/A</v>
      </c>
      <c r="V16" s="33" t="e">
        <f t="shared" si="20"/>
        <v>#N/A</v>
      </c>
      <c r="W16" s="124">
        <f t="shared" si="21"/>
        <v>0</v>
      </c>
    </row>
    <row r="17" spans="9:23" x14ac:dyDescent="0.25">
      <c r="I17" s="31">
        <v>0</v>
      </c>
      <c r="J17" s="121">
        <f t="shared" si="14"/>
        <v>0</v>
      </c>
      <c r="K17" s="122" t="e">
        <f>MAX(0,($F17-0+PV(a!$E$8/12,2*$U17*a!$E$9,$W17,0,1)))</f>
        <v>#N/A</v>
      </c>
      <c r="L17" s="122" t="e">
        <f t="shared" si="4"/>
        <v>#N/A</v>
      </c>
      <c r="M17" s="114" t="e">
        <f t="shared" si="5"/>
        <v>#N/A</v>
      </c>
      <c r="N17" s="122" t="e">
        <f>-1*PMT(a!$E$8/12,2*$U17*a!$E$9,$F17-a!$E$4-$I17,0,1)</f>
        <v>#N/A</v>
      </c>
      <c r="O17" s="123" t="e">
        <f>-1*PMT(a!$E$8/12,2*$U17*a!$E$9,$F17-a!$E$4-$J17,0,1)</f>
        <v>#N/A</v>
      </c>
      <c r="P17" s="123" t="e">
        <f t="shared" si="15"/>
        <v>#N/A</v>
      </c>
      <c r="Q17" s="123" t="e">
        <f t="shared" si="16"/>
        <v>#N/A</v>
      </c>
      <c r="R17" s="114" t="e">
        <f>IF($M17&lt;$I17,"Error",IF(AND($K17&gt;$J17,$M17&gt;$K17),"Error",IF(AND($K17&lt;$J17,$M17&gt;$J17),"Error",-1*PMT(a!$E$8/12,2*$U17*a!$E$9,$F17-$M17-a!$E$4,0,1))))</f>
        <v>#N/A</v>
      </c>
      <c r="S17" s="32">
        <f t="shared" si="17"/>
        <v>1</v>
      </c>
      <c r="T17" s="33" t="e">
        <f t="shared" si="18"/>
        <v>#N/A</v>
      </c>
      <c r="U17" s="33" t="e">
        <f t="shared" si="19"/>
        <v>#N/A</v>
      </c>
      <c r="V17" s="33" t="e">
        <f t="shared" si="20"/>
        <v>#N/A</v>
      </c>
      <c r="W17" s="124">
        <f t="shared" si="21"/>
        <v>0</v>
      </c>
    </row>
    <row r="18" spans="9:23" x14ac:dyDescent="0.25">
      <c r="I18" s="31">
        <v>0</v>
      </c>
      <c r="J18" s="121">
        <f t="shared" si="14"/>
        <v>0</v>
      </c>
      <c r="K18" s="122" t="e">
        <f>MAX(0,($F18-0+PV(a!$E$8/12,2*$U18*a!$E$9,$W18,0,1)))</f>
        <v>#N/A</v>
      </c>
      <c r="L18" s="122" t="e">
        <f t="shared" si="4"/>
        <v>#N/A</v>
      </c>
      <c r="M18" s="114" t="e">
        <f t="shared" si="5"/>
        <v>#N/A</v>
      </c>
      <c r="N18" s="122" t="e">
        <f>-1*PMT(a!$E$8/12,2*$U18*a!$E$9,$F18-a!$E$4-$I18,0,1)</f>
        <v>#N/A</v>
      </c>
      <c r="O18" s="123" t="e">
        <f>-1*PMT(a!$E$8/12,2*$U18*a!$E$9,$F18-a!$E$4-$J18,0,1)</f>
        <v>#N/A</v>
      </c>
      <c r="P18" s="123" t="e">
        <f t="shared" si="15"/>
        <v>#N/A</v>
      </c>
      <c r="Q18" s="123" t="e">
        <f t="shared" si="16"/>
        <v>#N/A</v>
      </c>
      <c r="R18" s="114" t="e">
        <f>IF($M18&lt;$I18,"Error",IF(AND($K18&gt;$J18,$M18&gt;$K18),"Error",IF(AND($K18&lt;$J18,$M18&gt;$J18),"Error",-1*PMT(a!$E$8/12,2*$U18*a!$E$9,$F18-$M18-a!$E$4,0,1))))</f>
        <v>#N/A</v>
      </c>
      <c r="S18" s="32">
        <f t="shared" si="17"/>
        <v>1</v>
      </c>
      <c r="T18" s="33" t="e">
        <f t="shared" si="18"/>
        <v>#N/A</v>
      </c>
      <c r="U18" s="33" t="e">
        <f t="shared" si="19"/>
        <v>#N/A</v>
      </c>
      <c r="V18" s="33" t="e">
        <f t="shared" si="20"/>
        <v>#N/A</v>
      </c>
      <c r="W18" s="124">
        <f t="shared" si="21"/>
        <v>0</v>
      </c>
    </row>
    <row r="19" spans="9:23" x14ac:dyDescent="0.25">
      <c r="I19" s="31">
        <v>0</v>
      </c>
      <c r="J19" s="121">
        <f t="shared" si="14"/>
        <v>0</v>
      </c>
      <c r="K19" s="122" t="e">
        <f>MAX(0,($F19-0+PV(a!$E$8/12,2*$U19*a!$E$9,$W19,0,1)))</f>
        <v>#N/A</v>
      </c>
      <c r="L19" s="122" t="e">
        <f t="shared" si="4"/>
        <v>#N/A</v>
      </c>
      <c r="M19" s="114" t="e">
        <f t="shared" si="5"/>
        <v>#N/A</v>
      </c>
      <c r="N19" s="122" t="e">
        <f>-1*PMT(a!$E$8/12,2*$U19*a!$E$9,$F19-a!$E$4-$I19,0,1)</f>
        <v>#N/A</v>
      </c>
      <c r="O19" s="123" t="e">
        <f>-1*PMT(a!$E$8/12,2*$U19*a!$E$9,$F19-a!$E$4-$J19,0,1)</f>
        <v>#N/A</v>
      </c>
      <c r="P19" s="123" t="e">
        <f t="shared" si="15"/>
        <v>#N/A</v>
      </c>
      <c r="Q19" s="123" t="e">
        <f t="shared" si="16"/>
        <v>#N/A</v>
      </c>
      <c r="R19" s="114" t="e">
        <f>IF($M19&lt;$I19,"Error",IF(AND($K19&gt;$J19,$M19&gt;$K19),"Error",IF(AND($K19&lt;$J19,$M19&gt;$J19),"Error",-1*PMT(a!$E$8/12,2*$U19*a!$E$9,$F19-$M19-a!$E$4,0,1))))</f>
        <v>#N/A</v>
      </c>
      <c r="S19" s="32">
        <f t="shared" si="17"/>
        <v>1</v>
      </c>
      <c r="T19" s="33" t="e">
        <f t="shared" si="18"/>
        <v>#N/A</v>
      </c>
      <c r="U19" s="33" t="e">
        <f t="shared" si="19"/>
        <v>#N/A</v>
      </c>
      <c r="V19" s="33" t="e">
        <f t="shared" si="20"/>
        <v>#N/A</v>
      </c>
      <c r="W19" s="124">
        <f t="shared" si="21"/>
        <v>0</v>
      </c>
    </row>
    <row r="20" spans="9:23" x14ac:dyDescent="0.25">
      <c r="I20" s="31">
        <v>0</v>
      </c>
      <c r="J20" s="121">
        <f t="shared" si="14"/>
        <v>0</v>
      </c>
      <c r="K20" s="122" t="e">
        <f>MAX(0,($F20-0+PV(a!$E$8/12,2*$U20*a!$E$9,$W20,0,1)))</f>
        <v>#N/A</v>
      </c>
      <c r="L20" s="122" t="e">
        <f t="shared" si="4"/>
        <v>#N/A</v>
      </c>
      <c r="M20" s="114" t="e">
        <f t="shared" si="5"/>
        <v>#N/A</v>
      </c>
      <c r="N20" s="122" t="e">
        <f>-1*PMT(a!$E$8/12,2*$U20*a!$E$9,$F20-a!$E$4-$I20,0,1)</f>
        <v>#N/A</v>
      </c>
      <c r="O20" s="123" t="e">
        <f>-1*PMT(a!$E$8/12,2*$U20*a!$E$9,$F20-a!$E$4-$J20,0,1)</f>
        <v>#N/A</v>
      </c>
      <c r="P20" s="123" t="e">
        <f t="shared" si="15"/>
        <v>#N/A</v>
      </c>
      <c r="Q20" s="123" t="e">
        <f t="shared" si="16"/>
        <v>#N/A</v>
      </c>
      <c r="R20" s="114" t="e">
        <f>IF($M20&lt;$I20,"Error",IF(AND($K20&gt;$J20,$M20&gt;$K20),"Error",IF(AND($K20&lt;$J20,$M20&gt;$J20),"Error",-1*PMT(a!$E$8/12,2*$U20*a!$E$9,$F20-$M20-a!$E$4,0,1))))</f>
        <v>#N/A</v>
      </c>
      <c r="S20" s="32">
        <f t="shared" si="17"/>
        <v>1</v>
      </c>
      <c r="T20" s="33" t="e">
        <f t="shared" si="18"/>
        <v>#N/A</v>
      </c>
      <c r="U20" s="33" t="e">
        <f t="shared" si="19"/>
        <v>#N/A</v>
      </c>
      <c r="V20" s="33" t="e">
        <f t="shared" si="20"/>
        <v>#N/A</v>
      </c>
      <c r="W20" s="124">
        <f t="shared" si="21"/>
        <v>0</v>
      </c>
    </row>
    <row r="21" spans="9:23" x14ac:dyDescent="0.25">
      <c r="I21" s="31">
        <v>0</v>
      </c>
      <c r="J21" s="121">
        <f t="shared" si="14"/>
        <v>0</v>
      </c>
      <c r="K21" s="122" t="e">
        <f>MAX(0,($F21-0+PV(a!$E$8/12,2*$U21*a!$E$9,$W21,0,1)))</f>
        <v>#N/A</v>
      </c>
      <c r="L21" s="122" t="e">
        <f t="shared" si="4"/>
        <v>#N/A</v>
      </c>
      <c r="M21" s="114" t="e">
        <f t="shared" si="5"/>
        <v>#N/A</v>
      </c>
      <c r="N21" s="122" t="e">
        <f>-1*PMT(a!$E$8/12,2*$U21*a!$E$9,$F21-a!$E$4-$I21,0,1)</f>
        <v>#N/A</v>
      </c>
      <c r="O21" s="123" t="e">
        <f>-1*PMT(a!$E$8/12,2*$U21*a!$E$9,$F21-a!$E$4-$J21,0,1)</f>
        <v>#N/A</v>
      </c>
      <c r="P21" s="123" t="e">
        <f t="shared" si="15"/>
        <v>#N/A</v>
      </c>
      <c r="Q21" s="123" t="e">
        <f t="shared" si="16"/>
        <v>#N/A</v>
      </c>
      <c r="R21" s="114" t="e">
        <f>IF($M21&lt;$I21,"Error",IF(AND($K21&gt;$J21,$M21&gt;$K21),"Error",IF(AND($K21&lt;$J21,$M21&gt;$J21),"Error",-1*PMT(a!$E$8/12,2*$U21*a!$E$9,$F21-$M21-a!$E$4,0,1))))</f>
        <v>#N/A</v>
      </c>
      <c r="S21" s="32">
        <f t="shared" si="17"/>
        <v>1</v>
      </c>
      <c r="T21" s="33" t="e">
        <f t="shared" si="18"/>
        <v>#N/A</v>
      </c>
      <c r="U21" s="33" t="e">
        <f t="shared" si="19"/>
        <v>#N/A</v>
      </c>
      <c r="V21" s="33" t="e">
        <f t="shared" si="20"/>
        <v>#N/A</v>
      </c>
      <c r="W21" s="124">
        <f t="shared" si="21"/>
        <v>0</v>
      </c>
    </row>
    <row r="22" spans="9:23" x14ac:dyDescent="0.25">
      <c r="I22" s="31">
        <v>0</v>
      </c>
      <c r="J22" s="121">
        <f t="shared" ref="J22:J85" si="22">F22*0.25</f>
        <v>0</v>
      </c>
      <c r="K22" s="122" t="e">
        <f>MAX(0,($F22-0+PV(a!$E$8/12,2*$U22*a!$E$9,$W22,0,1)))</f>
        <v>#N/A</v>
      </c>
      <c r="L22" s="122" t="e">
        <f t="shared" si="4"/>
        <v>#N/A</v>
      </c>
      <c r="M22" s="114" t="e">
        <f t="shared" si="5"/>
        <v>#N/A</v>
      </c>
      <c r="N22" s="122" t="e">
        <f>-1*PMT(a!$E$8/12,2*$U22*a!$E$9,$F22-a!$E$4-$I22,0,1)</f>
        <v>#N/A</v>
      </c>
      <c r="O22" s="123" t="e">
        <f>-1*PMT(a!$E$8/12,2*$U22*a!$E$9,$F22-a!$E$4-$J22,0,1)</f>
        <v>#N/A</v>
      </c>
      <c r="P22" s="123" t="e">
        <f t="shared" ref="P22:P54" si="23">IF(K22=0,N22,W22)</f>
        <v>#N/A</v>
      </c>
      <c r="Q22" s="123" t="e">
        <f t="shared" ref="Q22:Q54" si="24">IF(K22=L22,P22,R22)</f>
        <v>#N/A</v>
      </c>
      <c r="R22" s="114" t="e">
        <f>IF($M22&lt;$I22,"Error",IF(AND($K22&gt;$J22,$M22&gt;$K22),"Error",IF(AND($K22&lt;$J22,$M22&gt;$J22),"Error",-1*PMT(a!$E$8/12,2*$U22*a!$E$9,$F22-$M22-a!$E$4,0,1))))</f>
        <v>#N/A</v>
      </c>
      <c r="S22" s="32">
        <f t="shared" ref="S22:S54" si="25">IF(E22="F",0,1)</f>
        <v>1</v>
      </c>
      <c r="T22" s="33" t="e">
        <f t="shared" ref="T22:T54" si="26">IF($S22=1,VLOOKUP(H22,M,11,FALSE),VLOOKUP(H22,F,11,FALSE))</f>
        <v>#N/A</v>
      </c>
      <c r="U22" s="33" t="e">
        <f t="shared" si="19"/>
        <v>#N/A</v>
      </c>
      <c r="V22" s="33" t="e">
        <f t="shared" ref="V22:V54" si="27">+U22*2</f>
        <v>#N/A</v>
      </c>
      <c r="W22" s="124">
        <f t="shared" ref="W22:W54" si="28">+G22/12*0.5</f>
        <v>0</v>
      </c>
    </row>
    <row r="23" spans="9:23" x14ac:dyDescent="0.25">
      <c r="I23" s="31">
        <v>0</v>
      </c>
      <c r="J23" s="121">
        <f t="shared" si="22"/>
        <v>0</v>
      </c>
      <c r="K23" s="122" t="e">
        <f>MAX(0,($F23-0+PV(a!$E$8/12,2*$U23*a!$E$9,$W23,0,1)))</f>
        <v>#N/A</v>
      </c>
      <c r="L23" s="122" t="e">
        <f t="shared" si="4"/>
        <v>#N/A</v>
      </c>
      <c r="M23" s="114" t="e">
        <f t="shared" si="5"/>
        <v>#N/A</v>
      </c>
      <c r="N23" s="122" t="e">
        <f>-1*PMT(a!$E$8/12,2*$U23*a!$E$9,$F23-a!$E$4-$I23,0,1)</f>
        <v>#N/A</v>
      </c>
      <c r="O23" s="123" t="e">
        <f>-1*PMT(a!$E$8/12,2*$U23*a!$E$9,$F23-a!$E$4-$J23,0,1)</f>
        <v>#N/A</v>
      </c>
      <c r="P23" s="123" t="e">
        <f t="shared" si="23"/>
        <v>#N/A</v>
      </c>
      <c r="Q23" s="123" t="e">
        <f t="shared" si="24"/>
        <v>#N/A</v>
      </c>
      <c r="R23" s="114" t="e">
        <f>IF($M23&lt;$I23,"Error",IF(AND($K23&gt;$J23,$M23&gt;$K23),"Error",IF(AND($K23&lt;$J23,$M23&gt;$J23),"Error",-1*PMT(a!$E$8/12,2*$U23*a!$E$9,$F23-$M23-a!$E$4,0,1))))</f>
        <v>#N/A</v>
      </c>
      <c r="S23" s="32">
        <f t="shared" si="25"/>
        <v>1</v>
      </c>
      <c r="T23" s="33" t="e">
        <f t="shared" si="26"/>
        <v>#N/A</v>
      </c>
      <c r="U23" s="33" t="e">
        <f t="shared" si="19"/>
        <v>#N/A</v>
      </c>
      <c r="V23" s="33" t="e">
        <f t="shared" si="27"/>
        <v>#N/A</v>
      </c>
      <c r="W23" s="124">
        <f t="shared" si="28"/>
        <v>0</v>
      </c>
    </row>
    <row r="24" spans="9:23" x14ac:dyDescent="0.25">
      <c r="I24" s="31">
        <v>0</v>
      </c>
      <c r="J24" s="121">
        <f t="shared" si="22"/>
        <v>0</v>
      </c>
      <c r="K24" s="122" t="e">
        <f>MAX(0,($F24-0+PV(a!$E$8/12,2*$U24*a!$E$9,$W24,0,1)))</f>
        <v>#N/A</v>
      </c>
      <c r="L24" s="122" t="e">
        <f t="shared" si="4"/>
        <v>#N/A</v>
      </c>
      <c r="M24" s="114" t="e">
        <f t="shared" si="5"/>
        <v>#N/A</v>
      </c>
      <c r="N24" s="122" t="e">
        <f>-1*PMT(a!$E$8/12,2*$U24*a!$E$9,$F24-a!$E$4-$I24,0,1)</f>
        <v>#N/A</v>
      </c>
      <c r="O24" s="123" t="e">
        <f>-1*PMT(a!$E$8/12,2*$U24*a!$E$9,$F24-a!$E$4-$J24,0,1)</f>
        <v>#N/A</v>
      </c>
      <c r="P24" s="123" t="e">
        <f t="shared" si="23"/>
        <v>#N/A</v>
      </c>
      <c r="Q24" s="123" t="e">
        <f t="shared" si="24"/>
        <v>#N/A</v>
      </c>
      <c r="R24" s="114" t="e">
        <f>IF($M24&lt;$I24,"Error",IF(AND($K24&gt;$J24,$M24&gt;$K24),"Error",IF(AND($K24&lt;$J24,$M24&gt;$J24),"Error",-1*PMT(a!$E$8/12,2*$U24*a!$E$9,$F24-$M24-a!$E$4,0,1))))</f>
        <v>#N/A</v>
      </c>
      <c r="S24" s="32">
        <f t="shared" si="25"/>
        <v>1</v>
      </c>
      <c r="T24" s="33" t="e">
        <f t="shared" si="26"/>
        <v>#N/A</v>
      </c>
      <c r="U24" s="33" t="e">
        <f t="shared" si="19"/>
        <v>#N/A</v>
      </c>
      <c r="V24" s="33" t="e">
        <f t="shared" si="27"/>
        <v>#N/A</v>
      </c>
      <c r="W24" s="124">
        <f t="shared" si="28"/>
        <v>0</v>
      </c>
    </row>
    <row r="25" spans="9:23" x14ac:dyDescent="0.25">
      <c r="I25" s="31">
        <v>0</v>
      </c>
      <c r="J25" s="121">
        <f t="shared" si="22"/>
        <v>0</v>
      </c>
      <c r="K25" s="122" t="e">
        <f>MAX(0,($F25-0+PV(a!$E$8/12,2*$U25*a!$E$9,$W25,0,1)))</f>
        <v>#N/A</v>
      </c>
      <c r="L25" s="122" t="e">
        <f t="shared" si="4"/>
        <v>#N/A</v>
      </c>
      <c r="M25" s="114" t="e">
        <f t="shared" si="5"/>
        <v>#N/A</v>
      </c>
      <c r="N25" s="122" t="e">
        <f>-1*PMT(a!$E$8/12,2*$U25*a!$E$9,$F25-a!$E$4-$I25,0,1)</f>
        <v>#N/A</v>
      </c>
      <c r="O25" s="123" t="e">
        <f>-1*PMT(a!$E$8/12,2*$U25*a!$E$9,$F25-a!$E$4-$J25,0,1)</f>
        <v>#N/A</v>
      </c>
      <c r="P25" s="123" t="e">
        <f t="shared" si="23"/>
        <v>#N/A</v>
      </c>
      <c r="Q25" s="123" t="e">
        <f t="shared" si="24"/>
        <v>#N/A</v>
      </c>
      <c r="R25" s="114" t="e">
        <f>IF($M25&lt;$I25,"Error",IF(AND($K25&gt;$J25,$M25&gt;$K25),"Error",IF(AND($K25&lt;$J25,$M25&gt;$J25),"Error",-1*PMT(a!$E$8/12,2*$U25*a!$E$9,$F25-$M25-a!$E$4,0,1))))</f>
        <v>#N/A</v>
      </c>
      <c r="S25" s="32">
        <f t="shared" si="25"/>
        <v>1</v>
      </c>
      <c r="T25" s="33" t="e">
        <f t="shared" si="26"/>
        <v>#N/A</v>
      </c>
      <c r="U25" s="33" t="e">
        <f t="shared" si="19"/>
        <v>#N/A</v>
      </c>
      <c r="V25" s="33" t="e">
        <f t="shared" si="27"/>
        <v>#N/A</v>
      </c>
      <c r="W25" s="124">
        <f t="shared" si="28"/>
        <v>0</v>
      </c>
    </row>
    <row r="26" spans="9:23" x14ac:dyDescent="0.25">
      <c r="I26" s="31">
        <v>0</v>
      </c>
      <c r="J26" s="121">
        <f t="shared" si="22"/>
        <v>0</v>
      </c>
      <c r="K26" s="122" t="e">
        <f>MAX(0,($F26-0+PV(a!$E$8/12,2*$U26*a!$E$9,$W26,0,1)))</f>
        <v>#N/A</v>
      </c>
      <c r="L26" s="122" t="e">
        <f t="shared" si="4"/>
        <v>#N/A</v>
      </c>
      <c r="M26" s="114" t="e">
        <f t="shared" si="5"/>
        <v>#N/A</v>
      </c>
      <c r="N26" s="122" t="e">
        <f>-1*PMT(a!$E$8/12,2*$U26*a!$E$9,$F26-a!$E$4-$I26,0,1)</f>
        <v>#N/A</v>
      </c>
      <c r="O26" s="123" t="e">
        <f>-1*PMT(a!$E$8/12,2*$U26*a!$E$9,$F26-a!$E$4-$J26,0,1)</f>
        <v>#N/A</v>
      </c>
      <c r="P26" s="123" t="e">
        <f t="shared" si="23"/>
        <v>#N/A</v>
      </c>
      <c r="Q26" s="123" t="e">
        <f t="shared" si="24"/>
        <v>#N/A</v>
      </c>
      <c r="R26" s="114" t="e">
        <f>IF($M26&lt;$I26,"Error",IF(AND($K26&gt;$J26,$M26&gt;$K26),"Error",IF(AND($K26&lt;$J26,$M26&gt;$J26),"Error",-1*PMT(a!$E$8/12,2*$U26*a!$E$9,$F26-$M26-a!$E$4,0,1))))</f>
        <v>#N/A</v>
      </c>
      <c r="S26" s="32">
        <f t="shared" si="25"/>
        <v>1</v>
      </c>
      <c r="T26" s="33" t="e">
        <f t="shared" si="26"/>
        <v>#N/A</v>
      </c>
      <c r="U26" s="33" t="e">
        <f t="shared" si="19"/>
        <v>#N/A</v>
      </c>
      <c r="V26" s="33" t="e">
        <f t="shared" si="27"/>
        <v>#N/A</v>
      </c>
      <c r="W26" s="124">
        <f t="shared" si="28"/>
        <v>0</v>
      </c>
    </row>
    <row r="27" spans="9:23" x14ac:dyDescent="0.25">
      <c r="I27" s="31">
        <v>0</v>
      </c>
      <c r="J27" s="121">
        <f t="shared" si="22"/>
        <v>0</v>
      </c>
      <c r="K27" s="122" t="e">
        <f>MAX(0,($F27-0+PV(a!$E$8/12,2*$U27*a!$E$9,$W27,0,1)))</f>
        <v>#N/A</v>
      </c>
      <c r="L27" s="122" t="e">
        <f t="shared" si="4"/>
        <v>#N/A</v>
      </c>
      <c r="M27" s="114" t="e">
        <f t="shared" si="5"/>
        <v>#N/A</v>
      </c>
      <c r="N27" s="122" t="e">
        <f>-1*PMT(a!$E$8/12,2*$U27*a!$E$9,$F27-a!$E$4-$I27,0,1)</f>
        <v>#N/A</v>
      </c>
      <c r="O27" s="123" t="e">
        <f>-1*PMT(a!$E$8/12,2*$U27*a!$E$9,$F27-a!$E$4-$J27,0,1)</f>
        <v>#N/A</v>
      </c>
      <c r="P27" s="123" t="e">
        <f t="shared" si="23"/>
        <v>#N/A</v>
      </c>
      <c r="Q27" s="123" t="e">
        <f t="shared" si="24"/>
        <v>#N/A</v>
      </c>
      <c r="R27" s="114" t="e">
        <f>IF($M27&lt;$I27,"Error",IF(AND($K27&gt;$J27,$M27&gt;$K27),"Error",IF(AND($K27&lt;$J27,$M27&gt;$J27),"Error",-1*PMT(a!$E$8/12,2*$U27*a!$E$9,$F27-$M27-a!$E$4,0,1))))</f>
        <v>#N/A</v>
      </c>
      <c r="S27" s="32">
        <f t="shared" si="25"/>
        <v>1</v>
      </c>
      <c r="T27" s="33" t="e">
        <f t="shared" si="26"/>
        <v>#N/A</v>
      </c>
      <c r="U27" s="33" t="e">
        <f t="shared" si="19"/>
        <v>#N/A</v>
      </c>
      <c r="V27" s="33" t="e">
        <f t="shared" si="27"/>
        <v>#N/A</v>
      </c>
      <c r="W27" s="124">
        <f t="shared" si="28"/>
        <v>0</v>
      </c>
    </row>
    <row r="28" spans="9:23" x14ac:dyDescent="0.25">
      <c r="I28" s="31">
        <v>0</v>
      </c>
      <c r="J28" s="121">
        <f t="shared" si="22"/>
        <v>0</v>
      </c>
      <c r="K28" s="122" t="e">
        <f>MAX(0,($F28-0+PV(a!$E$8/12,2*$U28*a!$E$9,$W28,0,1)))</f>
        <v>#N/A</v>
      </c>
      <c r="L28" s="122" t="e">
        <f t="shared" si="4"/>
        <v>#N/A</v>
      </c>
      <c r="M28" s="114" t="e">
        <f t="shared" si="5"/>
        <v>#N/A</v>
      </c>
      <c r="N28" s="122" t="e">
        <f>-1*PMT(a!$E$8/12,2*$U28*a!$E$9,$F28-a!$E$4-$I28,0,1)</f>
        <v>#N/A</v>
      </c>
      <c r="O28" s="123" t="e">
        <f>-1*PMT(a!$E$8/12,2*$U28*a!$E$9,$F28-a!$E$4-$J28,0,1)</f>
        <v>#N/A</v>
      </c>
      <c r="P28" s="123" t="e">
        <f t="shared" si="23"/>
        <v>#N/A</v>
      </c>
      <c r="Q28" s="123" t="e">
        <f t="shared" si="24"/>
        <v>#N/A</v>
      </c>
      <c r="R28" s="114" t="e">
        <f>IF($M28&lt;$I28,"Error",IF(AND($K28&gt;$J28,$M28&gt;$K28),"Error",IF(AND($K28&lt;$J28,$M28&gt;$J28),"Error",-1*PMT(a!$E$8/12,2*$U28*a!$E$9,$F28-$M28-a!$E$4,0,1))))</f>
        <v>#N/A</v>
      </c>
      <c r="S28" s="32">
        <f t="shared" si="25"/>
        <v>1</v>
      </c>
      <c r="T28" s="33" t="e">
        <f t="shared" si="26"/>
        <v>#N/A</v>
      </c>
      <c r="U28" s="33" t="e">
        <f t="shared" si="19"/>
        <v>#N/A</v>
      </c>
      <c r="V28" s="33" t="e">
        <f t="shared" si="27"/>
        <v>#N/A</v>
      </c>
      <c r="W28" s="124">
        <f t="shared" si="28"/>
        <v>0</v>
      </c>
    </row>
    <row r="29" spans="9:23" x14ac:dyDescent="0.25">
      <c r="I29" s="31">
        <v>0</v>
      </c>
      <c r="J29" s="121">
        <f t="shared" si="22"/>
        <v>0</v>
      </c>
      <c r="K29" s="122" t="e">
        <f>MAX(0,($F29-0+PV(a!$E$8/12,2*$U29*a!$E$9,$W29,0,1)))</f>
        <v>#N/A</v>
      </c>
      <c r="L29" s="122" t="e">
        <f t="shared" si="4"/>
        <v>#N/A</v>
      </c>
      <c r="M29" s="114" t="e">
        <f t="shared" si="5"/>
        <v>#N/A</v>
      </c>
      <c r="N29" s="122" t="e">
        <f>-1*PMT(a!$E$8/12,2*$U29*a!$E$9,$F29-a!$E$4-$I29,0,1)</f>
        <v>#N/A</v>
      </c>
      <c r="O29" s="123" t="e">
        <f>-1*PMT(a!$E$8/12,2*$U29*a!$E$9,$F29-a!$E$4-$J29,0,1)</f>
        <v>#N/A</v>
      </c>
      <c r="P29" s="123" t="e">
        <f t="shared" si="23"/>
        <v>#N/A</v>
      </c>
      <c r="Q29" s="123" t="e">
        <f t="shared" si="24"/>
        <v>#N/A</v>
      </c>
      <c r="R29" s="114" t="e">
        <f>IF($M29&lt;$I29,"Error",IF(AND($K29&gt;$J29,$M29&gt;$K29),"Error",IF(AND($K29&lt;$J29,$M29&gt;$J29),"Error",-1*PMT(a!$E$8/12,2*$U29*a!$E$9,$F29-$M29-a!$E$4,0,1))))</f>
        <v>#N/A</v>
      </c>
      <c r="S29" s="32">
        <f t="shared" si="25"/>
        <v>1</v>
      </c>
      <c r="T29" s="33" t="e">
        <f t="shared" si="26"/>
        <v>#N/A</v>
      </c>
      <c r="U29" s="33" t="e">
        <f t="shared" si="19"/>
        <v>#N/A</v>
      </c>
      <c r="V29" s="33" t="e">
        <f t="shared" si="27"/>
        <v>#N/A</v>
      </c>
      <c r="W29" s="124">
        <f t="shared" si="28"/>
        <v>0</v>
      </c>
    </row>
    <row r="30" spans="9:23" x14ac:dyDescent="0.25">
      <c r="I30" s="31">
        <v>0</v>
      </c>
      <c r="J30" s="121">
        <f t="shared" si="22"/>
        <v>0</v>
      </c>
      <c r="K30" s="122" t="e">
        <f>MAX(0,($F30-0+PV(a!$E$8/12,2*$U30*a!$E$9,$W30,0,1)))</f>
        <v>#N/A</v>
      </c>
      <c r="L30" s="122" t="e">
        <f t="shared" si="4"/>
        <v>#N/A</v>
      </c>
      <c r="M30" s="114" t="e">
        <f t="shared" si="5"/>
        <v>#N/A</v>
      </c>
      <c r="N30" s="122" t="e">
        <f>-1*PMT(a!$E$8/12,2*$U30*a!$E$9,$F30-a!$E$4-$I30,0,1)</f>
        <v>#N/A</v>
      </c>
      <c r="O30" s="123" t="e">
        <f>-1*PMT(a!$E$8/12,2*$U30*a!$E$9,$F30-a!$E$4-$J30,0,1)</f>
        <v>#N/A</v>
      </c>
      <c r="P30" s="123" t="e">
        <f t="shared" si="23"/>
        <v>#N/A</v>
      </c>
      <c r="Q30" s="123" t="e">
        <f t="shared" si="24"/>
        <v>#N/A</v>
      </c>
      <c r="R30" s="114" t="e">
        <f>IF($M30&lt;$I30,"Error",IF(AND($K30&gt;$J30,$M30&gt;$K30),"Error",IF(AND($K30&lt;$J30,$M30&gt;$J30),"Error",-1*PMT(a!$E$8/12,2*$U30*a!$E$9,$F30-$M30-a!$E$4,0,1))))</f>
        <v>#N/A</v>
      </c>
      <c r="S30" s="32">
        <f t="shared" si="25"/>
        <v>1</v>
      </c>
      <c r="T30" s="33" t="e">
        <f t="shared" si="26"/>
        <v>#N/A</v>
      </c>
      <c r="U30" s="33" t="e">
        <f t="shared" si="19"/>
        <v>#N/A</v>
      </c>
      <c r="V30" s="33" t="e">
        <f t="shared" si="27"/>
        <v>#N/A</v>
      </c>
      <c r="W30" s="124">
        <f t="shared" si="28"/>
        <v>0</v>
      </c>
    </row>
    <row r="31" spans="9:23" x14ac:dyDescent="0.25">
      <c r="I31" s="31">
        <v>0</v>
      </c>
      <c r="J31" s="121">
        <f t="shared" si="22"/>
        <v>0</v>
      </c>
      <c r="K31" s="122" t="e">
        <f>MAX(0,($F31-0+PV(a!$E$8/12,2*$U31*a!$E$9,$W31,0,1)))</f>
        <v>#N/A</v>
      </c>
      <c r="L31" s="122" t="e">
        <f t="shared" si="4"/>
        <v>#N/A</v>
      </c>
      <c r="M31" s="114" t="e">
        <f t="shared" si="5"/>
        <v>#N/A</v>
      </c>
      <c r="N31" s="122" t="e">
        <f>-1*PMT(a!$E$8/12,2*$U31*a!$E$9,$F31-a!$E$4-$I31,0,1)</f>
        <v>#N/A</v>
      </c>
      <c r="O31" s="123" t="e">
        <f>-1*PMT(a!$E$8/12,2*$U31*a!$E$9,$F31-a!$E$4-$J31,0,1)</f>
        <v>#N/A</v>
      </c>
      <c r="P31" s="123" t="e">
        <f t="shared" si="23"/>
        <v>#N/A</v>
      </c>
      <c r="Q31" s="123" t="e">
        <f t="shared" si="24"/>
        <v>#N/A</v>
      </c>
      <c r="R31" s="114" t="e">
        <f>IF($M31&lt;$I31,"Error",IF(AND($K31&gt;$J31,$M31&gt;$K31),"Error",IF(AND($K31&lt;$J31,$M31&gt;$J31),"Error",-1*PMT(a!$E$8/12,2*$U31*a!$E$9,$F31-$M31-a!$E$4,0,1))))</f>
        <v>#N/A</v>
      </c>
      <c r="S31" s="32">
        <f t="shared" si="25"/>
        <v>1</v>
      </c>
      <c r="T31" s="33" t="e">
        <f t="shared" si="26"/>
        <v>#N/A</v>
      </c>
      <c r="U31" s="33" t="e">
        <f t="shared" si="19"/>
        <v>#N/A</v>
      </c>
      <c r="V31" s="33" t="e">
        <f t="shared" si="27"/>
        <v>#N/A</v>
      </c>
      <c r="W31" s="124">
        <f t="shared" si="28"/>
        <v>0</v>
      </c>
    </row>
    <row r="32" spans="9:23" x14ac:dyDescent="0.25">
      <c r="I32" s="31">
        <v>0</v>
      </c>
      <c r="J32" s="121">
        <f t="shared" si="22"/>
        <v>0</v>
      </c>
      <c r="K32" s="122" t="e">
        <f>MAX(0,($F32-0+PV(a!$E$8/12,2*$U32*a!$E$9,$W32,0,1)))</f>
        <v>#N/A</v>
      </c>
      <c r="L32" s="122" t="e">
        <f t="shared" si="4"/>
        <v>#N/A</v>
      </c>
      <c r="M32" s="114" t="e">
        <f t="shared" si="5"/>
        <v>#N/A</v>
      </c>
      <c r="N32" s="122" t="e">
        <f>-1*PMT(a!$E$8/12,2*$U32*a!$E$9,$F32-a!$E$4-$I32,0,1)</f>
        <v>#N/A</v>
      </c>
      <c r="O32" s="123" t="e">
        <f>-1*PMT(a!$E$8/12,2*$U32*a!$E$9,$F32-a!$E$4-$J32,0,1)</f>
        <v>#N/A</v>
      </c>
      <c r="P32" s="123" t="e">
        <f t="shared" si="23"/>
        <v>#N/A</v>
      </c>
      <c r="Q32" s="123" t="e">
        <f t="shared" si="24"/>
        <v>#N/A</v>
      </c>
      <c r="R32" s="114" t="e">
        <f>IF($M32&lt;$I32,"Error",IF(AND($K32&gt;$J32,$M32&gt;$K32),"Error",IF(AND($K32&lt;$J32,$M32&gt;$J32),"Error",-1*PMT(a!$E$8/12,2*$U32*a!$E$9,$F32-$M32-a!$E$4,0,1))))</f>
        <v>#N/A</v>
      </c>
      <c r="S32" s="32">
        <f t="shared" si="25"/>
        <v>1</v>
      </c>
      <c r="T32" s="33" t="e">
        <f t="shared" si="26"/>
        <v>#N/A</v>
      </c>
      <c r="U32" s="33" t="e">
        <f t="shared" si="19"/>
        <v>#N/A</v>
      </c>
      <c r="V32" s="33" t="e">
        <f t="shared" si="27"/>
        <v>#N/A</v>
      </c>
      <c r="W32" s="124">
        <f t="shared" si="28"/>
        <v>0</v>
      </c>
    </row>
    <row r="33" spans="9:23" x14ac:dyDescent="0.25">
      <c r="I33" s="31">
        <v>0</v>
      </c>
      <c r="J33" s="121">
        <f t="shared" si="22"/>
        <v>0</v>
      </c>
      <c r="K33" s="122" t="e">
        <f>MAX(0,($F33-0+PV(a!$E$8/12,2*$U33*a!$E$9,$W33,0,1)))</f>
        <v>#N/A</v>
      </c>
      <c r="L33" s="122" t="e">
        <f t="shared" si="4"/>
        <v>#N/A</v>
      </c>
      <c r="M33" s="114" t="e">
        <f t="shared" si="5"/>
        <v>#N/A</v>
      </c>
      <c r="N33" s="122" t="e">
        <f>-1*PMT(a!$E$8/12,2*$U33*a!$E$9,$F33-a!$E$4-$I33,0,1)</f>
        <v>#N/A</v>
      </c>
      <c r="O33" s="123" t="e">
        <f>-1*PMT(a!$E$8/12,2*$U33*a!$E$9,$F33-a!$E$4-$J33,0,1)</f>
        <v>#N/A</v>
      </c>
      <c r="P33" s="123" t="e">
        <f t="shared" si="23"/>
        <v>#N/A</v>
      </c>
      <c r="Q33" s="123" t="e">
        <f t="shared" si="24"/>
        <v>#N/A</v>
      </c>
      <c r="R33" s="114" t="e">
        <f>IF($M33&lt;$I33,"Error",IF(AND($K33&gt;$J33,$M33&gt;$K33),"Error",IF(AND($K33&lt;$J33,$M33&gt;$J33),"Error",-1*PMT(a!$E$8/12,2*$U33*a!$E$9,$F33-$M33-a!$E$4,0,1))))</f>
        <v>#N/A</v>
      </c>
      <c r="S33" s="32">
        <f t="shared" si="25"/>
        <v>1</v>
      </c>
      <c r="T33" s="33" t="e">
        <f t="shared" si="26"/>
        <v>#N/A</v>
      </c>
      <c r="U33" s="33" t="e">
        <f t="shared" si="19"/>
        <v>#N/A</v>
      </c>
      <c r="V33" s="33" t="e">
        <f t="shared" si="27"/>
        <v>#N/A</v>
      </c>
      <c r="W33" s="124">
        <f t="shared" si="28"/>
        <v>0</v>
      </c>
    </row>
    <row r="34" spans="9:23" x14ac:dyDescent="0.25">
      <c r="I34" s="31">
        <v>0</v>
      </c>
      <c r="J34" s="121">
        <f t="shared" si="22"/>
        <v>0</v>
      </c>
      <c r="K34" s="122" t="e">
        <f>MAX(0,($F34-0+PV(a!$E$8/12,2*$U34*a!$E$9,$W34,0,1)))</f>
        <v>#N/A</v>
      </c>
      <c r="L34" s="122" t="e">
        <f t="shared" si="4"/>
        <v>#N/A</v>
      </c>
      <c r="M34" s="114" t="e">
        <f t="shared" si="5"/>
        <v>#N/A</v>
      </c>
      <c r="N34" s="122" t="e">
        <f>-1*PMT(a!$E$8/12,2*$U34*a!$E$9,$F34-a!$E$4-$I34,0,1)</f>
        <v>#N/A</v>
      </c>
      <c r="O34" s="123" t="e">
        <f>-1*PMT(a!$E$8/12,2*$U34*a!$E$9,$F34-a!$E$4-$J34,0,1)</f>
        <v>#N/A</v>
      </c>
      <c r="P34" s="123" t="e">
        <f t="shared" si="23"/>
        <v>#N/A</v>
      </c>
      <c r="Q34" s="123" t="e">
        <f t="shared" si="24"/>
        <v>#N/A</v>
      </c>
      <c r="R34" s="114" t="e">
        <f>IF($M34&lt;$I34,"Error",IF(AND($K34&gt;$J34,$M34&gt;$K34),"Error",IF(AND($K34&lt;$J34,$M34&gt;$J34),"Error",-1*PMT(a!$E$8/12,2*$U34*a!$E$9,$F34-$M34-a!$E$4,0,1))))</f>
        <v>#N/A</v>
      </c>
      <c r="S34" s="32">
        <f t="shared" si="25"/>
        <v>1</v>
      </c>
      <c r="T34" s="33" t="e">
        <f t="shared" si="26"/>
        <v>#N/A</v>
      </c>
      <c r="U34" s="33" t="e">
        <f t="shared" si="19"/>
        <v>#N/A</v>
      </c>
      <c r="V34" s="33" t="e">
        <f t="shared" si="27"/>
        <v>#N/A</v>
      </c>
      <c r="W34" s="124">
        <f t="shared" si="28"/>
        <v>0</v>
      </c>
    </row>
    <row r="35" spans="9:23" x14ac:dyDescent="0.25">
      <c r="I35" s="31">
        <v>0</v>
      </c>
      <c r="J35" s="121">
        <f t="shared" si="22"/>
        <v>0</v>
      </c>
      <c r="K35" s="122" t="e">
        <f>MAX(0,($F35-0+PV(a!$E$8/12,2*$U35*a!$E$9,$W35,0,1)))</f>
        <v>#N/A</v>
      </c>
      <c r="L35" s="122" t="e">
        <f t="shared" si="4"/>
        <v>#N/A</v>
      </c>
      <c r="M35" s="114" t="e">
        <f t="shared" si="5"/>
        <v>#N/A</v>
      </c>
      <c r="N35" s="122" t="e">
        <f>-1*PMT(a!$E$8/12,2*$U35*a!$E$9,$F35-a!$E$4-$I35,0,1)</f>
        <v>#N/A</v>
      </c>
      <c r="O35" s="123" t="e">
        <f>-1*PMT(a!$E$8/12,2*$U35*a!$E$9,$F35-a!$E$4-$J35,0,1)</f>
        <v>#N/A</v>
      </c>
      <c r="P35" s="123" t="e">
        <f t="shared" si="23"/>
        <v>#N/A</v>
      </c>
      <c r="Q35" s="123" t="e">
        <f t="shared" si="24"/>
        <v>#N/A</v>
      </c>
      <c r="R35" s="114" t="e">
        <f>IF($M35&lt;$I35,"Error",IF(AND($K35&gt;$J35,$M35&gt;$K35),"Error",IF(AND($K35&lt;$J35,$M35&gt;$J35),"Error",-1*PMT(a!$E$8/12,2*$U35*a!$E$9,$F35-$M35-a!$E$4,0,1))))</f>
        <v>#N/A</v>
      </c>
      <c r="S35" s="32">
        <f t="shared" si="25"/>
        <v>1</v>
      </c>
      <c r="T35" s="33" t="e">
        <f t="shared" si="26"/>
        <v>#N/A</v>
      </c>
      <c r="U35" s="33" t="e">
        <f t="shared" si="19"/>
        <v>#N/A</v>
      </c>
      <c r="V35" s="33" t="e">
        <f t="shared" si="27"/>
        <v>#N/A</v>
      </c>
      <c r="W35" s="124">
        <f t="shared" si="28"/>
        <v>0</v>
      </c>
    </row>
    <row r="36" spans="9:23" x14ac:dyDescent="0.25">
      <c r="I36" s="31">
        <v>0</v>
      </c>
      <c r="J36" s="121">
        <f t="shared" si="22"/>
        <v>0</v>
      </c>
      <c r="K36" s="122" t="e">
        <f>MAX(0,($F36-0+PV(a!$E$8/12,2*$U36*a!$E$9,$W36,0,1)))</f>
        <v>#N/A</v>
      </c>
      <c r="L36" s="122" t="e">
        <f t="shared" si="4"/>
        <v>#N/A</v>
      </c>
      <c r="M36" s="114" t="e">
        <f t="shared" si="5"/>
        <v>#N/A</v>
      </c>
      <c r="N36" s="122" t="e">
        <f>-1*PMT(a!$E$8/12,2*$U36*a!$E$9,$F36-a!$E$4-$I36,0,1)</f>
        <v>#N/A</v>
      </c>
      <c r="O36" s="123" t="e">
        <f>-1*PMT(a!$E$8/12,2*$U36*a!$E$9,$F36-a!$E$4-$J36,0,1)</f>
        <v>#N/A</v>
      </c>
      <c r="P36" s="123" t="e">
        <f t="shared" si="23"/>
        <v>#N/A</v>
      </c>
      <c r="Q36" s="123" t="e">
        <f t="shared" si="24"/>
        <v>#N/A</v>
      </c>
      <c r="R36" s="114" t="e">
        <f>IF($M36&lt;$I36,"Error",IF(AND($K36&gt;$J36,$M36&gt;$K36),"Error",IF(AND($K36&lt;$J36,$M36&gt;$J36),"Error",-1*PMT(a!$E$8/12,2*$U36*a!$E$9,$F36-$M36-a!$E$4,0,1))))</f>
        <v>#N/A</v>
      </c>
      <c r="S36" s="32">
        <f t="shared" si="25"/>
        <v>1</v>
      </c>
      <c r="T36" s="33" t="e">
        <f t="shared" si="26"/>
        <v>#N/A</v>
      </c>
      <c r="U36" s="33" t="e">
        <f t="shared" si="19"/>
        <v>#N/A</v>
      </c>
      <c r="V36" s="33" t="e">
        <f t="shared" si="27"/>
        <v>#N/A</v>
      </c>
      <c r="W36" s="124">
        <f t="shared" si="28"/>
        <v>0</v>
      </c>
    </row>
    <row r="37" spans="9:23" x14ac:dyDescent="0.25">
      <c r="I37" s="31">
        <v>0</v>
      </c>
      <c r="J37" s="121">
        <f t="shared" si="22"/>
        <v>0</v>
      </c>
      <c r="K37" s="122" t="e">
        <f>MAX(0,($F37-0+PV(a!$E$8/12,2*$U37*a!$E$9,$W37,0,1)))</f>
        <v>#N/A</v>
      </c>
      <c r="L37" s="122" t="e">
        <f t="shared" si="4"/>
        <v>#N/A</v>
      </c>
      <c r="M37" s="114" t="e">
        <f t="shared" si="5"/>
        <v>#N/A</v>
      </c>
      <c r="N37" s="122" t="e">
        <f>-1*PMT(a!$E$8/12,2*$U37*a!$E$9,$F37-a!$E$4-$I37,0,1)</f>
        <v>#N/A</v>
      </c>
      <c r="O37" s="123" t="e">
        <f>-1*PMT(a!$E$8/12,2*$U37*a!$E$9,$F37-a!$E$4-$J37,0,1)</f>
        <v>#N/A</v>
      </c>
      <c r="P37" s="123" t="e">
        <f t="shared" si="23"/>
        <v>#N/A</v>
      </c>
      <c r="Q37" s="123" t="e">
        <f t="shared" si="24"/>
        <v>#N/A</v>
      </c>
      <c r="R37" s="114" t="e">
        <f>IF($M37&lt;$I37,"Error",IF(AND($K37&gt;$J37,$M37&gt;$K37),"Error",IF(AND($K37&lt;$J37,$M37&gt;$J37),"Error",-1*PMT(a!$E$8/12,2*$U37*a!$E$9,$F37-$M37-a!$E$4,0,1))))</f>
        <v>#N/A</v>
      </c>
      <c r="S37" s="32">
        <f t="shared" si="25"/>
        <v>1</v>
      </c>
      <c r="T37" s="33" t="e">
        <f t="shared" si="26"/>
        <v>#N/A</v>
      </c>
      <c r="U37" s="33" t="e">
        <f t="shared" si="19"/>
        <v>#N/A</v>
      </c>
      <c r="V37" s="33" t="e">
        <f t="shared" si="27"/>
        <v>#N/A</v>
      </c>
      <c r="W37" s="124">
        <f t="shared" si="28"/>
        <v>0</v>
      </c>
    </row>
    <row r="38" spans="9:23" x14ac:dyDescent="0.25">
      <c r="I38" s="31">
        <v>0</v>
      </c>
      <c r="J38" s="121">
        <f t="shared" si="22"/>
        <v>0</v>
      </c>
      <c r="K38" s="122" t="e">
        <f>MAX(0,($F38-0+PV(a!$E$8/12,2*$U38*a!$E$9,$W38,0,1)))</f>
        <v>#N/A</v>
      </c>
      <c r="L38" s="122" t="e">
        <f t="shared" si="4"/>
        <v>#N/A</v>
      </c>
      <c r="M38" s="114" t="e">
        <f t="shared" si="5"/>
        <v>#N/A</v>
      </c>
      <c r="N38" s="122" t="e">
        <f>-1*PMT(a!$E$8/12,2*$U38*a!$E$9,$F38-a!$E$4-$I38,0,1)</f>
        <v>#N/A</v>
      </c>
      <c r="O38" s="123" t="e">
        <f>-1*PMT(a!$E$8/12,2*$U38*a!$E$9,$F38-a!$E$4-$J38,0,1)</f>
        <v>#N/A</v>
      </c>
      <c r="P38" s="123" t="e">
        <f t="shared" si="23"/>
        <v>#N/A</v>
      </c>
      <c r="Q38" s="123" t="e">
        <f t="shared" si="24"/>
        <v>#N/A</v>
      </c>
      <c r="R38" s="114" t="e">
        <f>IF($M38&lt;$I38,"Error",IF(AND($K38&gt;$J38,$M38&gt;$K38),"Error",IF(AND($K38&lt;$J38,$M38&gt;$J38),"Error",-1*PMT(a!$E$8/12,2*$U38*a!$E$9,$F38-$M38-a!$E$4,0,1))))</f>
        <v>#N/A</v>
      </c>
      <c r="S38" s="32">
        <f t="shared" si="25"/>
        <v>1</v>
      </c>
      <c r="T38" s="33" t="e">
        <f t="shared" si="26"/>
        <v>#N/A</v>
      </c>
      <c r="U38" s="33" t="e">
        <f t="shared" si="19"/>
        <v>#N/A</v>
      </c>
      <c r="V38" s="33" t="e">
        <f t="shared" si="27"/>
        <v>#N/A</v>
      </c>
      <c r="W38" s="124">
        <f t="shared" si="28"/>
        <v>0</v>
      </c>
    </row>
    <row r="39" spans="9:23" x14ac:dyDescent="0.25">
      <c r="I39" s="31">
        <v>0</v>
      </c>
      <c r="J39" s="121">
        <f t="shared" si="22"/>
        <v>0</v>
      </c>
      <c r="K39" s="122" t="e">
        <f>MAX(0,($F39-0+PV(a!$E$8/12,2*$U39*a!$E$9,$W39,0,1)))</f>
        <v>#N/A</v>
      </c>
      <c r="L39" s="122" t="e">
        <f t="shared" si="4"/>
        <v>#N/A</v>
      </c>
      <c r="M39" s="114" t="e">
        <f t="shared" si="5"/>
        <v>#N/A</v>
      </c>
      <c r="N39" s="122" t="e">
        <f>-1*PMT(a!$E$8/12,2*$U39*a!$E$9,$F39-a!$E$4-$I39,0,1)</f>
        <v>#N/A</v>
      </c>
      <c r="O39" s="123" t="e">
        <f>-1*PMT(a!$E$8/12,2*$U39*a!$E$9,$F39-a!$E$4-$J39,0,1)</f>
        <v>#N/A</v>
      </c>
      <c r="P39" s="123" t="e">
        <f t="shared" si="23"/>
        <v>#N/A</v>
      </c>
      <c r="Q39" s="123" t="e">
        <f t="shared" si="24"/>
        <v>#N/A</v>
      </c>
      <c r="R39" s="114" t="e">
        <f>IF($M39&lt;$I39,"Error",IF(AND($K39&gt;$J39,$M39&gt;$K39),"Error",IF(AND($K39&lt;$J39,$M39&gt;$J39),"Error",-1*PMT(a!$E$8/12,2*$U39*a!$E$9,$F39-$M39-a!$E$4,0,1))))</f>
        <v>#N/A</v>
      </c>
      <c r="S39" s="32">
        <f t="shared" si="25"/>
        <v>1</v>
      </c>
      <c r="T39" s="33" t="e">
        <f t="shared" si="26"/>
        <v>#N/A</v>
      </c>
      <c r="U39" s="33" t="e">
        <f t="shared" si="19"/>
        <v>#N/A</v>
      </c>
      <c r="V39" s="33" t="e">
        <f t="shared" si="27"/>
        <v>#N/A</v>
      </c>
      <c r="W39" s="124">
        <f t="shared" si="28"/>
        <v>0</v>
      </c>
    </row>
    <row r="40" spans="9:23" x14ac:dyDescent="0.25">
      <c r="I40" s="31">
        <v>0</v>
      </c>
      <c r="J40" s="121">
        <f t="shared" si="22"/>
        <v>0</v>
      </c>
      <c r="K40" s="122" t="e">
        <f>MAX(0,($F40-0+PV(a!$E$8/12,2*$U40*a!$E$9,$W40,0,1)))</f>
        <v>#N/A</v>
      </c>
      <c r="L40" s="122" t="e">
        <f t="shared" si="4"/>
        <v>#N/A</v>
      </c>
      <c r="M40" s="114" t="e">
        <f t="shared" si="5"/>
        <v>#N/A</v>
      </c>
      <c r="N40" s="122" t="e">
        <f>-1*PMT(a!$E$8/12,2*$U40*a!$E$9,$F40-a!$E$4-$I40,0,1)</f>
        <v>#N/A</v>
      </c>
      <c r="O40" s="123" t="e">
        <f>-1*PMT(a!$E$8/12,2*$U40*a!$E$9,$F40-a!$E$4-$J40,0,1)</f>
        <v>#N/A</v>
      </c>
      <c r="P40" s="123" t="e">
        <f t="shared" si="23"/>
        <v>#N/A</v>
      </c>
      <c r="Q40" s="123" t="e">
        <f t="shared" si="24"/>
        <v>#N/A</v>
      </c>
      <c r="R40" s="114" t="e">
        <f>IF($M40&lt;$I40,"Error",IF(AND($K40&gt;$J40,$M40&gt;$K40),"Error",IF(AND($K40&lt;$J40,$M40&gt;$J40),"Error",-1*PMT(a!$E$8/12,2*$U40*a!$E$9,$F40-$M40-a!$E$4,0,1))))</f>
        <v>#N/A</v>
      </c>
      <c r="S40" s="32">
        <f t="shared" si="25"/>
        <v>1</v>
      </c>
      <c r="T40" s="33" t="e">
        <f t="shared" si="26"/>
        <v>#N/A</v>
      </c>
      <c r="U40" s="33" t="e">
        <f t="shared" si="19"/>
        <v>#N/A</v>
      </c>
      <c r="V40" s="33" t="e">
        <f t="shared" si="27"/>
        <v>#N/A</v>
      </c>
      <c r="W40" s="124">
        <f t="shared" si="28"/>
        <v>0</v>
      </c>
    </row>
    <row r="41" spans="9:23" x14ac:dyDescent="0.25">
      <c r="I41" s="31">
        <v>0</v>
      </c>
      <c r="J41" s="121">
        <f t="shared" si="22"/>
        <v>0</v>
      </c>
      <c r="K41" s="122" t="e">
        <f>MAX(0,($F41-0+PV(a!$E$8/12,2*$U41*a!$E$9,$W41,0,1)))</f>
        <v>#N/A</v>
      </c>
      <c r="L41" s="122" t="e">
        <f t="shared" si="4"/>
        <v>#N/A</v>
      </c>
      <c r="M41" s="114" t="e">
        <f t="shared" si="5"/>
        <v>#N/A</v>
      </c>
      <c r="N41" s="122" t="e">
        <f>-1*PMT(a!$E$8/12,2*$U41*a!$E$9,$F41-a!$E$4-$I41,0,1)</f>
        <v>#N/A</v>
      </c>
      <c r="O41" s="123" t="e">
        <f>-1*PMT(a!$E$8/12,2*$U41*a!$E$9,$F41-a!$E$4-$J41,0,1)</f>
        <v>#N/A</v>
      </c>
      <c r="P41" s="123" t="e">
        <f t="shared" si="23"/>
        <v>#N/A</v>
      </c>
      <c r="Q41" s="123" t="e">
        <f t="shared" si="24"/>
        <v>#N/A</v>
      </c>
      <c r="R41" s="114" t="e">
        <f>IF($M41&lt;$I41,"Error",IF(AND($K41&gt;$J41,$M41&gt;$K41),"Error",IF(AND($K41&lt;$J41,$M41&gt;$J41),"Error",-1*PMT(a!$E$8/12,2*$U41*a!$E$9,$F41-$M41-a!$E$4,0,1))))</f>
        <v>#N/A</v>
      </c>
      <c r="S41" s="32">
        <f t="shared" si="25"/>
        <v>1</v>
      </c>
      <c r="T41" s="33" t="e">
        <f t="shared" si="26"/>
        <v>#N/A</v>
      </c>
      <c r="U41" s="33" t="e">
        <f t="shared" si="19"/>
        <v>#N/A</v>
      </c>
      <c r="V41" s="33" t="e">
        <f t="shared" si="27"/>
        <v>#N/A</v>
      </c>
      <c r="W41" s="124">
        <f t="shared" si="28"/>
        <v>0</v>
      </c>
    </row>
    <row r="42" spans="9:23" x14ac:dyDescent="0.25">
      <c r="I42" s="31">
        <v>0</v>
      </c>
      <c r="J42" s="121">
        <f t="shared" si="22"/>
        <v>0</v>
      </c>
      <c r="K42" s="122" t="e">
        <f>MAX(0,($F42-0+PV(a!$E$8/12,2*$U42*a!$E$9,$W42,0,1)))</f>
        <v>#N/A</v>
      </c>
      <c r="L42" s="122" t="e">
        <f t="shared" si="4"/>
        <v>#N/A</v>
      </c>
      <c r="M42" s="114" t="e">
        <f t="shared" si="5"/>
        <v>#N/A</v>
      </c>
      <c r="N42" s="122" t="e">
        <f>-1*PMT(a!$E$8/12,2*$U42*a!$E$9,$F42-a!$E$4-$I42,0,1)</f>
        <v>#N/A</v>
      </c>
      <c r="O42" s="123" t="e">
        <f>-1*PMT(a!$E$8/12,2*$U42*a!$E$9,$F42-a!$E$4-$J42,0,1)</f>
        <v>#N/A</v>
      </c>
      <c r="P42" s="123" t="e">
        <f t="shared" si="23"/>
        <v>#N/A</v>
      </c>
      <c r="Q42" s="123" t="e">
        <f t="shared" si="24"/>
        <v>#N/A</v>
      </c>
      <c r="R42" s="114" t="e">
        <f>IF($M42&lt;$I42,"Error",IF(AND($K42&gt;$J42,$M42&gt;$K42),"Error",IF(AND($K42&lt;$J42,$M42&gt;$J42),"Error",-1*PMT(a!$E$8/12,2*$U42*a!$E$9,$F42-$M42-a!$E$4,0,1))))</f>
        <v>#N/A</v>
      </c>
      <c r="S42" s="32">
        <f t="shared" si="25"/>
        <v>1</v>
      </c>
      <c r="T42" s="33" t="e">
        <f t="shared" si="26"/>
        <v>#N/A</v>
      </c>
      <c r="U42" s="33" t="e">
        <f t="shared" si="19"/>
        <v>#N/A</v>
      </c>
      <c r="V42" s="33" t="e">
        <f t="shared" si="27"/>
        <v>#N/A</v>
      </c>
      <c r="W42" s="124">
        <f t="shared" si="28"/>
        <v>0</v>
      </c>
    </row>
    <row r="43" spans="9:23" x14ac:dyDescent="0.25">
      <c r="I43" s="31">
        <v>0</v>
      </c>
      <c r="J43" s="121">
        <f t="shared" si="22"/>
        <v>0</v>
      </c>
      <c r="K43" s="122" t="e">
        <f>MAX(0,($F43-0+PV(a!$E$8/12,2*$U43*a!$E$9,$W43,0,1)))</f>
        <v>#N/A</v>
      </c>
      <c r="L43" s="122" t="e">
        <f t="shared" si="4"/>
        <v>#N/A</v>
      </c>
      <c r="M43" s="114" t="e">
        <f t="shared" si="5"/>
        <v>#N/A</v>
      </c>
      <c r="N43" s="122" t="e">
        <f>-1*PMT(a!$E$8/12,2*$U43*a!$E$9,$F43-a!$E$4-$I43,0,1)</f>
        <v>#N/A</v>
      </c>
      <c r="O43" s="123" t="e">
        <f>-1*PMT(a!$E$8/12,2*$U43*a!$E$9,$F43-a!$E$4-$J43,0,1)</f>
        <v>#N/A</v>
      </c>
      <c r="P43" s="123" t="e">
        <f t="shared" si="23"/>
        <v>#N/A</v>
      </c>
      <c r="Q43" s="123" t="e">
        <f t="shared" si="24"/>
        <v>#N/A</v>
      </c>
      <c r="R43" s="114" t="e">
        <f>IF($M43&lt;$I43,"Error",IF(AND($K43&gt;$J43,$M43&gt;$K43),"Error",IF(AND($K43&lt;$J43,$M43&gt;$J43),"Error",-1*PMT(a!$E$8/12,2*$U43*a!$E$9,$F43-$M43-a!$E$4,0,1))))</f>
        <v>#N/A</v>
      </c>
      <c r="S43" s="32">
        <f t="shared" si="25"/>
        <v>1</v>
      </c>
      <c r="T43" s="33" t="e">
        <f t="shared" si="26"/>
        <v>#N/A</v>
      </c>
      <c r="U43" s="33" t="e">
        <f t="shared" si="19"/>
        <v>#N/A</v>
      </c>
      <c r="V43" s="33" t="e">
        <f t="shared" si="27"/>
        <v>#N/A</v>
      </c>
      <c r="W43" s="124">
        <f t="shared" si="28"/>
        <v>0</v>
      </c>
    </row>
    <row r="44" spans="9:23" x14ac:dyDescent="0.25">
      <c r="I44" s="31">
        <v>0</v>
      </c>
      <c r="J44" s="121">
        <f t="shared" si="22"/>
        <v>0</v>
      </c>
      <c r="K44" s="122" t="e">
        <f>MAX(0,($F44-0+PV(a!$E$8/12,2*$U44*a!$E$9,$W44,0,1)))</f>
        <v>#N/A</v>
      </c>
      <c r="L44" s="122" t="e">
        <f t="shared" si="4"/>
        <v>#N/A</v>
      </c>
      <c r="M44" s="114" t="e">
        <f t="shared" si="5"/>
        <v>#N/A</v>
      </c>
      <c r="N44" s="122" t="e">
        <f>-1*PMT(a!$E$8/12,2*$U44*a!$E$9,$F44-a!$E$4-$I44,0,1)</f>
        <v>#N/A</v>
      </c>
      <c r="O44" s="123" t="e">
        <f>-1*PMT(a!$E$8/12,2*$U44*a!$E$9,$F44-a!$E$4-$J44,0,1)</f>
        <v>#N/A</v>
      </c>
      <c r="P44" s="123" t="e">
        <f t="shared" si="23"/>
        <v>#N/A</v>
      </c>
      <c r="Q44" s="123" t="e">
        <f t="shared" si="24"/>
        <v>#N/A</v>
      </c>
      <c r="R44" s="114" t="e">
        <f>IF($M44&lt;$I44,"Error",IF(AND($K44&gt;$J44,$M44&gt;$K44),"Error",IF(AND($K44&lt;$J44,$M44&gt;$J44),"Error",-1*PMT(a!$E$8/12,2*$U44*a!$E$9,$F44-$M44-a!$E$4,0,1))))</f>
        <v>#N/A</v>
      </c>
      <c r="S44" s="32">
        <f t="shared" si="25"/>
        <v>1</v>
      </c>
      <c r="T44" s="33" t="e">
        <f t="shared" si="26"/>
        <v>#N/A</v>
      </c>
      <c r="U44" s="33" t="e">
        <f t="shared" si="19"/>
        <v>#N/A</v>
      </c>
      <c r="V44" s="33" t="e">
        <f t="shared" si="27"/>
        <v>#N/A</v>
      </c>
      <c r="W44" s="124">
        <f t="shared" si="28"/>
        <v>0</v>
      </c>
    </row>
    <row r="45" spans="9:23" x14ac:dyDescent="0.25">
      <c r="I45" s="31">
        <v>0</v>
      </c>
      <c r="J45" s="121">
        <f t="shared" si="22"/>
        <v>0</v>
      </c>
      <c r="K45" s="122" t="e">
        <f>MAX(0,($F45-0+PV(a!$E$8/12,2*$U45*a!$E$9,$W45,0,1)))</f>
        <v>#N/A</v>
      </c>
      <c r="L45" s="122" t="e">
        <f t="shared" si="4"/>
        <v>#N/A</v>
      </c>
      <c r="M45" s="114" t="e">
        <f t="shared" si="5"/>
        <v>#N/A</v>
      </c>
      <c r="N45" s="122" t="e">
        <f>-1*PMT(a!$E$8/12,2*$U45*a!$E$9,$F45-a!$E$4-$I45,0,1)</f>
        <v>#N/A</v>
      </c>
      <c r="O45" s="123" t="e">
        <f>-1*PMT(a!$E$8/12,2*$U45*a!$E$9,$F45-a!$E$4-$J45,0,1)</f>
        <v>#N/A</v>
      </c>
      <c r="P45" s="123" t="e">
        <f t="shared" si="23"/>
        <v>#N/A</v>
      </c>
      <c r="Q45" s="123" t="e">
        <f t="shared" si="24"/>
        <v>#N/A</v>
      </c>
      <c r="R45" s="114" t="e">
        <f>IF($M45&lt;$I45,"Error",IF(AND($K45&gt;$J45,$M45&gt;$K45),"Error",IF(AND($K45&lt;$J45,$M45&gt;$J45),"Error",-1*PMT(a!$E$8/12,2*$U45*a!$E$9,$F45-$M45-a!$E$4,0,1))))</f>
        <v>#N/A</v>
      </c>
      <c r="S45" s="32">
        <f t="shared" si="25"/>
        <v>1</v>
      </c>
      <c r="T45" s="33" t="e">
        <f t="shared" si="26"/>
        <v>#N/A</v>
      </c>
      <c r="U45" s="33" t="e">
        <f t="shared" si="19"/>
        <v>#N/A</v>
      </c>
      <c r="V45" s="33" t="e">
        <f t="shared" si="27"/>
        <v>#N/A</v>
      </c>
      <c r="W45" s="124">
        <f t="shared" si="28"/>
        <v>0</v>
      </c>
    </row>
    <row r="46" spans="9:23" x14ac:dyDescent="0.25">
      <c r="I46" s="31">
        <v>0</v>
      </c>
      <c r="J46" s="121">
        <f t="shared" si="22"/>
        <v>0</v>
      </c>
      <c r="K46" s="122" t="e">
        <f>MAX(0,($F46-0+PV(a!$E$8/12,2*$U46*a!$E$9,$W46,0,1)))</f>
        <v>#N/A</v>
      </c>
      <c r="L46" s="122" t="e">
        <f t="shared" si="4"/>
        <v>#N/A</v>
      </c>
      <c r="M46" s="114" t="e">
        <f t="shared" si="5"/>
        <v>#N/A</v>
      </c>
      <c r="N46" s="122" t="e">
        <f>-1*PMT(a!$E$8/12,2*$U46*a!$E$9,$F46-a!$E$4-$I46,0,1)</f>
        <v>#N/A</v>
      </c>
      <c r="O46" s="123" t="e">
        <f>-1*PMT(a!$E$8/12,2*$U46*a!$E$9,$F46-a!$E$4-$J46,0,1)</f>
        <v>#N/A</v>
      </c>
      <c r="P46" s="123" t="e">
        <f t="shared" si="23"/>
        <v>#N/A</v>
      </c>
      <c r="Q46" s="123" t="e">
        <f t="shared" si="24"/>
        <v>#N/A</v>
      </c>
      <c r="R46" s="114" t="e">
        <f>IF($M46&lt;$I46,"Error",IF(AND($K46&gt;$J46,$M46&gt;$K46),"Error",IF(AND($K46&lt;$J46,$M46&gt;$J46),"Error",-1*PMT(a!$E$8/12,2*$U46*a!$E$9,$F46-$M46-a!$E$4,0,1))))</f>
        <v>#N/A</v>
      </c>
      <c r="S46" s="32">
        <f t="shared" si="25"/>
        <v>1</v>
      </c>
      <c r="T46" s="33" t="e">
        <f t="shared" si="26"/>
        <v>#N/A</v>
      </c>
      <c r="U46" s="33" t="e">
        <f t="shared" si="19"/>
        <v>#N/A</v>
      </c>
      <c r="V46" s="33" t="e">
        <f t="shared" si="27"/>
        <v>#N/A</v>
      </c>
      <c r="W46" s="124">
        <f t="shared" si="28"/>
        <v>0</v>
      </c>
    </row>
    <row r="47" spans="9:23" x14ac:dyDescent="0.25">
      <c r="I47" s="31">
        <v>0</v>
      </c>
      <c r="J47" s="121">
        <f t="shared" si="22"/>
        <v>0</v>
      </c>
      <c r="K47" s="122" t="e">
        <f>MAX(0,($F47-0+PV(a!$E$8/12,2*$U47*a!$E$9,$W47,0,1)))</f>
        <v>#N/A</v>
      </c>
      <c r="L47" s="122" t="e">
        <f t="shared" si="4"/>
        <v>#N/A</v>
      </c>
      <c r="M47" s="114" t="e">
        <f t="shared" si="5"/>
        <v>#N/A</v>
      </c>
      <c r="N47" s="122" t="e">
        <f>-1*PMT(a!$E$8/12,2*$U47*a!$E$9,$F47-a!$E$4-$I47,0,1)</f>
        <v>#N/A</v>
      </c>
      <c r="O47" s="123" t="e">
        <f>-1*PMT(a!$E$8/12,2*$U47*a!$E$9,$F47-a!$E$4-$J47,0,1)</f>
        <v>#N/A</v>
      </c>
      <c r="P47" s="123" t="e">
        <f t="shared" si="23"/>
        <v>#N/A</v>
      </c>
      <c r="Q47" s="123" t="e">
        <f t="shared" si="24"/>
        <v>#N/A</v>
      </c>
      <c r="R47" s="114" t="e">
        <f>IF($M47&lt;$I47,"Error",IF(AND($K47&gt;$J47,$M47&gt;$K47),"Error",IF(AND($K47&lt;$J47,$M47&gt;$J47),"Error",-1*PMT(a!$E$8/12,2*$U47*a!$E$9,$F47-$M47-a!$E$4,0,1))))</f>
        <v>#N/A</v>
      </c>
      <c r="S47" s="32">
        <f t="shared" si="25"/>
        <v>1</v>
      </c>
      <c r="T47" s="33" t="e">
        <f t="shared" si="26"/>
        <v>#N/A</v>
      </c>
      <c r="U47" s="33" t="e">
        <f t="shared" si="19"/>
        <v>#N/A</v>
      </c>
      <c r="V47" s="33" t="e">
        <f t="shared" si="27"/>
        <v>#N/A</v>
      </c>
      <c r="W47" s="124">
        <f t="shared" si="28"/>
        <v>0</v>
      </c>
    </row>
    <row r="48" spans="9:23" x14ac:dyDescent="0.25">
      <c r="I48" s="31">
        <v>0</v>
      </c>
      <c r="J48" s="121">
        <f t="shared" si="22"/>
        <v>0</v>
      </c>
      <c r="K48" s="122" t="e">
        <f>MAX(0,($F48-0+PV(a!$E$8/12,2*$U48*a!$E$9,$W48,0,1)))</f>
        <v>#N/A</v>
      </c>
      <c r="L48" s="122" t="e">
        <f t="shared" si="4"/>
        <v>#N/A</v>
      </c>
      <c r="M48" s="114" t="e">
        <f t="shared" si="5"/>
        <v>#N/A</v>
      </c>
      <c r="N48" s="122" t="e">
        <f>-1*PMT(a!$E$8/12,2*$U48*a!$E$9,$F48-a!$E$4-$I48,0,1)</f>
        <v>#N/A</v>
      </c>
      <c r="O48" s="123" t="e">
        <f>-1*PMT(a!$E$8/12,2*$U48*a!$E$9,$F48-a!$E$4-$J48,0,1)</f>
        <v>#N/A</v>
      </c>
      <c r="P48" s="123" t="e">
        <f t="shared" si="23"/>
        <v>#N/A</v>
      </c>
      <c r="Q48" s="123" t="e">
        <f t="shared" si="24"/>
        <v>#N/A</v>
      </c>
      <c r="R48" s="114" t="e">
        <f>IF($M48&lt;$I48,"Error",IF(AND($K48&gt;$J48,$M48&gt;$K48),"Error",IF(AND($K48&lt;$J48,$M48&gt;$J48),"Error",-1*PMT(a!$E$8/12,2*$U48*a!$E$9,$F48-$M48-a!$E$4,0,1))))</f>
        <v>#N/A</v>
      </c>
      <c r="S48" s="32">
        <f t="shared" si="25"/>
        <v>1</v>
      </c>
      <c r="T48" s="33" t="e">
        <f t="shared" si="26"/>
        <v>#N/A</v>
      </c>
      <c r="U48" s="33" t="e">
        <f t="shared" si="19"/>
        <v>#N/A</v>
      </c>
      <c r="V48" s="33" t="e">
        <f t="shared" si="27"/>
        <v>#N/A</v>
      </c>
      <c r="W48" s="124">
        <f t="shared" si="28"/>
        <v>0</v>
      </c>
    </row>
    <row r="49" spans="9:23" x14ac:dyDescent="0.25">
      <c r="I49" s="31">
        <v>0</v>
      </c>
      <c r="J49" s="121">
        <f t="shared" si="22"/>
        <v>0</v>
      </c>
      <c r="K49" s="122" t="e">
        <f>MAX(0,($F49-0+PV(a!$E$8/12,2*$U49*a!$E$9,$W49,0,1)))</f>
        <v>#N/A</v>
      </c>
      <c r="L49" s="122" t="e">
        <f t="shared" si="4"/>
        <v>#N/A</v>
      </c>
      <c r="M49" s="114" t="e">
        <f t="shared" si="5"/>
        <v>#N/A</v>
      </c>
      <c r="N49" s="122" t="e">
        <f>-1*PMT(a!$E$8/12,2*$U49*a!$E$9,$F49-a!$E$4-$I49,0,1)</f>
        <v>#N/A</v>
      </c>
      <c r="O49" s="123" t="e">
        <f>-1*PMT(a!$E$8/12,2*$U49*a!$E$9,$F49-a!$E$4-$J49,0,1)</f>
        <v>#N/A</v>
      </c>
      <c r="P49" s="123" t="e">
        <f t="shared" si="23"/>
        <v>#N/A</v>
      </c>
      <c r="Q49" s="123" t="e">
        <f t="shared" si="24"/>
        <v>#N/A</v>
      </c>
      <c r="R49" s="114" t="e">
        <f>IF($M49&lt;$I49,"Error",IF(AND($K49&gt;$J49,$M49&gt;$K49),"Error",IF(AND($K49&lt;$J49,$M49&gt;$J49),"Error",-1*PMT(a!$E$8/12,2*$U49*a!$E$9,$F49-$M49-a!$E$4,0,1))))</f>
        <v>#N/A</v>
      </c>
      <c r="S49" s="32">
        <f t="shared" si="25"/>
        <v>1</v>
      </c>
      <c r="T49" s="33" t="e">
        <f t="shared" si="26"/>
        <v>#N/A</v>
      </c>
      <c r="U49" s="33" t="e">
        <f t="shared" si="19"/>
        <v>#N/A</v>
      </c>
      <c r="V49" s="33" t="e">
        <f t="shared" si="27"/>
        <v>#N/A</v>
      </c>
      <c r="W49" s="124">
        <f t="shared" si="28"/>
        <v>0</v>
      </c>
    </row>
    <row r="50" spans="9:23" x14ac:dyDescent="0.25">
      <c r="I50" s="31">
        <v>0</v>
      </c>
      <c r="J50" s="121">
        <f t="shared" si="22"/>
        <v>0</v>
      </c>
      <c r="K50" s="122" t="e">
        <f>MAX(0,($F50-0+PV(a!$E$8/12,2*$U50*a!$E$9,$W50,0,1)))</f>
        <v>#N/A</v>
      </c>
      <c r="L50" s="122" t="e">
        <f t="shared" si="4"/>
        <v>#N/A</v>
      </c>
      <c r="M50" s="114" t="e">
        <f t="shared" si="5"/>
        <v>#N/A</v>
      </c>
      <c r="N50" s="122" t="e">
        <f>-1*PMT(a!$E$8/12,2*$U50*a!$E$9,$F50-a!$E$4-$I50,0,1)</f>
        <v>#N/A</v>
      </c>
      <c r="O50" s="123" t="e">
        <f>-1*PMT(a!$E$8/12,2*$U50*a!$E$9,$F50-a!$E$4-$J50,0,1)</f>
        <v>#N/A</v>
      </c>
      <c r="P50" s="123" t="e">
        <f t="shared" si="23"/>
        <v>#N/A</v>
      </c>
      <c r="Q50" s="123" t="e">
        <f t="shared" si="24"/>
        <v>#N/A</v>
      </c>
      <c r="R50" s="114" t="e">
        <f>IF($M50&lt;$I50,"Error",IF(AND($K50&gt;$J50,$M50&gt;$K50),"Error",IF(AND($K50&lt;$J50,$M50&gt;$J50),"Error",-1*PMT(a!$E$8/12,2*$U50*a!$E$9,$F50-$M50-a!$E$4,0,1))))</f>
        <v>#N/A</v>
      </c>
      <c r="S50" s="32">
        <f t="shared" si="25"/>
        <v>1</v>
      </c>
      <c r="T50" s="33" t="e">
        <f t="shared" si="26"/>
        <v>#N/A</v>
      </c>
      <c r="U50" s="33" t="e">
        <f t="shared" si="19"/>
        <v>#N/A</v>
      </c>
      <c r="V50" s="33" t="e">
        <f t="shared" si="27"/>
        <v>#N/A</v>
      </c>
      <c r="W50" s="124">
        <f t="shared" si="28"/>
        <v>0</v>
      </c>
    </row>
    <row r="51" spans="9:23" x14ac:dyDescent="0.25">
      <c r="I51" s="31">
        <v>0</v>
      </c>
      <c r="J51" s="121">
        <f t="shared" si="22"/>
        <v>0</v>
      </c>
      <c r="K51" s="122" t="e">
        <f>MAX(0,($F51-0+PV(a!$E$8/12,2*$U51*a!$E$9,$W51,0,1)))</f>
        <v>#N/A</v>
      </c>
      <c r="L51" s="122" t="e">
        <f t="shared" si="4"/>
        <v>#N/A</v>
      </c>
      <c r="M51" s="114" t="e">
        <f t="shared" si="5"/>
        <v>#N/A</v>
      </c>
      <c r="N51" s="122" t="e">
        <f>-1*PMT(a!$E$8/12,2*$U51*a!$E$9,$F51-a!$E$4-$I51,0,1)</f>
        <v>#N/A</v>
      </c>
      <c r="O51" s="123" t="e">
        <f>-1*PMT(a!$E$8/12,2*$U51*a!$E$9,$F51-a!$E$4-$J51,0,1)</f>
        <v>#N/A</v>
      </c>
      <c r="P51" s="123" t="e">
        <f t="shared" si="23"/>
        <v>#N/A</v>
      </c>
      <c r="Q51" s="123" t="e">
        <f t="shared" si="24"/>
        <v>#N/A</v>
      </c>
      <c r="R51" s="114" t="e">
        <f>IF($M51&lt;$I51,"Error",IF(AND($K51&gt;$J51,$M51&gt;$K51),"Error",IF(AND($K51&lt;$J51,$M51&gt;$J51),"Error",-1*PMT(a!$E$8/12,2*$U51*a!$E$9,$F51-$M51-a!$E$4,0,1))))</f>
        <v>#N/A</v>
      </c>
      <c r="S51" s="32">
        <f t="shared" si="25"/>
        <v>1</v>
      </c>
      <c r="T51" s="33" t="e">
        <f t="shared" si="26"/>
        <v>#N/A</v>
      </c>
      <c r="U51" s="33" t="e">
        <f t="shared" si="19"/>
        <v>#N/A</v>
      </c>
      <c r="V51" s="33" t="e">
        <f t="shared" si="27"/>
        <v>#N/A</v>
      </c>
      <c r="W51" s="124">
        <f t="shared" si="28"/>
        <v>0</v>
      </c>
    </row>
    <row r="52" spans="9:23" x14ac:dyDescent="0.25">
      <c r="I52" s="31">
        <v>0</v>
      </c>
      <c r="J52" s="121">
        <f t="shared" si="22"/>
        <v>0</v>
      </c>
      <c r="K52" s="122" t="e">
        <f>MAX(0,($F52-0+PV(a!$E$8/12,2*$U52*a!$E$9,$W52,0,1)))</f>
        <v>#N/A</v>
      </c>
      <c r="L52" s="122" t="e">
        <f t="shared" si="4"/>
        <v>#N/A</v>
      </c>
      <c r="M52" s="114" t="e">
        <f t="shared" si="5"/>
        <v>#N/A</v>
      </c>
      <c r="N52" s="122" t="e">
        <f>-1*PMT(a!$E$8/12,2*$U52*a!$E$9,$F52-a!$E$4-$I52,0,1)</f>
        <v>#N/A</v>
      </c>
      <c r="O52" s="123" t="e">
        <f>-1*PMT(a!$E$8/12,2*$U52*a!$E$9,$F52-a!$E$4-$J52,0,1)</f>
        <v>#N/A</v>
      </c>
      <c r="P52" s="123" t="e">
        <f t="shared" si="23"/>
        <v>#N/A</v>
      </c>
      <c r="Q52" s="123" t="e">
        <f t="shared" si="24"/>
        <v>#N/A</v>
      </c>
      <c r="R52" s="114" t="e">
        <f>IF($M52&lt;$I52,"Error",IF(AND($K52&gt;$J52,$M52&gt;$K52),"Error",IF(AND($K52&lt;$J52,$M52&gt;$J52),"Error",-1*PMT(a!$E$8/12,2*$U52*a!$E$9,$F52-$M52-a!$E$4,0,1))))</f>
        <v>#N/A</v>
      </c>
      <c r="S52" s="32">
        <f t="shared" si="25"/>
        <v>1</v>
      </c>
      <c r="T52" s="33" t="e">
        <f t="shared" si="26"/>
        <v>#N/A</v>
      </c>
      <c r="U52" s="33" t="e">
        <f t="shared" si="19"/>
        <v>#N/A</v>
      </c>
      <c r="V52" s="33" t="e">
        <f t="shared" si="27"/>
        <v>#N/A</v>
      </c>
      <c r="W52" s="124">
        <f t="shared" si="28"/>
        <v>0</v>
      </c>
    </row>
    <row r="53" spans="9:23" x14ac:dyDescent="0.25">
      <c r="I53" s="31">
        <v>0</v>
      </c>
      <c r="J53" s="121">
        <f t="shared" si="22"/>
        <v>0</v>
      </c>
      <c r="K53" s="122" t="e">
        <f>MAX(0,($F53-0+PV(a!$E$8/12,2*$U53*a!$E$9,$W53,0,1)))</f>
        <v>#N/A</v>
      </c>
      <c r="L53" s="122" t="e">
        <f t="shared" si="4"/>
        <v>#N/A</v>
      </c>
      <c r="M53" s="114" t="e">
        <f t="shared" si="5"/>
        <v>#N/A</v>
      </c>
      <c r="N53" s="122" t="e">
        <f>-1*PMT(a!$E$8/12,2*$U53*a!$E$9,$F53-a!$E$4-$I53,0,1)</f>
        <v>#N/A</v>
      </c>
      <c r="O53" s="123" t="e">
        <f>-1*PMT(a!$E$8/12,2*$U53*a!$E$9,$F53-a!$E$4-$J53,0,1)</f>
        <v>#N/A</v>
      </c>
      <c r="P53" s="123" t="e">
        <f t="shared" si="23"/>
        <v>#N/A</v>
      </c>
      <c r="Q53" s="123" t="e">
        <f t="shared" si="24"/>
        <v>#N/A</v>
      </c>
      <c r="R53" s="114" t="e">
        <f>IF($M53&lt;$I53,"Error",IF(AND($K53&gt;$J53,$M53&gt;$K53),"Error",IF(AND($K53&lt;$J53,$M53&gt;$J53),"Error",-1*PMT(a!$E$8/12,2*$U53*a!$E$9,$F53-$M53-a!$E$4,0,1))))</f>
        <v>#N/A</v>
      </c>
      <c r="S53" s="32">
        <f t="shared" si="25"/>
        <v>1</v>
      </c>
      <c r="T53" s="33" t="e">
        <f t="shared" si="26"/>
        <v>#N/A</v>
      </c>
      <c r="U53" s="33" t="e">
        <f t="shared" si="19"/>
        <v>#N/A</v>
      </c>
      <c r="V53" s="33" t="e">
        <f t="shared" si="27"/>
        <v>#N/A</v>
      </c>
      <c r="W53" s="124">
        <f t="shared" si="28"/>
        <v>0</v>
      </c>
    </row>
    <row r="54" spans="9:23" x14ac:dyDescent="0.25">
      <c r="I54" s="31">
        <v>0</v>
      </c>
      <c r="J54" s="121">
        <f t="shared" si="22"/>
        <v>0</v>
      </c>
      <c r="K54" s="122" t="e">
        <f>MAX(0,($F54-0+PV(a!$E$8/12,2*$U54*a!$E$9,$W54,0,1)))</f>
        <v>#N/A</v>
      </c>
      <c r="L54" s="122" t="e">
        <f t="shared" si="4"/>
        <v>#N/A</v>
      </c>
      <c r="M54" s="114" t="e">
        <f t="shared" si="5"/>
        <v>#N/A</v>
      </c>
      <c r="N54" s="122" t="e">
        <f>-1*PMT(a!$E$8/12,2*$U54*a!$E$9,$F54-a!$E$4-$I54,0,1)</f>
        <v>#N/A</v>
      </c>
      <c r="O54" s="123" t="e">
        <f>-1*PMT(a!$E$8/12,2*$U54*a!$E$9,$F54-a!$E$4-$J54,0,1)</f>
        <v>#N/A</v>
      </c>
      <c r="P54" s="123" t="e">
        <f t="shared" si="23"/>
        <v>#N/A</v>
      </c>
      <c r="Q54" s="123" t="e">
        <f t="shared" si="24"/>
        <v>#N/A</v>
      </c>
      <c r="R54" s="114" t="e">
        <f>IF($M54&lt;$I54,"Error",IF(AND($K54&gt;$J54,$M54&gt;$K54),"Error",IF(AND($K54&lt;$J54,$M54&gt;$J54),"Error",-1*PMT(a!$E$8/12,2*$U54*a!$E$9,$F54-$M54-a!$E$4,0,1))))</f>
        <v>#N/A</v>
      </c>
      <c r="S54" s="32">
        <f t="shared" si="25"/>
        <v>1</v>
      </c>
      <c r="T54" s="33" t="e">
        <f t="shared" si="26"/>
        <v>#N/A</v>
      </c>
      <c r="U54" s="33" t="e">
        <f t="shared" si="19"/>
        <v>#N/A</v>
      </c>
      <c r="V54" s="33" t="e">
        <f t="shared" si="27"/>
        <v>#N/A</v>
      </c>
      <c r="W54" s="124">
        <f t="shared" si="28"/>
        <v>0</v>
      </c>
    </row>
    <row r="55" spans="9:23" x14ac:dyDescent="0.25">
      <c r="I55" s="31">
        <v>0</v>
      </c>
      <c r="J55" s="121">
        <f t="shared" si="22"/>
        <v>0</v>
      </c>
      <c r="K55" s="122" t="e">
        <f>MAX(0,($F55-0+PV(a!$E$8/12,2*$U55*a!$E$9,$W55,0,1)))</f>
        <v>#N/A</v>
      </c>
      <c r="L55" s="122" t="e">
        <f t="shared" si="4"/>
        <v>#N/A</v>
      </c>
      <c r="M55" s="114" t="e">
        <f t="shared" si="5"/>
        <v>#N/A</v>
      </c>
      <c r="N55" s="122" t="e">
        <f>-1*PMT(a!$E$8/12,2*$U55*a!$E$9,$F55-a!$E$4-$I55,0,1)</f>
        <v>#N/A</v>
      </c>
      <c r="O55" s="123" t="e">
        <f>-1*PMT(a!$E$8/12,2*$U55*a!$E$9,$F55-a!$E$4-$J55,0,1)</f>
        <v>#N/A</v>
      </c>
      <c r="P55" s="123" t="e">
        <f t="shared" ref="P55:P118" si="29">IF(K55=0,N55,W55)</f>
        <v>#N/A</v>
      </c>
      <c r="Q55" s="123" t="e">
        <f t="shared" ref="Q55:Q118" si="30">IF(K55=L55,P55,R55)</f>
        <v>#N/A</v>
      </c>
      <c r="R55" s="114" t="e">
        <f>IF($M55&lt;$I55,"Error",IF(AND($K55&gt;$J55,$M55&gt;$K55),"Error",IF(AND($K55&lt;$J55,$M55&gt;$J55),"Error",-1*PMT(a!$E$8/12,2*$U55*a!$E$9,$F55-$M55-a!$E$4,0,1))))</f>
        <v>#N/A</v>
      </c>
      <c r="S55" s="32">
        <f t="shared" ref="S55:S118" si="31">IF(E55="F",0,1)</f>
        <v>1</v>
      </c>
      <c r="T55" s="33" t="e">
        <f t="shared" ref="T55:T118" si="32">IF($S55=1,VLOOKUP(H55,M,11,FALSE),VLOOKUP(H55,F,11,FALSE))</f>
        <v>#N/A</v>
      </c>
      <c r="U55" s="33" t="e">
        <f t="shared" si="19"/>
        <v>#N/A</v>
      </c>
      <c r="V55" s="33" t="e">
        <f t="shared" ref="V55:V118" si="33">+U55*2</f>
        <v>#N/A</v>
      </c>
      <c r="W55" s="124">
        <f t="shared" ref="W55:W118" si="34">+G55/12*0.5</f>
        <v>0</v>
      </c>
    </row>
    <row r="56" spans="9:23" x14ac:dyDescent="0.25">
      <c r="I56" s="31">
        <v>0</v>
      </c>
      <c r="J56" s="121">
        <f t="shared" si="22"/>
        <v>0</v>
      </c>
      <c r="K56" s="122" t="e">
        <f>MAX(0,($F56-0+PV(a!$E$8/12,2*$U56*a!$E$9,$W56,0,1)))</f>
        <v>#N/A</v>
      </c>
      <c r="L56" s="122" t="e">
        <f t="shared" si="4"/>
        <v>#N/A</v>
      </c>
      <c r="M56" s="114" t="e">
        <f t="shared" si="5"/>
        <v>#N/A</v>
      </c>
      <c r="N56" s="122" t="e">
        <f>-1*PMT(a!$E$8/12,2*$U56*a!$E$9,$F56-a!$E$4-$I56,0,1)</f>
        <v>#N/A</v>
      </c>
      <c r="O56" s="123" t="e">
        <f>-1*PMT(a!$E$8/12,2*$U56*a!$E$9,$F56-a!$E$4-$J56,0,1)</f>
        <v>#N/A</v>
      </c>
      <c r="P56" s="123" t="e">
        <f t="shared" si="29"/>
        <v>#N/A</v>
      </c>
      <c r="Q56" s="123" t="e">
        <f t="shared" si="30"/>
        <v>#N/A</v>
      </c>
      <c r="R56" s="114" t="e">
        <f>IF($M56&lt;$I56,"Error",IF(AND($K56&gt;$J56,$M56&gt;$K56),"Error",IF(AND($K56&lt;$J56,$M56&gt;$J56),"Error",-1*PMT(a!$E$8/12,2*$U56*a!$E$9,$F56-$M56-a!$E$4,0,1))))</f>
        <v>#N/A</v>
      </c>
      <c r="S56" s="32">
        <f t="shared" si="31"/>
        <v>1</v>
      </c>
      <c r="T56" s="33" t="e">
        <f t="shared" si="32"/>
        <v>#N/A</v>
      </c>
      <c r="U56" s="33" t="e">
        <f t="shared" si="19"/>
        <v>#N/A</v>
      </c>
      <c r="V56" s="33" t="e">
        <f t="shared" si="33"/>
        <v>#N/A</v>
      </c>
      <c r="W56" s="124">
        <f t="shared" si="34"/>
        <v>0</v>
      </c>
    </row>
    <row r="57" spans="9:23" x14ac:dyDescent="0.25">
      <c r="I57" s="31">
        <v>0</v>
      </c>
      <c r="J57" s="121">
        <f t="shared" si="22"/>
        <v>0</v>
      </c>
      <c r="K57" s="122" t="e">
        <f>MAX(0,($F57-0+PV(a!$E$8/12,2*$U57*a!$E$9,$W57,0,1)))</f>
        <v>#N/A</v>
      </c>
      <c r="L57" s="122" t="e">
        <f t="shared" si="4"/>
        <v>#N/A</v>
      </c>
      <c r="M57" s="114" t="e">
        <f t="shared" si="5"/>
        <v>#N/A</v>
      </c>
      <c r="N57" s="122" t="e">
        <f>-1*PMT(a!$E$8/12,2*$U57*a!$E$9,$F57-a!$E$4-$I57,0,1)</f>
        <v>#N/A</v>
      </c>
      <c r="O57" s="123" t="e">
        <f>-1*PMT(a!$E$8/12,2*$U57*a!$E$9,$F57-a!$E$4-$J57,0,1)</f>
        <v>#N/A</v>
      </c>
      <c r="P57" s="123" t="e">
        <f t="shared" si="29"/>
        <v>#N/A</v>
      </c>
      <c r="Q57" s="123" t="e">
        <f t="shared" si="30"/>
        <v>#N/A</v>
      </c>
      <c r="R57" s="114" t="e">
        <f>IF($M57&lt;$I57,"Error",IF(AND($K57&gt;$J57,$M57&gt;$K57),"Error",IF(AND($K57&lt;$J57,$M57&gt;$J57),"Error",-1*PMT(a!$E$8/12,2*$U57*a!$E$9,$F57-$M57-a!$E$4,0,1))))</f>
        <v>#N/A</v>
      </c>
      <c r="S57" s="32">
        <f t="shared" si="31"/>
        <v>1</v>
      </c>
      <c r="T57" s="33" t="e">
        <f t="shared" si="32"/>
        <v>#N/A</v>
      </c>
      <c r="U57" s="33" t="e">
        <f t="shared" si="19"/>
        <v>#N/A</v>
      </c>
      <c r="V57" s="33" t="e">
        <f t="shared" si="33"/>
        <v>#N/A</v>
      </c>
      <c r="W57" s="124">
        <f t="shared" si="34"/>
        <v>0</v>
      </c>
    </row>
    <row r="58" spans="9:23" x14ac:dyDescent="0.25">
      <c r="I58" s="31">
        <v>0</v>
      </c>
      <c r="J58" s="121">
        <f t="shared" si="22"/>
        <v>0</v>
      </c>
      <c r="K58" s="122" t="e">
        <f>MAX(0,($F58-0+PV(a!$E$8/12,2*$U58*a!$E$9,$W58,0,1)))</f>
        <v>#N/A</v>
      </c>
      <c r="L58" s="122" t="e">
        <f t="shared" si="4"/>
        <v>#N/A</v>
      </c>
      <c r="M58" s="114" t="e">
        <f t="shared" si="5"/>
        <v>#N/A</v>
      </c>
      <c r="N58" s="122" t="e">
        <f>-1*PMT(a!$E$8/12,2*$U58*a!$E$9,$F58-a!$E$4-$I58,0,1)</f>
        <v>#N/A</v>
      </c>
      <c r="O58" s="123" t="e">
        <f>-1*PMT(a!$E$8/12,2*$U58*a!$E$9,$F58-a!$E$4-$J58,0,1)</f>
        <v>#N/A</v>
      </c>
      <c r="P58" s="123" t="e">
        <f t="shared" si="29"/>
        <v>#N/A</v>
      </c>
      <c r="Q58" s="123" t="e">
        <f t="shared" si="30"/>
        <v>#N/A</v>
      </c>
      <c r="R58" s="114" t="e">
        <f>IF($M58&lt;$I58,"Error",IF(AND($K58&gt;$J58,$M58&gt;$K58),"Error",IF(AND($K58&lt;$J58,$M58&gt;$J58),"Error",-1*PMT(a!$E$8/12,2*$U58*a!$E$9,$F58-$M58-a!$E$4,0,1))))</f>
        <v>#N/A</v>
      </c>
      <c r="S58" s="32">
        <f t="shared" si="31"/>
        <v>1</v>
      </c>
      <c r="T58" s="33" t="e">
        <f t="shared" si="32"/>
        <v>#N/A</v>
      </c>
      <c r="U58" s="33" t="e">
        <f t="shared" si="19"/>
        <v>#N/A</v>
      </c>
      <c r="V58" s="33" t="e">
        <f t="shared" si="33"/>
        <v>#N/A</v>
      </c>
      <c r="W58" s="124">
        <f t="shared" si="34"/>
        <v>0</v>
      </c>
    </row>
    <row r="59" spans="9:23" x14ac:dyDescent="0.25">
      <c r="I59" s="31">
        <v>0</v>
      </c>
      <c r="J59" s="121">
        <f t="shared" si="22"/>
        <v>0</v>
      </c>
      <c r="K59" s="122" t="e">
        <f>MAX(0,($F59-0+PV(a!$E$8/12,2*$U59*a!$E$9,$W59,0,1)))</f>
        <v>#N/A</v>
      </c>
      <c r="L59" s="122" t="e">
        <f t="shared" si="4"/>
        <v>#N/A</v>
      </c>
      <c r="M59" s="114" t="e">
        <f t="shared" si="5"/>
        <v>#N/A</v>
      </c>
      <c r="N59" s="122" t="e">
        <f>-1*PMT(a!$E$8/12,2*$U59*a!$E$9,$F59-a!$E$4-$I59,0,1)</f>
        <v>#N/A</v>
      </c>
      <c r="O59" s="123" t="e">
        <f>-1*PMT(a!$E$8/12,2*$U59*a!$E$9,$F59-a!$E$4-$J59,0,1)</f>
        <v>#N/A</v>
      </c>
      <c r="P59" s="123" t="e">
        <f t="shared" si="29"/>
        <v>#N/A</v>
      </c>
      <c r="Q59" s="123" t="e">
        <f t="shared" si="30"/>
        <v>#N/A</v>
      </c>
      <c r="R59" s="114" t="e">
        <f>IF($M59&lt;$I59,"Error",IF(AND($K59&gt;$J59,$M59&gt;$K59),"Error",IF(AND($K59&lt;$J59,$M59&gt;$J59),"Error",-1*PMT(a!$E$8/12,2*$U59*a!$E$9,$F59-$M59-a!$E$4,0,1))))</f>
        <v>#N/A</v>
      </c>
      <c r="S59" s="32">
        <f t="shared" si="31"/>
        <v>1</v>
      </c>
      <c r="T59" s="33" t="e">
        <f t="shared" si="32"/>
        <v>#N/A</v>
      </c>
      <c r="U59" s="33" t="e">
        <f t="shared" si="19"/>
        <v>#N/A</v>
      </c>
      <c r="V59" s="33" t="e">
        <f t="shared" si="33"/>
        <v>#N/A</v>
      </c>
      <c r="W59" s="124">
        <f t="shared" si="34"/>
        <v>0</v>
      </c>
    </row>
    <row r="60" spans="9:23" x14ac:dyDescent="0.25">
      <c r="I60" s="31">
        <v>0</v>
      </c>
      <c r="J60" s="121">
        <f t="shared" si="22"/>
        <v>0</v>
      </c>
      <c r="K60" s="122" t="e">
        <f>MAX(0,($F60-0+PV(a!$E$8/12,2*$U60*a!$E$9,$W60,0,1)))</f>
        <v>#N/A</v>
      </c>
      <c r="L60" s="122" t="e">
        <f t="shared" si="4"/>
        <v>#N/A</v>
      </c>
      <c r="M60" s="114" t="e">
        <f t="shared" si="5"/>
        <v>#N/A</v>
      </c>
      <c r="N60" s="122" t="e">
        <f>-1*PMT(a!$E$8/12,2*$U60*a!$E$9,$F60-a!$E$4-$I60,0,1)</f>
        <v>#N/A</v>
      </c>
      <c r="O60" s="123" t="e">
        <f>-1*PMT(a!$E$8/12,2*$U60*a!$E$9,$F60-a!$E$4-$J60,0,1)</f>
        <v>#N/A</v>
      </c>
      <c r="P60" s="123" t="e">
        <f t="shared" si="29"/>
        <v>#N/A</v>
      </c>
      <c r="Q60" s="123" t="e">
        <f t="shared" si="30"/>
        <v>#N/A</v>
      </c>
      <c r="R60" s="114" t="e">
        <f>IF($M60&lt;$I60,"Error",IF(AND($K60&gt;$J60,$M60&gt;$K60),"Error",IF(AND($K60&lt;$J60,$M60&gt;$J60),"Error",-1*PMT(a!$E$8/12,2*$U60*a!$E$9,$F60-$M60-a!$E$4,0,1))))</f>
        <v>#N/A</v>
      </c>
      <c r="S60" s="32">
        <f t="shared" si="31"/>
        <v>1</v>
      </c>
      <c r="T60" s="33" t="e">
        <f t="shared" si="32"/>
        <v>#N/A</v>
      </c>
      <c r="U60" s="33" t="e">
        <f t="shared" si="19"/>
        <v>#N/A</v>
      </c>
      <c r="V60" s="33" t="e">
        <f t="shared" si="33"/>
        <v>#N/A</v>
      </c>
      <c r="W60" s="124">
        <f t="shared" si="34"/>
        <v>0</v>
      </c>
    </row>
    <row r="61" spans="9:23" x14ac:dyDescent="0.25">
      <c r="I61" s="31">
        <v>0</v>
      </c>
      <c r="J61" s="121">
        <f t="shared" si="22"/>
        <v>0</v>
      </c>
      <c r="K61" s="122" t="e">
        <f>MAX(0,($F61-0+PV(a!$E$8/12,2*$U61*a!$E$9,$W61,0,1)))</f>
        <v>#N/A</v>
      </c>
      <c r="L61" s="122" t="e">
        <f t="shared" si="4"/>
        <v>#N/A</v>
      </c>
      <c r="M61" s="114" t="e">
        <f t="shared" si="5"/>
        <v>#N/A</v>
      </c>
      <c r="N61" s="122" t="e">
        <f>-1*PMT(a!$E$8/12,2*$U61*a!$E$9,$F61-a!$E$4-$I61,0,1)</f>
        <v>#N/A</v>
      </c>
      <c r="O61" s="123" t="e">
        <f>-1*PMT(a!$E$8/12,2*$U61*a!$E$9,$F61-a!$E$4-$J61,0,1)</f>
        <v>#N/A</v>
      </c>
      <c r="P61" s="123" t="e">
        <f t="shared" si="29"/>
        <v>#N/A</v>
      </c>
      <c r="Q61" s="123" t="e">
        <f t="shared" si="30"/>
        <v>#N/A</v>
      </c>
      <c r="R61" s="114" t="e">
        <f>IF($M61&lt;$I61,"Error",IF(AND($K61&gt;$J61,$M61&gt;$K61),"Error",IF(AND($K61&lt;$J61,$M61&gt;$J61),"Error",-1*PMT(a!$E$8/12,2*$U61*a!$E$9,$F61-$M61-a!$E$4,0,1))))</f>
        <v>#N/A</v>
      </c>
      <c r="S61" s="32">
        <f t="shared" si="31"/>
        <v>1</v>
      </c>
      <c r="T61" s="33" t="e">
        <f t="shared" si="32"/>
        <v>#N/A</v>
      </c>
      <c r="U61" s="33" t="e">
        <f t="shared" si="19"/>
        <v>#N/A</v>
      </c>
      <c r="V61" s="33" t="e">
        <f t="shared" si="33"/>
        <v>#N/A</v>
      </c>
      <c r="W61" s="124">
        <f t="shared" si="34"/>
        <v>0</v>
      </c>
    </row>
    <row r="62" spans="9:23" x14ac:dyDescent="0.25">
      <c r="I62" s="31">
        <v>0</v>
      </c>
      <c r="J62" s="121">
        <f t="shared" si="22"/>
        <v>0</v>
      </c>
      <c r="K62" s="122" t="e">
        <f>MAX(0,($F62-0+PV(a!$E$8/12,2*$U62*a!$E$9,$W62,0,1)))</f>
        <v>#N/A</v>
      </c>
      <c r="L62" s="122" t="e">
        <f t="shared" si="4"/>
        <v>#N/A</v>
      </c>
      <c r="M62" s="114" t="e">
        <f t="shared" si="5"/>
        <v>#N/A</v>
      </c>
      <c r="N62" s="122" t="e">
        <f>-1*PMT(a!$E$8/12,2*$U62*a!$E$9,$F62-a!$E$4-$I62,0,1)</f>
        <v>#N/A</v>
      </c>
      <c r="O62" s="123" t="e">
        <f>-1*PMT(a!$E$8/12,2*$U62*a!$E$9,$F62-a!$E$4-$J62,0,1)</f>
        <v>#N/A</v>
      </c>
      <c r="P62" s="123" t="e">
        <f t="shared" si="29"/>
        <v>#N/A</v>
      </c>
      <c r="Q62" s="123" t="e">
        <f t="shared" si="30"/>
        <v>#N/A</v>
      </c>
      <c r="R62" s="114" t="e">
        <f>IF($M62&lt;$I62,"Error",IF(AND($K62&gt;$J62,$M62&gt;$K62),"Error",IF(AND($K62&lt;$J62,$M62&gt;$J62),"Error",-1*PMT(a!$E$8/12,2*$U62*a!$E$9,$F62-$M62-a!$E$4,0,1))))</f>
        <v>#N/A</v>
      </c>
      <c r="S62" s="32">
        <f t="shared" si="31"/>
        <v>1</v>
      </c>
      <c r="T62" s="33" t="e">
        <f t="shared" si="32"/>
        <v>#N/A</v>
      </c>
      <c r="U62" s="33" t="e">
        <f t="shared" si="19"/>
        <v>#N/A</v>
      </c>
      <c r="V62" s="33" t="e">
        <f t="shared" si="33"/>
        <v>#N/A</v>
      </c>
      <c r="W62" s="124">
        <f t="shared" si="34"/>
        <v>0</v>
      </c>
    </row>
    <row r="63" spans="9:23" x14ac:dyDescent="0.25">
      <c r="I63" s="31">
        <v>0</v>
      </c>
      <c r="J63" s="121">
        <f t="shared" si="22"/>
        <v>0</v>
      </c>
      <c r="K63" s="122" t="e">
        <f>MAX(0,($F63-0+PV(a!$E$8/12,2*$U63*a!$E$9,$W63,0,1)))</f>
        <v>#N/A</v>
      </c>
      <c r="L63" s="122" t="e">
        <f t="shared" si="4"/>
        <v>#N/A</v>
      </c>
      <c r="M63" s="114" t="e">
        <f t="shared" si="5"/>
        <v>#N/A</v>
      </c>
      <c r="N63" s="122" t="e">
        <f>-1*PMT(a!$E$8/12,2*$U63*a!$E$9,$F63-a!$E$4-$I63,0,1)</f>
        <v>#N/A</v>
      </c>
      <c r="O63" s="123" t="e">
        <f>-1*PMT(a!$E$8/12,2*$U63*a!$E$9,$F63-a!$E$4-$J63,0,1)</f>
        <v>#N/A</v>
      </c>
      <c r="P63" s="123" t="e">
        <f t="shared" si="29"/>
        <v>#N/A</v>
      </c>
      <c r="Q63" s="123" t="e">
        <f t="shared" si="30"/>
        <v>#N/A</v>
      </c>
      <c r="R63" s="114" t="e">
        <f>IF($M63&lt;$I63,"Error",IF(AND($K63&gt;$J63,$M63&gt;$K63),"Error",IF(AND($K63&lt;$J63,$M63&gt;$J63),"Error",-1*PMT(a!$E$8/12,2*$U63*a!$E$9,$F63-$M63-a!$E$4,0,1))))</f>
        <v>#N/A</v>
      </c>
      <c r="S63" s="32">
        <f t="shared" si="31"/>
        <v>1</v>
      </c>
      <c r="T63" s="33" t="e">
        <f t="shared" si="32"/>
        <v>#N/A</v>
      </c>
      <c r="U63" s="33" t="e">
        <f t="shared" si="19"/>
        <v>#N/A</v>
      </c>
      <c r="V63" s="33" t="e">
        <f t="shared" si="33"/>
        <v>#N/A</v>
      </c>
      <c r="W63" s="124">
        <f t="shared" si="34"/>
        <v>0</v>
      </c>
    </row>
    <row r="64" spans="9:23" x14ac:dyDescent="0.25">
      <c r="I64" s="31">
        <v>0</v>
      </c>
      <c r="J64" s="121">
        <f t="shared" si="22"/>
        <v>0</v>
      </c>
      <c r="K64" s="122" t="e">
        <f>MAX(0,($F64-0+PV(a!$E$8/12,2*$U64*a!$E$9,$W64,0,1)))</f>
        <v>#N/A</v>
      </c>
      <c r="L64" s="122" t="e">
        <f t="shared" si="4"/>
        <v>#N/A</v>
      </c>
      <c r="M64" s="114" t="e">
        <f t="shared" si="5"/>
        <v>#N/A</v>
      </c>
      <c r="N64" s="122" t="e">
        <f>-1*PMT(a!$E$8/12,2*$U64*a!$E$9,$F64-a!$E$4-$I64,0,1)</f>
        <v>#N/A</v>
      </c>
      <c r="O64" s="123" t="e">
        <f>-1*PMT(a!$E$8/12,2*$U64*a!$E$9,$F64-a!$E$4-$J64,0,1)</f>
        <v>#N/A</v>
      </c>
      <c r="P64" s="123" t="e">
        <f t="shared" si="29"/>
        <v>#N/A</v>
      </c>
      <c r="Q64" s="123" t="e">
        <f t="shared" si="30"/>
        <v>#N/A</v>
      </c>
      <c r="R64" s="114" t="e">
        <f>IF($M64&lt;$I64,"Error",IF(AND($K64&gt;$J64,$M64&gt;$K64),"Error",IF(AND($K64&lt;$J64,$M64&gt;$J64),"Error",-1*PMT(a!$E$8/12,2*$U64*a!$E$9,$F64-$M64-a!$E$4,0,1))))</f>
        <v>#N/A</v>
      </c>
      <c r="S64" s="32">
        <f t="shared" si="31"/>
        <v>1</v>
      </c>
      <c r="T64" s="33" t="e">
        <f t="shared" si="32"/>
        <v>#N/A</v>
      </c>
      <c r="U64" s="33" t="e">
        <f t="shared" si="19"/>
        <v>#N/A</v>
      </c>
      <c r="V64" s="33" t="e">
        <f t="shared" si="33"/>
        <v>#N/A</v>
      </c>
      <c r="W64" s="124">
        <f t="shared" si="34"/>
        <v>0</v>
      </c>
    </row>
    <row r="65" spans="9:23" x14ac:dyDescent="0.25">
      <c r="I65" s="31">
        <v>0</v>
      </c>
      <c r="J65" s="121">
        <f t="shared" si="22"/>
        <v>0</v>
      </c>
      <c r="K65" s="122" t="e">
        <f>MAX(0,($F65-0+PV(a!$E$8/12,2*$U65*a!$E$9,$W65,0,1)))</f>
        <v>#N/A</v>
      </c>
      <c r="L65" s="122" t="e">
        <f t="shared" si="4"/>
        <v>#N/A</v>
      </c>
      <c r="M65" s="114" t="e">
        <f t="shared" si="5"/>
        <v>#N/A</v>
      </c>
      <c r="N65" s="122" t="e">
        <f>-1*PMT(a!$E$8/12,2*$U65*a!$E$9,$F65-a!$E$4-$I65,0,1)</f>
        <v>#N/A</v>
      </c>
      <c r="O65" s="123" t="e">
        <f>-1*PMT(a!$E$8/12,2*$U65*a!$E$9,$F65-a!$E$4-$J65,0,1)</f>
        <v>#N/A</v>
      </c>
      <c r="P65" s="123" t="e">
        <f t="shared" si="29"/>
        <v>#N/A</v>
      </c>
      <c r="Q65" s="123" t="e">
        <f t="shared" si="30"/>
        <v>#N/A</v>
      </c>
      <c r="R65" s="114" t="e">
        <f>IF($M65&lt;$I65,"Error",IF(AND($K65&gt;$J65,$M65&gt;$K65),"Error",IF(AND($K65&lt;$J65,$M65&gt;$J65),"Error",-1*PMT(a!$E$8/12,2*$U65*a!$E$9,$F65-$M65-a!$E$4,0,1))))</f>
        <v>#N/A</v>
      </c>
      <c r="S65" s="32">
        <f t="shared" si="31"/>
        <v>1</v>
      </c>
      <c r="T65" s="33" t="e">
        <f t="shared" si="32"/>
        <v>#N/A</v>
      </c>
      <c r="U65" s="33" t="e">
        <f t="shared" si="19"/>
        <v>#N/A</v>
      </c>
      <c r="V65" s="33" t="e">
        <f t="shared" si="33"/>
        <v>#N/A</v>
      </c>
      <c r="W65" s="124">
        <f t="shared" si="34"/>
        <v>0</v>
      </c>
    </row>
    <row r="66" spans="9:23" x14ac:dyDescent="0.25">
      <c r="I66" s="31">
        <v>0</v>
      </c>
      <c r="J66" s="121">
        <f t="shared" si="22"/>
        <v>0</v>
      </c>
      <c r="K66" s="122" t="e">
        <f>MAX(0,($F66-0+PV(a!$E$8/12,2*$U66*a!$E$9,$W66,0,1)))</f>
        <v>#N/A</v>
      </c>
      <c r="L66" s="122" t="e">
        <f t="shared" si="4"/>
        <v>#N/A</v>
      </c>
      <c r="M66" s="114" t="e">
        <f t="shared" si="5"/>
        <v>#N/A</v>
      </c>
      <c r="N66" s="122" t="e">
        <f>-1*PMT(a!$E$8/12,2*$U66*a!$E$9,$F66-a!$E$4-$I66,0,1)</f>
        <v>#N/A</v>
      </c>
      <c r="O66" s="123" t="e">
        <f>-1*PMT(a!$E$8/12,2*$U66*a!$E$9,$F66-a!$E$4-$J66,0,1)</f>
        <v>#N/A</v>
      </c>
      <c r="P66" s="123" t="e">
        <f t="shared" si="29"/>
        <v>#N/A</v>
      </c>
      <c r="Q66" s="123" t="e">
        <f t="shared" si="30"/>
        <v>#N/A</v>
      </c>
      <c r="R66" s="114" t="e">
        <f>IF($M66&lt;$I66,"Error",IF(AND($K66&gt;$J66,$M66&gt;$K66),"Error",IF(AND($K66&lt;$J66,$M66&gt;$J66),"Error",-1*PMT(a!$E$8/12,2*$U66*a!$E$9,$F66-$M66-a!$E$4,0,1))))</f>
        <v>#N/A</v>
      </c>
      <c r="S66" s="32">
        <f t="shared" si="31"/>
        <v>1</v>
      </c>
      <c r="T66" s="33" t="e">
        <f t="shared" si="32"/>
        <v>#N/A</v>
      </c>
      <c r="U66" s="33" t="e">
        <f t="shared" si="19"/>
        <v>#N/A</v>
      </c>
      <c r="V66" s="33" t="e">
        <f t="shared" si="33"/>
        <v>#N/A</v>
      </c>
      <c r="W66" s="124">
        <f t="shared" si="34"/>
        <v>0</v>
      </c>
    </row>
    <row r="67" spans="9:23" x14ac:dyDescent="0.25">
      <c r="I67" s="31">
        <v>0</v>
      </c>
      <c r="J67" s="121">
        <f t="shared" si="22"/>
        <v>0</v>
      </c>
      <c r="K67" s="122" t="e">
        <f>MAX(0,($F67-0+PV(a!$E$8/12,2*$U67*a!$E$9,$W67,0,1)))</f>
        <v>#N/A</v>
      </c>
      <c r="L67" s="122" t="e">
        <f t="shared" ref="L67:L130" si="35">MAX(IF(K67&gt;F67*0.5,F67*0.5,K67),J67)</f>
        <v>#N/A</v>
      </c>
      <c r="M67" s="114" t="e">
        <f t="shared" ref="M67:M130" si="36">IF(OR(K67&lt;=0,K67&lt;J67),J67,MIN(K67,F67*50%))</f>
        <v>#N/A</v>
      </c>
      <c r="N67" s="122" t="e">
        <f>-1*PMT(a!$E$8/12,2*$U67*a!$E$9,$F67-a!$E$4-$I67,0,1)</f>
        <v>#N/A</v>
      </c>
      <c r="O67" s="123" t="e">
        <f>-1*PMT(a!$E$8/12,2*$U67*a!$E$9,$F67-a!$E$4-$J67,0,1)</f>
        <v>#N/A</v>
      </c>
      <c r="P67" s="123" t="e">
        <f t="shared" si="29"/>
        <v>#N/A</v>
      </c>
      <c r="Q67" s="123" t="e">
        <f t="shared" si="30"/>
        <v>#N/A</v>
      </c>
      <c r="R67" s="114" t="e">
        <f>IF($M67&lt;$I67,"Error",IF(AND($K67&gt;$J67,$M67&gt;$K67),"Error",IF(AND($K67&lt;$J67,$M67&gt;$J67),"Error",-1*PMT(a!$E$8/12,2*$U67*a!$E$9,$F67-$M67-a!$E$4,0,1))))</f>
        <v>#N/A</v>
      </c>
      <c r="S67" s="32">
        <f t="shared" si="31"/>
        <v>1</v>
      </c>
      <c r="T67" s="33" t="e">
        <f t="shared" si="32"/>
        <v>#N/A</v>
      </c>
      <c r="U67" s="33" t="e">
        <f t="shared" si="19"/>
        <v>#N/A</v>
      </c>
      <c r="V67" s="33" t="e">
        <f t="shared" si="33"/>
        <v>#N/A</v>
      </c>
      <c r="W67" s="124">
        <f t="shared" si="34"/>
        <v>0</v>
      </c>
    </row>
    <row r="68" spans="9:23" x14ac:dyDescent="0.25">
      <c r="I68" s="31">
        <v>0</v>
      </c>
      <c r="J68" s="121">
        <f t="shared" si="22"/>
        <v>0</v>
      </c>
      <c r="K68" s="122" t="e">
        <f>MAX(0,($F68-0+PV(a!$E$8/12,2*$U68*a!$E$9,$W68,0,1)))</f>
        <v>#N/A</v>
      </c>
      <c r="L68" s="122" t="e">
        <f t="shared" si="35"/>
        <v>#N/A</v>
      </c>
      <c r="M68" s="114" t="e">
        <f t="shared" si="36"/>
        <v>#N/A</v>
      </c>
      <c r="N68" s="122" t="e">
        <f>-1*PMT(a!$E$8/12,2*$U68*a!$E$9,$F68-a!$E$4-$I68,0,1)</f>
        <v>#N/A</v>
      </c>
      <c r="O68" s="123" t="e">
        <f>-1*PMT(a!$E$8/12,2*$U68*a!$E$9,$F68-a!$E$4-$J68,0,1)</f>
        <v>#N/A</v>
      </c>
      <c r="P68" s="123" t="e">
        <f t="shared" si="29"/>
        <v>#N/A</v>
      </c>
      <c r="Q68" s="123" t="e">
        <f t="shared" si="30"/>
        <v>#N/A</v>
      </c>
      <c r="R68" s="114" t="e">
        <f>IF($M68&lt;$I68,"Error",IF(AND($K68&gt;$J68,$M68&gt;$K68),"Error",IF(AND($K68&lt;$J68,$M68&gt;$J68),"Error",-1*PMT(a!$E$8/12,2*$U68*a!$E$9,$F68-$M68-a!$E$4,0,1))))</f>
        <v>#N/A</v>
      </c>
      <c r="S68" s="32">
        <f t="shared" si="31"/>
        <v>1</v>
      </c>
      <c r="T68" s="33" t="e">
        <f t="shared" si="32"/>
        <v>#N/A</v>
      </c>
      <c r="U68" s="33" t="e">
        <f t="shared" si="19"/>
        <v>#N/A</v>
      </c>
      <c r="V68" s="33" t="e">
        <f t="shared" si="33"/>
        <v>#N/A</v>
      </c>
      <c r="W68" s="124">
        <f t="shared" si="34"/>
        <v>0</v>
      </c>
    </row>
    <row r="69" spans="9:23" x14ac:dyDescent="0.25">
      <c r="I69" s="31">
        <v>0</v>
      </c>
      <c r="J69" s="121">
        <f t="shared" si="22"/>
        <v>0</v>
      </c>
      <c r="K69" s="122" t="e">
        <f>MAX(0,($F69-0+PV(a!$E$8/12,2*$U69*a!$E$9,$W69,0,1)))</f>
        <v>#N/A</v>
      </c>
      <c r="L69" s="122" t="e">
        <f t="shared" si="35"/>
        <v>#N/A</v>
      </c>
      <c r="M69" s="114" t="e">
        <f t="shared" si="36"/>
        <v>#N/A</v>
      </c>
      <c r="N69" s="122" t="e">
        <f>-1*PMT(a!$E$8/12,2*$U69*a!$E$9,$F69-a!$E$4-$I69,0,1)</f>
        <v>#N/A</v>
      </c>
      <c r="O69" s="123" t="e">
        <f>-1*PMT(a!$E$8/12,2*$U69*a!$E$9,$F69-a!$E$4-$J69,0,1)</f>
        <v>#N/A</v>
      </c>
      <c r="P69" s="123" t="e">
        <f t="shared" si="29"/>
        <v>#N/A</v>
      </c>
      <c r="Q69" s="123" t="e">
        <f t="shared" si="30"/>
        <v>#N/A</v>
      </c>
      <c r="R69" s="114" t="e">
        <f>IF($M69&lt;$I69,"Error",IF(AND($K69&gt;$J69,$M69&gt;$K69),"Error",IF(AND($K69&lt;$J69,$M69&gt;$J69),"Error",-1*PMT(a!$E$8/12,2*$U69*a!$E$9,$F69-$M69-a!$E$4,0,1))))</f>
        <v>#N/A</v>
      </c>
      <c r="S69" s="32">
        <f t="shared" si="31"/>
        <v>1</v>
      </c>
      <c r="T69" s="33" t="e">
        <f t="shared" si="32"/>
        <v>#N/A</v>
      </c>
      <c r="U69" s="33" t="e">
        <f t="shared" si="19"/>
        <v>#N/A</v>
      </c>
      <c r="V69" s="33" t="e">
        <f t="shared" si="33"/>
        <v>#N/A</v>
      </c>
      <c r="W69" s="124">
        <f t="shared" si="34"/>
        <v>0</v>
      </c>
    </row>
    <row r="70" spans="9:23" x14ac:dyDescent="0.25">
      <c r="I70" s="31">
        <v>0</v>
      </c>
      <c r="J70" s="121">
        <f t="shared" si="22"/>
        <v>0</v>
      </c>
      <c r="K70" s="122" t="e">
        <f>MAX(0,($F70-0+PV(a!$E$8/12,2*$U70*a!$E$9,$W70,0,1)))</f>
        <v>#N/A</v>
      </c>
      <c r="L70" s="122" t="e">
        <f t="shared" si="35"/>
        <v>#N/A</v>
      </c>
      <c r="M70" s="114" t="e">
        <f t="shared" si="36"/>
        <v>#N/A</v>
      </c>
      <c r="N70" s="122" t="e">
        <f>-1*PMT(a!$E$8/12,2*$U70*a!$E$9,$F70-a!$E$4-$I70,0,1)</f>
        <v>#N/A</v>
      </c>
      <c r="O70" s="123" t="e">
        <f>-1*PMT(a!$E$8/12,2*$U70*a!$E$9,$F70-a!$E$4-$J70,0,1)</f>
        <v>#N/A</v>
      </c>
      <c r="P70" s="123" t="e">
        <f t="shared" si="29"/>
        <v>#N/A</v>
      </c>
      <c r="Q70" s="123" t="e">
        <f t="shared" si="30"/>
        <v>#N/A</v>
      </c>
      <c r="R70" s="114" t="e">
        <f>IF($M70&lt;$I70,"Error",IF(AND($K70&gt;$J70,$M70&gt;$K70),"Error",IF(AND($K70&lt;$J70,$M70&gt;$J70),"Error",-1*PMT(a!$E$8/12,2*$U70*a!$E$9,$F70-$M70-a!$E$4,0,1))))</f>
        <v>#N/A</v>
      </c>
      <c r="S70" s="32">
        <f t="shared" si="31"/>
        <v>1</v>
      </c>
      <c r="T70" s="33" t="e">
        <f t="shared" si="32"/>
        <v>#N/A</v>
      </c>
      <c r="U70" s="33" t="e">
        <f t="shared" si="19"/>
        <v>#N/A</v>
      </c>
      <c r="V70" s="33" t="e">
        <f t="shared" si="33"/>
        <v>#N/A</v>
      </c>
      <c r="W70" s="124">
        <f t="shared" si="34"/>
        <v>0</v>
      </c>
    </row>
    <row r="71" spans="9:23" x14ac:dyDescent="0.25">
      <c r="I71" s="31">
        <v>0</v>
      </c>
      <c r="J71" s="121">
        <f t="shared" si="22"/>
        <v>0</v>
      </c>
      <c r="K71" s="122" t="e">
        <f>MAX(0,($F71-0+PV(a!$E$8/12,2*$U71*a!$E$9,$W71,0,1)))</f>
        <v>#N/A</v>
      </c>
      <c r="L71" s="122" t="e">
        <f t="shared" si="35"/>
        <v>#N/A</v>
      </c>
      <c r="M71" s="114" t="e">
        <f t="shared" si="36"/>
        <v>#N/A</v>
      </c>
      <c r="N71" s="122" t="e">
        <f>-1*PMT(a!$E$8/12,2*$U71*a!$E$9,$F71-a!$E$4-$I71,0,1)</f>
        <v>#N/A</v>
      </c>
      <c r="O71" s="123" t="e">
        <f>-1*PMT(a!$E$8/12,2*$U71*a!$E$9,$F71-a!$E$4-$J71,0,1)</f>
        <v>#N/A</v>
      </c>
      <c r="P71" s="123" t="e">
        <f t="shared" si="29"/>
        <v>#N/A</v>
      </c>
      <c r="Q71" s="123" t="e">
        <f t="shared" si="30"/>
        <v>#N/A</v>
      </c>
      <c r="R71" s="114" t="e">
        <f>IF($M71&lt;$I71,"Error",IF(AND($K71&gt;$J71,$M71&gt;$K71),"Error",IF(AND($K71&lt;$J71,$M71&gt;$J71),"Error",-1*PMT(a!$E$8/12,2*$U71*a!$E$9,$F71-$M71-a!$E$4,0,1))))</f>
        <v>#N/A</v>
      </c>
      <c r="S71" s="32">
        <f t="shared" si="31"/>
        <v>1</v>
      </c>
      <c r="T71" s="33" t="e">
        <f t="shared" si="32"/>
        <v>#N/A</v>
      </c>
      <c r="U71" s="33" t="e">
        <f t="shared" si="19"/>
        <v>#N/A</v>
      </c>
      <c r="V71" s="33" t="e">
        <f t="shared" si="33"/>
        <v>#N/A</v>
      </c>
      <c r="W71" s="124">
        <f t="shared" si="34"/>
        <v>0</v>
      </c>
    </row>
    <row r="72" spans="9:23" x14ac:dyDescent="0.25">
      <c r="I72" s="31">
        <v>0</v>
      </c>
      <c r="J72" s="121">
        <f t="shared" si="22"/>
        <v>0</v>
      </c>
      <c r="K72" s="122" t="e">
        <f>MAX(0,($F72-0+PV(a!$E$8/12,2*$U72*a!$E$9,$W72,0,1)))</f>
        <v>#N/A</v>
      </c>
      <c r="L72" s="122" t="e">
        <f t="shared" si="35"/>
        <v>#N/A</v>
      </c>
      <c r="M72" s="114" t="e">
        <f t="shared" si="36"/>
        <v>#N/A</v>
      </c>
      <c r="N72" s="122" t="e">
        <f>-1*PMT(a!$E$8/12,2*$U72*a!$E$9,$F72-a!$E$4-$I72,0,1)</f>
        <v>#N/A</v>
      </c>
      <c r="O72" s="123" t="e">
        <f>-1*PMT(a!$E$8/12,2*$U72*a!$E$9,$F72-a!$E$4-$J72,0,1)</f>
        <v>#N/A</v>
      </c>
      <c r="P72" s="123" t="e">
        <f t="shared" si="29"/>
        <v>#N/A</v>
      </c>
      <c r="Q72" s="123" t="e">
        <f t="shared" si="30"/>
        <v>#N/A</v>
      </c>
      <c r="R72" s="114" t="e">
        <f>IF($M72&lt;$I72,"Error",IF(AND($K72&gt;$J72,$M72&gt;$K72),"Error",IF(AND($K72&lt;$J72,$M72&gt;$J72),"Error",-1*PMT(a!$E$8/12,2*$U72*a!$E$9,$F72-$M72-a!$E$4,0,1))))</f>
        <v>#N/A</v>
      </c>
      <c r="S72" s="32">
        <f t="shared" si="31"/>
        <v>1</v>
      </c>
      <c r="T72" s="33" t="e">
        <f t="shared" si="32"/>
        <v>#N/A</v>
      </c>
      <c r="U72" s="33" t="e">
        <f t="shared" ref="U72:U135" si="37">$T72-(11/24)</f>
        <v>#N/A</v>
      </c>
      <c r="V72" s="33" t="e">
        <f t="shared" si="33"/>
        <v>#N/A</v>
      </c>
      <c r="W72" s="124">
        <f t="shared" si="34"/>
        <v>0</v>
      </c>
    </row>
    <row r="73" spans="9:23" x14ac:dyDescent="0.25">
      <c r="I73" s="31">
        <v>0</v>
      </c>
      <c r="J73" s="121">
        <f t="shared" si="22"/>
        <v>0</v>
      </c>
      <c r="K73" s="122" t="e">
        <f>MAX(0,($F73-0+PV(a!$E$8/12,2*$U73*a!$E$9,$W73,0,1)))</f>
        <v>#N/A</v>
      </c>
      <c r="L73" s="122" t="e">
        <f t="shared" si="35"/>
        <v>#N/A</v>
      </c>
      <c r="M73" s="114" t="e">
        <f t="shared" si="36"/>
        <v>#N/A</v>
      </c>
      <c r="N73" s="122" t="e">
        <f>-1*PMT(a!$E$8/12,2*$U73*a!$E$9,$F73-a!$E$4-$I73,0,1)</f>
        <v>#N/A</v>
      </c>
      <c r="O73" s="123" t="e">
        <f>-1*PMT(a!$E$8/12,2*$U73*a!$E$9,$F73-a!$E$4-$J73,0,1)</f>
        <v>#N/A</v>
      </c>
      <c r="P73" s="123" t="e">
        <f t="shared" si="29"/>
        <v>#N/A</v>
      </c>
      <c r="Q73" s="123" t="e">
        <f t="shared" si="30"/>
        <v>#N/A</v>
      </c>
      <c r="R73" s="114" t="e">
        <f>IF($M73&lt;$I73,"Error",IF(AND($K73&gt;$J73,$M73&gt;$K73),"Error",IF(AND($K73&lt;$J73,$M73&gt;$J73),"Error",-1*PMT(a!$E$8/12,2*$U73*a!$E$9,$F73-$M73-a!$E$4,0,1))))</f>
        <v>#N/A</v>
      </c>
      <c r="S73" s="32">
        <f t="shared" si="31"/>
        <v>1</v>
      </c>
      <c r="T73" s="33" t="e">
        <f t="shared" si="32"/>
        <v>#N/A</v>
      </c>
      <c r="U73" s="33" t="e">
        <f t="shared" si="37"/>
        <v>#N/A</v>
      </c>
      <c r="V73" s="33" t="e">
        <f t="shared" si="33"/>
        <v>#N/A</v>
      </c>
      <c r="W73" s="124">
        <f t="shared" si="34"/>
        <v>0</v>
      </c>
    </row>
    <row r="74" spans="9:23" x14ac:dyDescent="0.25">
      <c r="I74" s="31">
        <v>0</v>
      </c>
      <c r="J74" s="121">
        <f t="shared" si="22"/>
        <v>0</v>
      </c>
      <c r="K74" s="122" t="e">
        <f>MAX(0,($F74-0+PV(a!$E$8/12,2*$U74*a!$E$9,$W74,0,1)))</f>
        <v>#N/A</v>
      </c>
      <c r="L74" s="122" t="e">
        <f t="shared" si="35"/>
        <v>#N/A</v>
      </c>
      <c r="M74" s="114" t="e">
        <f t="shared" si="36"/>
        <v>#N/A</v>
      </c>
      <c r="N74" s="122" t="e">
        <f>-1*PMT(a!$E$8/12,2*$U74*a!$E$9,$F74-a!$E$4-$I74,0,1)</f>
        <v>#N/A</v>
      </c>
      <c r="O74" s="123" t="e">
        <f>-1*PMT(a!$E$8/12,2*$U74*a!$E$9,$F74-a!$E$4-$J74,0,1)</f>
        <v>#N/A</v>
      </c>
      <c r="P74" s="123" t="e">
        <f t="shared" si="29"/>
        <v>#N/A</v>
      </c>
      <c r="Q74" s="123" t="e">
        <f t="shared" si="30"/>
        <v>#N/A</v>
      </c>
      <c r="R74" s="114" t="e">
        <f>IF($M74&lt;$I74,"Error",IF(AND($K74&gt;$J74,$M74&gt;$K74),"Error",IF(AND($K74&lt;$J74,$M74&gt;$J74),"Error",-1*PMT(a!$E$8/12,2*$U74*a!$E$9,$F74-$M74-a!$E$4,0,1))))</f>
        <v>#N/A</v>
      </c>
      <c r="S74" s="32">
        <f t="shared" si="31"/>
        <v>1</v>
      </c>
      <c r="T74" s="33" t="e">
        <f t="shared" si="32"/>
        <v>#N/A</v>
      </c>
      <c r="U74" s="33" t="e">
        <f t="shared" si="37"/>
        <v>#N/A</v>
      </c>
      <c r="V74" s="33" t="e">
        <f t="shared" si="33"/>
        <v>#N/A</v>
      </c>
      <c r="W74" s="124">
        <f t="shared" si="34"/>
        <v>0</v>
      </c>
    </row>
    <row r="75" spans="9:23" x14ac:dyDescent="0.25">
      <c r="I75" s="31">
        <v>0</v>
      </c>
      <c r="J75" s="121">
        <f t="shared" si="22"/>
        <v>0</v>
      </c>
      <c r="K75" s="122" t="e">
        <f>MAX(0,($F75-0+PV(a!$E$8/12,2*$U75*a!$E$9,$W75,0,1)))</f>
        <v>#N/A</v>
      </c>
      <c r="L75" s="122" t="e">
        <f t="shared" si="35"/>
        <v>#N/A</v>
      </c>
      <c r="M75" s="114" t="e">
        <f t="shared" si="36"/>
        <v>#N/A</v>
      </c>
      <c r="N75" s="122" t="e">
        <f>-1*PMT(a!$E$8/12,2*$U75*a!$E$9,$F75-a!$E$4-$I75,0,1)</f>
        <v>#N/A</v>
      </c>
      <c r="O75" s="123" t="e">
        <f>-1*PMT(a!$E$8/12,2*$U75*a!$E$9,$F75-a!$E$4-$J75,0,1)</f>
        <v>#N/A</v>
      </c>
      <c r="P75" s="123" t="e">
        <f t="shared" si="29"/>
        <v>#N/A</v>
      </c>
      <c r="Q75" s="123" t="e">
        <f t="shared" si="30"/>
        <v>#N/A</v>
      </c>
      <c r="R75" s="114" t="e">
        <f>IF($M75&lt;$I75,"Error",IF(AND($K75&gt;$J75,$M75&gt;$K75),"Error",IF(AND($K75&lt;$J75,$M75&gt;$J75),"Error",-1*PMT(a!$E$8/12,2*$U75*a!$E$9,$F75-$M75-a!$E$4,0,1))))</f>
        <v>#N/A</v>
      </c>
      <c r="S75" s="32">
        <f t="shared" si="31"/>
        <v>1</v>
      </c>
      <c r="T75" s="33" t="e">
        <f t="shared" si="32"/>
        <v>#N/A</v>
      </c>
      <c r="U75" s="33" t="e">
        <f t="shared" si="37"/>
        <v>#N/A</v>
      </c>
      <c r="V75" s="33" t="e">
        <f t="shared" si="33"/>
        <v>#N/A</v>
      </c>
      <c r="W75" s="124">
        <f t="shared" si="34"/>
        <v>0</v>
      </c>
    </row>
    <row r="76" spans="9:23" x14ac:dyDescent="0.25">
      <c r="I76" s="31">
        <v>0</v>
      </c>
      <c r="J76" s="121">
        <f t="shared" si="22"/>
        <v>0</v>
      </c>
      <c r="K76" s="122" t="e">
        <f>MAX(0,($F76-0+PV(a!$E$8/12,2*$U76*a!$E$9,$W76,0,1)))</f>
        <v>#N/A</v>
      </c>
      <c r="L76" s="122" t="e">
        <f t="shared" si="35"/>
        <v>#N/A</v>
      </c>
      <c r="M76" s="114" t="e">
        <f t="shared" si="36"/>
        <v>#N/A</v>
      </c>
      <c r="N76" s="122" t="e">
        <f>-1*PMT(a!$E$8/12,2*$U76*a!$E$9,$F76-a!$E$4-$I76,0,1)</f>
        <v>#N/A</v>
      </c>
      <c r="O76" s="123" t="e">
        <f>-1*PMT(a!$E$8/12,2*$U76*a!$E$9,$F76-a!$E$4-$J76,0,1)</f>
        <v>#N/A</v>
      </c>
      <c r="P76" s="123" t="e">
        <f t="shared" si="29"/>
        <v>#N/A</v>
      </c>
      <c r="Q76" s="123" t="e">
        <f t="shared" si="30"/>
        <v>#N/A</v>
      </c>
      <c r="R76" s="114" t="e">
        <f>IF($M76&lt;$I76,"Error",IF(AND($K76&gt;$J76,$M76&gt;$K76),"Error",IF(AND($K76&lt;$J76,$M76&gt;$J76),"Error",-1*PMT(a!$E$8/12,2*$U76*a!$E$9,$F76-$M76-a!$E$4,0,1))))</f>
        <v>#N/A</v>
      </c>
      <c r="S76" s="32">
        <f t="shared" si="31"/>
        <v>1</v>
      </c>
      <c r="T76" s="33" t="e">
        <f t="shared" si="32"/>
        <v>#N/A</v>
      </c>
      <c r="U76" s="33" t="e">
        <f t="shared" si="37"/>
        <v>#N/A</v>
      </c>
      <c r="V76" s="33" t="e">
        <f t="shared" si="33"/>
        <v>#N/A</v>
      </c>
      <c r="W76" s="124">
        <f t="shared" si="34"/>
        <v>0</v>
      </c>
    </row>
    <row r="77" spans="9:23" x14ac:dyDescent="0.25">
      <c r="I77" s="31">
        <v>0</v>
      </c>
      <c r="J77" s="121">
        <f t="shared" si="22"/>
        <v>0</v>
      </c>
      <c r="K77" s="122" t="e">
        <f>MAX(0,($F77-0+PV(a!$E$8/12,2*$U77*a!$E$9,$W77,0,1)))</f>
        <v>#N/A</v>
      </c>
      <c r="L77" s="122" t="e">
        <f t="shared" si="35"/>
        <v>#N/A</v>
      </c>
      <c r="M77" s="114" t="e">
        <f t="shared" si="36"/>
        <v>#N/A</v>
      </c>
      <c r="N77" s="122" t="e">
        <f>-1*PMT(a!$E$8/12,2*$U77*a!$E$9,$F77-a!$E$4-$I77,0,1)</f>
        <v>#N/A</v>
      </c>
      <c r="O77" s="123" t="e">
        <f>-1*PMT(a!$E$8/12,2*$U77*a!$E$9,$F77-a!$E$4-$J77,0,1)</f>
        <v>#N/A</v>
      </c>
      <c r="P77" s="123" t="e">
        <f t="shared" si="29"/>
        <v>#N/A</v>
      </c>
      <c r="Q77" s="123" t="e">
        <f t="shared" si="30"/>
        <v>#N/A</v>
      </c>
      <c r="R77" s="114" t="e">
        <f>IF($M77&lt;$I77,"Error",IF(AND($K77&gt;$J77,$M77&gt;$K77),"Error",IF(AND($K77&lt;$J77,$M77&gt;$J77),"Error",-1*PMT(a!$E$8/12,2*$U77*a!$E$9,$F77-$M77-a!$E$4,0,1))))</f>
        <v>#N/A</v>
      </c>
      <c r="S77" s="32">
        <f t="shared" si="31"/>
        <v>1</v>
      </c>
      <c r="T77" s="33" t="e">
        <f t="shared" si="32"/>
        <v>#N/A</v>
      </c>
      <c r="U77" s="33" t="e">
        <f t="shared" si="37"/>
        <v>#N/A</v>
      </c>
      <c r="V77" s="33" t="e">
        <f t="shared" si="33"/>
        <v>#N/A</v>
      </c>
      <c r="W77" s="124">
        <f t="shared" si="34"/>
        <v>0</v>
      </c>
    </row>
    <row r="78" spans="9:23" x14ac:dyDescent="0.25">
      <c r="I78" s="31">
        <v>0</v>
      </c>
      <c r="J78" s="121">
        <f t="shared" si="22"/>
        <v>0</v>
      </c>
      <c r="K78" s="122" t="e">
        <f>MAX(0,($F78-0+PV(a!$E$8/12,2*$U78*a!$E$9,$W78,0,1)))</f>
        <v>#N/A</v>
      </c>
      <c r="L78" s="122" t="e">
        <f t="shared" si="35"/>
        <v>#N/A</v>
      </c>
      <c r="M78" s="114" t="e">
        <f t="shared" si="36"/>
        <v>#N/A</v>
      </c>
      <c r="N78" s="122" t="e">
        <f>-1*PMT(a!$E$8/12,2*$U78*a!$E$9,$F78-a!$E$4-$I78,0,1)</f>
        <v>#N/A</v>
      </c>
      <c r="O78" s="123" t="e">
        <f>-1*PMT(a!$E$8/12,2*$U78*a!$E$9,$F78-a!$E$4-$J78,0,1)</f>
        <v>#N/A</v>
      </c>
      <c r="P78" s="123" t="e">
        <f t="shared" si="29"/>
        <v>#N/A</v>
      </c>
      <c r="Q78" s="123" t="e">
        <f t="shared" si="30"/>
        <v>#N/A</v>
      </c>
      <c r="R78" s="114" t="e">
        <f>IF($M78&lt;$I78,"Error",IF(AND($K78&gt;$J78,$M78&gt;$K78),"Error",IF(AND($K78&lt;$J78,$M78&gt;$J78),"Error",-1*PMT(a!$E$8/12,2*$U78*a!$E$9,$F78-$M78-a!$E$4,0,1))))</f>
        <v>#N/A</v>
      </c>
      <c r="S78" s="32">
        <f t="shared" si="31"/>
        <v>1</v>
      </c>
      <c r="T78" s="33" t="e">
        <f t="shared" si="32"/>
        <v>#N/A</v>
      </c>
      <c r="U78" s="33" t="e">
        <f t="shared" si="37"/>
        <v>#N/A</v>
      </c>
      <c r="V78" s="33" t="e">
        <f t="shared" si="33"/>
        <v>#N/A</v>
      </c>
      <c r="W78" s="124">
        <f t="shared" si="34"/>
        <v>0</v>
      </c>
    </row>
    <row r="79" spans="9:23" x14ac:dyDescent="0.25">
      <c r="I79" s="31">
        <v>0</v>
      </c>
      <c r="J79" s="121">
        <f t="shared" si="22"/>
        <v>0</v>
      </c>
      <c r="K79" s="122" t="e">
        <f>MAX(0,($F79-0+PV(a!$E$8/12,2*$U79*a!$E$9,$W79,0,1)))</f>
        <v>#N/A</v>
      </c>
      <c r="L79" s="122" t="e">
        <f t="shared" si="35"/>
        <v>#N/A</v>
      </c>
      <c r="M79" s="114" t="e">
        <f t="shared" si="36"/>
        <v>#N/A</v>
      </c>
      <c r="N79" s="122" t="e">
        <f>-1*PMT(a!$E$8/12,2*$U79*a!$E$9,$F79-a!$E$4-$I79,0,1)</f>
        <v>#N/A</v>
      </c>
      <c r="O79" s="123" t="e">
        <f>-1*PMT(a!$E$8/12,2*$U79*a!$E$9,$F79-a!$E$4-$J79,0,1)</f>
        <v>#N/A</v>
      </c>
      <c r="P79" s="123" t="e">
        <f t="shared" si="29"/>
        <v>#N/A</v>
      </c>
      <c r="Q79" s="123" t="e">
        <f t="shared" si="30"/>
        <v>#N/A</v>
      </c>
      <c r="R79" s="114" t="e">
        <f>IF($M79&lt;$I79,"Error",IF(AND($K79&gt;$J79,$M79&gt;$K79),"Error",IF(AND($K79&lt;$J79,$M79&gt;$J79),"Error",-1*PMT(a!$E$8/12,2*$U79*a!$E$9,$F79-$M79-a!$E$4,0,1))))</f>
        <v>#N/A</v>
      </c>
      <c r="S79" s="32">
        <f t="shared" si="31"/>
        <v>1</v>
      </c>
      <c r="T79" s="33" t="e">
        <f t="shared" si="32"/>
        <v>#N/A</v>
      </c>
      <c r="U79" s="33" t="e">
        <f t="shared" si="37"/>
        <v>#N/A</v>
      </c>
      <c r="V79" s="33" t="e">
        <f t="shared" si="33"/>
        <v>#N/A</v>
      </c>
      <c r="W79" s="124">
        <f t="shared" si="34"/>
        <v>0</v>
      </c>
    </row>
    <row r="80" spans="9:23" x14ac:dyDescent="0.25">
      <c r="I80" s="31">
        <v>0</v>
      </c>
      <c r="J80" s="121">
        <f t="shared" si="22"/>
        <v>0</v>
      </c>
      <c r="K80" s="122" t="e">
        <f>MAX(0,($F80-0+PV(a!$E$8/12,2*$U80*a!$E$9,$W80,0,1)))</f>
        <v>#N/A</v>
      </c>
      <c r="L80" s="122" t="e">
        <f t="shared" si="35"/>
        <v>#N/A</v>
      </c>
      <c r="M80" s="114" t="e">
        <f t="shared" si="36"/>
        <v>#N/A</v>
      </c>
      <c r="N80" s="122" t="e">
        <f>-1*PMT(a!$E$8/12,2*$U80*a!$E$9,$F80-a!$E$4-$I80,0,1)</f>
        <v>#N/A</v>
      </c>
      <c r="O80" s="123" t="e">
        <f>-1*PMT(a!$E$8/12,2*$U80*a!$E$9,$F80-a!$E$4-$J80,0,1)</f>
        <v>#N/A</v>
      </c>
      <c r="P80" s="123" t="e">
        <f t="shared" si="29"/>
        <v>#N/A</v>
      </c>
      <c r="Q80" s="123" t="e">
        <f t="shared" si="30"/>
        <v>#N/A</v>
      </c>
      <c r="R80" s="114" t="e">
        <f>IF($M80&lt;$I80,"Error",IF(AND($K80&gt;$J80,$M80&gt;$K80),"Error",IF(AND($K80&lt;$J80,$M80&gt;$J80),"Error",-1*PMT(a!$E$8/12,2*$U80*a!$E$9,$F80-$M80-a!$E$4,0,1))))</f>
        <v>#N/A</v>
      </c>
      <c r="S80" s="32">
        <f t="shared" si="31"/>
        <v>1</v>
      </c>
      <c r="T80" s="33" t="e">
        <f t="shared" si="32"/>
        <v>#N/A</v>
      </c>
      <c r="U80" s="33" t="e">
        <f t="shared" si="37"/>
        <v>#N/A</v>
      </c>
      <c r="V80" s="33" t="e">
        <f t="shared" si="33"/>
        <v>#N/A</v>
      </c>
      <c r="W80" s="124">
        <f t="shared" si="34"/>
        <v>0</v>
      </c>
    </row>
    <row r="81" spans="9:23" x14ac:dyDescent="0.25">
      <c r="I81" s="31">
        <v>0</v>
      </c>
      <c r="J81" s="121">
        <f t="shared" si="22"/>
        <v>0</v>
      </c>
      <c r="K81" s="122" t="e">
        <f>MAX(0,($F81-0+PV(a!$E$8/12,2*$U81*a!$E$9,$W81,0,1)))</f>
        <v>#N/A</v>
      </c>
      <c r="L81" s="122" t="e">
        <f t="shared" si="35"/>
        <v>#N/A</v>
      </c>
      <c r="M81" s="114" t="e">
        <f t="shared" si="36"/>
        <v>#N/A</v>
      </c>
      <c r="N81" s="122" t="e">
        <f>-1*PMT(a!$E$8/12,2*$U81*a!$E$9,$F81-a!$E$4-$I81,0,1)</f>
        <v>#N/A</v>
      </c>
      <c r="O81" s="123" t="e">
        <f>-1*PMT(a!$E$8/12,2*$U81*a!$E$9,$F81-a!$E$4-$J81,0,1)</f>
        <v>#N/A</v>
      </c>
      <c r="P81" s="123" t="e">
        <f t="shared" si="29"/>
        <v>#N/A</v>
      </c>
      <c r="Q81" s="123" t="e">
        <f t="shared" si="30"/>
        <v>#N/A</v>
      </c>
      <c r="R81" s="114" t="e">
        <f>IF($M81&lt;$I81,"Error",IF(AND($K81&gt;$J81,$M81&gt;$K81),"Error",IF(AND($K81&lt;$J81,$M81&gt;$J81),"Error",-1*PMT(a!$E$8/12,2*$U81*a!$E$9,$F81-$M81-a!$E$4,0,1))))</f>
        <v>#N/A</v>
      </c>
      <c r="S81" s="32">
        <f t="shared" si="31"/>
        <v>1</v>
      </c>
      <c r="T81" s="33" t="e">
        <f t="shared" si="32"/>
        <v>#N/A</v>
      </c>
      <c r="U81" s="33" t="e">
        <f t="shared" si="37"/>
        <v>#N/A</v>
      </c>
      <c r="V81" s="33" t="e">
        <f t="shared" si="33"/>
        <v>#N/A</v>
      </c>
      <c r="W81" s="124">
        <f t="shared" si="34"/>
        <v>0</v>
      </c>
    </row>
    <row r="82" spans="9:23" x14ac:dyDescent="0.25">
      <c r="I82" s="31">
        <v>0</v>
      </c>
      <c r="J82" s="121">
        <f t="shared" si="22"/>
        <v>0</v>
      </c>
      <c r="K82" s="122" t="e">
        <f>MAX(0,($F82-0+PV(a!$E$8/12,2*$U82*a!$E$9,$W82,0,1)))</f>
        <v>#N/A</v>
      </c>
      <c r="L82" s="122" t="e">
        <f t="shared" si="35"/>
        <v>#N/A</v>
      </c>
      <c r="M82" s="114" t="e">
        <f t="shared" si="36"/>
        <v>#N/A</v>
      </c>
      <c r="N82" s="122" t="e">
        <f>-1*PMT(a!$E$8/12,2*$U82*a!$E$9,$F82-a!$E$4-$I82,0,1)</f>
        <v>#N/A</v>
      </c>
      <c r="O82" s="123" t="e">
        <f>-1*PMT(a!$E$8/12,2*$U82*a!$E$9,$F82-a!$E$4-$J82,0,1)</f>
        <v>#N/A</v>
      </c>
      <c r="P82" s="123" t="e">
        <f t="shared" si="29"/>
        <v>#N/A</v>
      </c>
      <c r="Q82" s="123" t="e">
        <f t="shared" si="30"/>
        <v>#N/A</v>
      </c>
      <c r="R82" s="114" t="e">
        <f>IF($M82&lt;$I82,"Error",IF(AND($K82&gt;$J82,$M82&gt;$K82),"Error",IF(AND($K82&lt;$J82,$M82&gt;$J82),"Error",-1*PMT(a!$E$8/12,2*$U82*a!$E$9,$F82-$M82-a!$E$4,0,1))))</f>
        <v>#N/A</v>
      </c>
      <c r="S82" s="32">
        <f t="shared" si="31"/>
        <v>1</v>
      </c>
      <c r="T82" s="33" t="e">
        <f t="shared" si="32"/>
        <v>#N/A</v>
      </c>
      <c r="U82" s="33" t="e">
        <f t="shared" si="37"/>
        <v>#N/A</v>
      </c>
      <c r="V82" s="33" t="e">
        <f t="shared" si="33"/>
        <v>#N/A</v>
      </c>
      <c r="W82" s="124">
        <f t="shared" si="34"/>
        <v>0</v>
      </c>
    </row>
    <row r="83" spans="9:23" x14ac:dyDescent="0.25">
      <c r="I83" s="31">
        <v>0</v>
      </c>
      <c r="J83" s="121">
        <f t="shared" si="22"/>
        <v>0</v>
      </c>
      <c r="K83" s="122" t="e">
        <f>MAX(0,($F83-0+PV(a!$E$8/12,2*$U83*a!$E$9,$W83,0,1)))</f>
        <v>#N/A</v>
      </c>
      <c r="L83" s="122" t="e">
        <f t="shared" si="35"/>
        <v>#N/A</v>
      </c>
      <c r="M83" s="114" t="e">
        <f t="shared" si="36"/>
        <v>#N/A</v>
      </c>
      <c r="N83" s="122" t="e">
        <f>-1*PMT(a!$E$8/12,2*$U83*a!$E$9,$F83-a!$E$4-$I83,0,1)</f>
        <v>#N/A</v>
      </c>
      <c r="O83" s="123" t="e">
        <f>-1*PMT(a!$E$8/12,2*$U83*a!$E$9,$F83-a!$E$4-$J83,0,1)</f>
        <v>#N/A</v>
      </c>
      <c r="P83" s="123" t="e">
        <f t="shared" si="29"/>
        <v>#N/A</v>
      </c>
      <c r="Q83" s="123" t="e">
        <f t="shared" si="30"/>
        <v>#N/A</v>
      </c>
      <c r="R83" s="114" t="e">
        <f>IF($M83&lt;$I83,"Error",IF(AND($K83&gt;$J83,$M83&gt;$K83),"Error",IF(AND($K83&lt;$J83,$M83&gt;$J83),"Error",-1*PMT(a!$E$8/12,2*$U83*a!$E$9,$F83-$M83-a!$E$4,0,1))))</f>
        <v>#N/A</v>
      </c>
      <c r="S83" s="32">
        <f t="shared" si="31"/>
        <v>1</v>
      </c>
      <c r="T83" s="33" t="e">
        <f t="shared" si="32"/>
        <v>#N/A</v>
      </c>
      <c r="U83" s="33" t="e">
        <f t="shared" si="37"/>
        <v>#N/A</v>
      </c>
      <c r="V83" s="33" t="e">
        <f t="shared" si="33"/>
        <v>#N/A</v>
      </c>
      <c r="W83" s="124">
        <f t="shared" si="34"/>
        <v>0</v>
      </c>
    </row>
    <row r="84" spans="9:23" x14ac:dyDescent="0.25">
      <c r="I84" s="31">
        <v>0</v>
      </c>
      <c r="J84" s="121">
        <f t="shared" si="22"/>
        <v>0</v>
      </c>
      <c r="K84" s="122" t="e">
        <f>MAX(0,($F84-0+PV(a!$E$8/12,2*$U84*a!$E$9,$W84,0,1)))</f>
        <v>#N/A</v>
      </c>
      <c r="L84" s="122" t="e">
        <f t="shared" si="35"/>
        <v>#N/A</v>
      </c>
      <c r="M84" s="114" t="e">
        <f t="shared" si="36"/>
        <v>#N/A</v>
      </c>
      <c r="N84" s="122" t="e">
        <f>-1*PMT(a!$E$8/12,2*$U84*a!$E$9,$F84-a!$E$4-$I84,0,1)</f>
        <v>#N/A</v>
      </c>
      <c r="O84" s="123" t="e">
        <f>-1*PMT(a!$E$8/12,2*$U84*a!$E$9,$F84-a!$E$4-$J84,0,1)</f>
        <v>#N/A</v>
      </c>
      <c r="P84" s="123" t="e">
        <f t="shared" si="29"/>
        <v>#N/A</v>
      </c>
      <c r="Q84" s="123" t="e">
        <f t="shared" si="30"/>
        <v>#N/A</v>
      </c>
      <c r="R84" s="114" t="e">
        <f>IF($M84&lt;$I84,"Error",IF(AND($K84&gt;$J84,$M84&gt;$K84),"Error",IF(AND($K84&lt;$J84,$M84&gt;$J84),"Error",-1*PMT(a!$E$8/12,2*$U84*a!$E$9,$F84-$M84-a!$E$4,0,1))))</f>
        <v>#N/A</v>
      </c>
      <c r="S84" s="32">
        <f t="shared" si="31"/>
        <v>1</v>
      </c>
      <c r="T84" s="33" t="e">
        <f t="shared" si="32"/>
        <v>#N/A</v>
      </c>
      <c r="U84" s="33" t="e">
        <f t="shared" si="37"/>
        <v>#N/A</v>
      </c>
      <c r="V84" s="33" t="e">
        <f t="shared" si="33"/>
        <v>#N/A</v>
      </c>
      <c r="W84" s="124">
        <f t="shared" si="34"/>
        <v>0</v>
      </c>
    </row>
    <row r="85" spans="9:23" x14ac:dyDescent="0.25">
      <c r="I85" s="31">
        <v>0</v>
      </c>
      <c r="J85" s="121">
        <f t="shared" si="22"/>
        <v>0</v>
      </c>
      <c r="K85" s="122" t="e">
        <f>MAX(0,($F85-0+PV(a!$E$8/12,2*$U85*a!$E$9,$W85,0,1)))</f>
        <v>#N/A</v>
      </c>
      <c r="L85" s="122" t="e">
        <f t="shared" si="35"/>
        <v>#N/A</v>
      </c>
      <c r="M85" s="114" t="e">
        <f t="shared" si="36"/>
        <v>#N/A</v>
      </c>
      <c r="N85" s="122" t="e">
        <f>-1*PMT(a!$E$8/12,2*$U85*a!$E$9,$F85-a!$E$4-$I85,0,1)</f>
        <v>#N/A</v>
      </c>
      <c r="O85" s="123" t="e">
        <f>-1*PMT(a!$E$8/12,2*$U85*a!$E$9,$F85-a!$E$4-$J85,0,1)</f>
        <v>#N/A</v>
      </c>
      <c r="P85" s="123" t="e">
        <f t="shared" si="29"/>
        <v>#N/A</v>
      </c>
      <c r="Q85" s="123" t="e">
        <f t="shared" si="30"/>
        <v>#N/A</v>
      </c>
      <c r="R85" s="114" t="e">
        <f>IF($M85&lt;$I85,"Error",IF(AND($K85&gt;$J85,$M85&gt;$K85),"Error",IF(AND($K85&lt;$J85,$M85&gt;$J85),"Error",-1*PMT(a!$E$8/12,2*$U85*a!$E$9,$F85-$M85-a!$E$4,0,1))))</f>
        <v>#N/A</v>
      </c>
      <c r="S85" s="32">
        <f t="shared" si="31"/>
        <v>1</v>
      </c>
      <c r="T85" s="33" t="e">
        <f t="shared" si="32"/>
        <v>#N/A</v>
      </c>
      <c r="U85" s="33" t="e">
        <f t="shared" si="37"/>
        <v>#N/A</v>
      </c>
      <c r="V85" s="33" t="e">
        <f t="shared" si="33"/>
        <v>#N/A</v>
      </c>
      <c r="W85" s="124">
        <f t="shared" si="34"/>
        <v>0</v>
      </c>
    </row>
    <row r="86" spans="9:23" x14ac:dyDescent="0.25">
      <c r="I86" s="31">
        <v>0</v>
      </c>
      <c r="J86" s="121">
        <f t="shared" ref="J86:J149" si="38">F86*0.25</f>
        <v>0</v>
      </c>
      <c r="K86" s="122" t="e">
        <f>MAX(0,($F86-0+PV(a!$E$8/12,2*$U86*a!$E$9,$W86,0,1)))</f>
        <v>#N/A</v>
      </c>
      <c r="L86" s="122" t="e">
        <f t="shared" si="35"/>
        <v>#N/A</v>
      </c>
      <c r="M86" s="114" t="e">
        <f t="shared" si="36"/>
        <v>#N/A</v>
      </c>
      <c r="N86" s="122" t="e">
        <f>-1*PMT(a!$E$8/12,2*$U86*a!$E$9,$F86-a!$E$4-$I86,0,1)</f>
        <v>#N/A</v>
      </c>
      <c r="O86" s="123" t="e">
        <f>-1*PMT(a!$E$8/12,2*$U86*a!$E$9,$F86-a!$E$4-$J86,0,1)</f>
        <v>#N/A</v>
      </c>
      <c r="P86" s="123" t="e">
        <f t="shared" si="29"/>
        <v>#N/A</v>
      </c>
      <c r="Q86" s="123" t="e">
        <f t="shared" si="30"/>
        <v>#N/A</v>
      </c>
      <c r="R86" s="114" t="e">
        <f>IF($M86&lt;$I86,"Error",IF(AND($K86&gt;$J86,$M86&gt;$K86),"Error",IF(AND($K86&lt;$J86,$M86&gt;$J86),"Error",-1*PMT(a!$E$8/12,2*$U86*a!$E$9,$F86-$M86-a!$E$4,0,1))))</f>
        <v>#N/A</v>
      </c>
      <c r="S86" s="32">
        <f t="shared" si="31"/>
        <v>1</v>
      </c>
      <c r="T86" s="33" t="e">
        <f t="shared" si="32"/>
        <v>#N/A</v>
      </c>
      <c r="U86" s="33" t="e">
        <f t="shared" si="37"/>
        <v>#N/A</v>
      </c>
      <c r="V86" s="33" t="e">
        <f t="shared" si="33"/>
        <v>#N/A</v>
      </c>
      <c r="W86" s="124">
        <f t="shared" si="34"/>
        <v>0</v>
      </c>
    </row>
    <row r="87" spans="9:23" x14ac:dyDescent="0.25">
      <c r="I87" s="31">
        <v>0</v>
      </c>
      <c r="J87" s="121">
        <f t="shared" si="38"/>
        <v>0</v>
      </c>
      <c r="K87" s="122" t="e">
        <f>MAX(0,($F87-0+PV(a!$E$8/12,2*$U87*a!$E$9,$W87,0,1)))</f>
        <v>#N/A</v>
      </c>
      <c r="L87" s="122" t="e">
        <f t="shared" si="35"/>
        <v>#N/A</v>
      </c>
      <c r="M87" s="114" t="e">
        <f t="shared" si="36"/>
        <v>#N/A</v>
      </c>
      <c r="N87" s="122" t="e">
        <f>-1*PMT(a!$E$8/12,2*$U87*a!$E$9,$F87-a!$E$4-$I87,0,1)</f>
        <v>#N/A</v>
      </c>
      <c r="O87" s="123" t="e">
        <f>-1*PMT(a!$E$8/12,2*$U87*a!$E$9,$F87-a!$E$4-$J87,0,1)</f>
        <v>#N/A</v>
      </c>
      <c r="P87" s="123" t="e">
        <f t="shared" si="29"/>
        <v>#N/A</v>
      </c>
      <c r="Q87" s="123" t="e">
        <f t="shared" si="30"/>
        <v>#N/A</v>
      </c>
      <c r="R87" s="114" t="e">
        <f>IF($M87&lt;$I87,"Error",IF(AND($K87&gt;$J87,$M87&gt;$K87),"Error",IF(AND($K87&lt;$J87,$M87&gt;$J87),"Error",-1*PMT(a!$E$8/12,2*$U87*a!$E$9,$F87-$M87-a!$E$4,0,1))))</f>
        <v>#N/A</v>
      </c>
      <c r="S87" s="32">
        <f t="shared" si="31"/>
        <v>1</v>
      </c>
      <c r="T87" s="33" t="e">
        <f t="shared" si="32"/>
        <v>#N/A</v>
      </c>
      <c r="U87" s="33" t="e">
        <f t="shared" si="37"/>
        <v>#N/A</v>
      </c>
      <c r="V87" s="33" t="e">
        <f t="shared" si="33"/>
        <v>#N/A</v>
      </c>
      <c r="W87" s="124">
        <f t="shared" si="34"/>
        <v>0</v>
      </c>
    </row>
    <row r="88" spans="9:23" x14ac:dyDescent="0.25">
      <c r="I88" s="31">
        <v>0</v>
      </c>
      <c r="J88" s="121">
        <f t="shared" si="38"/>
        <v>0</v>
      </c>
      <c r="K88" s="122" t="e">
        <f>MAX(0,($F88-0+PV(a!$E$8/12,2*$U88*a!$E$9,$W88,0,1)))</f>
        <v>#N/A</v>
      </c>
      <c r="L88" s="122" t="e">
        <f t="shared" si="35"/>
        <v>#N/A</v>
      </c>
      <c r="M88" s="114" t="e">
        <f t="shared" si="36"/>
        <v>#N/A</v>
      </c>
      <c r="N88" s="122" t="e">
        <f>-1*PMT(a!$E$8/12,2*$U88*a!$E$9,$F88-a!$E$4-$I88,0,1)</f>
        <v>#N/A</v>
      </c>
      <c r="O88" s="123" t="e">
        <f>-1*PMT(a!$E$8/12,2*$U88*a!$E$9,$F88-a!$E$4-$J88,0,1)</f>
        <v>#N/A</v>
      </c>
      <c r="P88" s="123" t="e">
        <f t="shared" si="29"/>
        <v>#N/A</v>
      </c>
      <c r="Q88" s="123" t="e">
        <f t="shared" si="30"/>
        <v>#N/A</v>
      </c>
      <c r="R88" s="114" t="e">
        <f>IF($M88&lt;$I88,"Error",IF(AND($K88&gt;$J88,$M88&gt;$K88),"Error",IF(AND($K88&lt;$J88,$M88&gt;$J88),"Error",-1*PMT(a!$E$8/12,2*$U88*a!$E$9,$F88-$M88-a!$E$4,0,1))))</f>
        <v>#N/A</v>
      </c>
      <c r="S88" s="32">
        <f t="shared" si="31"/>
        <v>1</v>
      </c>
      <c r="T88" s="33" t="e">
        <f t="shared" si="32"/>
        <v>#N/A</v>
      </c>
      <c r="U88" s="33" t="e">
        <f t="shared" si="37"/>
        <v>#N/A</v>
      </c>
      <c r="V88" s="33" t="e">
        <f t="shared" si="33"/>
        <v>#N/A</v>
      </c>
      <c r="W88" s="124">
        <f t="shared" si="34"/>
        <v>0</v>
      </c>
    </row>
    <row r="89" spans="9:23" x14ac:dyDescent="0.25">
      <c r="I89" s="31">
        <v>0</v>
      </c>
      <c r="J89" s="121">
        <f t="shared" si="38"/>
        <v>0</v>
      </c>
      <c r="K89" s="122" t="e">
        <f>MAX(0,($F89-0+PV(a!$E$8/12,2*$U89*a!$E$9,$W89,0,1)))</f>
        <v>#N/A</v>
      </c>
      <c r="L89" s="122" t="e">
        <f t="shared" si="35"/>
        <v>#N/A</v>
      </c>
      <c r="M89" s="114" t="e">
        <f t="shared" si="36"/>
        <v>#N/A</v>
      </c>
      <c r="N89" s="122" t="e">
        <f>-1*PMT(a!$E$8/12,2*$U89*a!$E$9,$F89-a!$E$4-$I89,0,1)</f>
        <v>#N/A</v>
      </c>
      <c r="O89" s="123" t="e">
        <f>-1*PMT(a!$E$8/12,2*$U89*a!$E$9,$F89-a!$E$4-$J89,0,1)</f>
        <v>#N/A</v>
      </c>
      <c r="P89" s="123" t="e">
        <f t="shared" si="29"/>
        <v>#N/A</v>
      </c>
      <c r="Q89" s="123" t="e">
        <f t="shared" si="30"/>
        <v>#N/A</v>
      </c>
      <c r="R89" s="114" t="e">
        <f>IF($M89&lt;$I89,"Error",IF(AND($K89&gt;$J89,$M89&gt;$K89),"Error",IF(AND($K89&lt;$J89,$M89&gt;$J89),"Error",-1*PMT(a!$E$8/12,2*$U89*a!$E$9,$F89-$M89-a!$E$4,0,1))))</f>
        <v>#N/A</v>
      </c>
      <c r="S89" s="32">
        <f t="shared" si="31"/>
        <v>1</v>
      </c>
      <c r="T89" s="33" t="e">
        <f t="shared" si="32"/>
        <v>#N/A</v>
      </c>
      <c r="U89" s="33" t="e">
        <f t="shared" si="37"/>
        <v>#N/A</v>
      </c>
      <c r="V89" s="33" t="e">
        <f t="shared" si="33"/>
        <v>#N/A</v>
      </c>
      <c r="W89" s="124">
        <f t="shared" si="34"/>
        <v>0</v>
      </c>
    </row>
    <row r="90" spans="9:23" x14ac:dyDescent="0.25">
      <c r="I90" s="31">
        <v>0</v>
      </c>
      <c r="J90" s="121">
        <f t="shared" si="38"/>
        <v>0</v>
      </c>
      <c r="K90" s="122" t="e">
        <f>MAX(0,($F90-0+PV(a!$E$8/12,2*$U90*a!$E$9,$W90,0,1)))</f>
        <v>#N/A</v>
      </c>
      <c r="L90" s="122" t="e">
        <f t="shared" si="35"/>
        <v>#N/A</v>
      </c>
      <c r="M90" s="114" t="e">
        <f t="shared" si="36"/>
        <v>#N/A</v>
      </c>
      <c r="N90" s="122" t="e">
        <f>-1*PMT(a!$E$8/12,2*$U90*a!$E$9,$F90-a!$E$4-$I90,0,1)</f>
        <v>#N/A</v>
      </c>
      <c r="O90" s="123" t="e">
        <f>-1*PMT(a!$E$8/12,2*$U90*a!$E$9,$F90-a!$E$4-$J90,0,1)</f>
        <v>#N/A</v>
      </c>
      <c r="P90" s="123" t="e">
        <f t="shared" si="29"/>
        <v>#N/A</v>
      </c>
      <c r="Q90" s="123" t="e">
        <f t="shared" si="30"/>
        <v>#N/A</v>
      </c>
      <c r="R90" s="114" t="e">
        <f>IF($M90&lt;$I90,"Error",IF(AND($K90&gt;$J90,$M90&gt;$K90),"Error",IF(AND($K90&lt;$J90,$M90&gt;$J90),"Error",-1*PMT(a!$E$8/12,2*$U90*a!$E$9,$F90-$M90-a!$E$4,0,1))))</f>
        <v>#N/A</v>
      </c>
      <c r="S90" s="32">
        <f t="shared" si="31"/>
        <v>1</v>
      </c>
      <c r="T90" s="33" t="e">
        <f t="shared" si="32"/>
        <v>#N/A</v>
      </c>
      <c r="U90" s="33" t="e">
        <f t="shared" si="37"/>
        <v>#N/A</v>
      </c>
      <c r="V90" s="33" t="e">
        <f t="shared" si="33"/>
        <v>#N/A</v>
      </c>
      <c r="W90" s="124">
        <f t="shared" si="34"/>
        <v>0</v>
      </c>
    </row>
    <row r="91" spans="9:23" x14ac:dyDescent="0.25">
      <c r="I91" s="31">
        <v>0</v>
      </c>
      <c r="J91" s="121">
        <f t="shared" si="38"/>
        <v>0</v>
      </c>
      <c r="K91" s="122" t="e">
        <f>MAX(0,($F91-0+PV(a!$E$8/12,2*$U91*a!$E$9,$W91,0,1)))</f>
        <v>#N/A</v>
      </c>
      <c r="L91" s="122" t="e">
        <f t="shared" si="35"/>
        <v>#N/A</v>
      </c>
      <c r="M91" s="114" t="e">
        <f t="shared" si="36"/>
        <v>#N/A</v>
      </c>
      <c r="N91" s="122" t="e">
        <f>-1*PMT(a!$E$8/12,2*$U91*a!$E$9,$F91-a!$E$4-$I91,0,1)</f>
        <v>#N/A</v>
      </c>
      <c r="O91" s="123" t="e">
        <f>-1*PMT(a!$E$8/12,2*$U91*a!$E$9,$F91-a!$E$4-$J91,0,1)</f>
        <v>#N/A</v>
      </c>
      <c r="P91" s="123" t="e">
        <f t="shared" si="29"/>
        <v>#N/A</v>
      </c>
      <c r="Q91" s="123" t="e">
        <f t="shared" si="30"/>
        <v>#N/A</v>
      </c>
      <c r="R91" s="114" t="e">
        <f>IF($M91&lt;$I91,"Error",IF(AND($K91&gt;$J91,$M91&gt;$K91),"Error",IF(AND($K91&lt;$J91,$M91&gt;$J91),"Error",-1*PMT(a!$E$8/12,2*$U91*a!$E$9,$F91-$M91-a!$E$4,0,1))))</f>
        <v>#N/A</v>
      </c>
      <c r="S91" s="32">
        <f t="shared" si="31"/>
        <v>1</v>
      </c>
      <c r="T91" s="33" t="e">
        <f t="shared" si="32"/>
        <v>#N/A</v>
      </c>
      <c r="U91" s="33" t="e">
        <f t="shared" si="37"/>
        <v>#N/A</v>
      </c>
      <c r="V91" s="33" t="e">
        <f t="shared" si="33"/>
        <v>#N/A</v>
      </c>
      <c r="W91" s="124">
        <f t="shared" si="34"/>
        <v>0</v>
      </c>
    </row>
    <row r="92" spans="9:23" x14ac:dyDescent="0.25">
      <c r="I92" s="31">
        <v>0</v>
      </c>
      <c r="J92" s="121">
        <f t="shared" si="38"/>
        <v>0</v>
      </c>
      <c r="K92" s="122" t="e">
        <f>MAX(0,($F92-0+PV(a!$E$8/12,2*$U92*a!$E$9,$W92,0,1)))</f>
        <v>#N/A</v>
      </c>
      <c r="L92" s="122" t="e">
        <f t="shared" si="35"/>
        <v>#N/A</v>
      </c>
      <c r="M92" s="114" t="e">
        <f t="shared" si="36"/>
        <v>#N/A</v>
      </c>
      <c r="N92" s="122" t="e">
        <f>-1*PMT(a!$E$8/12,2*$U92*a!$E$9,$F92-a!$E$4-$I92,0,1)</f>
        <v>#N/A</v>
      </c>
      <c r="O92" s="123" t="e">
        <f>-1*PMT(a!$E$8/12,2*$U92*a!$E$9,$F92-a!$E$4-$J92,0,1)</f>
        <v>#N/A</v>
      </c>
      <c r="P92" s="123" t="e">
        <f t="shared" si="29"/>
        <v>#N/A</v>
      </c>
      <c r="Q92" s="123" t="e">
        <f t="shared" si="30"/>
        <v>#N/A</v>
      </c>
      <c r="R92" s="114" t="e">
        <f>IF($M92&lt;$I92,"Error",IF(AND($K92&gt;$J92,$M92&gt;$K92),"Error",IF(AND($K92&lt;$J92,$M92&gt;$J92),"Error",-1*PMT(a!$E$8/12,2*$U92*a!$E$9,$F92-$M92-a!$E$4,0,1))))</f>
        <v>#N/A</v>
      </c>
      <c r="S92" s="32">
        <f t="shared" si="31"/>
        <v>1</v>
      </c>
      <c r="T92" s="33" t="e">
        <f t="shared" si="32"/>
        <v>#N/A</v>
      </c>
      <c r="U92" s="33" t="e">
        <f t="shared" si="37"/>
        <v>#N/A</v>
      </c>
      <c r="V92" s="33" t="e">
        <f t="shared" si="33"/>
        <v>#N/A</v>
      </c>
      <c r="W92" s="124">
        <f t="shared" si="34"/>
        <v>0</v>
      </c>
    </row>
    <row r="93" spans="9:23" x14ac:dyDescent="0.25">
      <c r="I93" s="31">
        <v>0</v>
      </c>
      <c r="J93" s="121">
        <f t="shared" si="38"/>
        <v>0</v>
      </c>
      <c r="K93" s="122" t="e">
        <f>MAX(0,($F93-0+PV(a!$E$8/12,2*$U93*a!$E$9,$W93,0,1)))</f>
        <v>#N/A</v>
      </c>
      <c r="L93" s="122" t="e">
        <f t="shared" si="35"/>
        <v>#N/A</v>
      </c>
      <c r="M93" s="114" t="e">
        <f t="shared" si="36"/>
        <v>#N/A</v>
      </c>
      <c r="N93" s="122" t="e">
        <f>-1*PMT(a!$E$8/12,2*$U93*a!$E$9,$F93-a!$E$4-$I93,0,1)</f>
        <v>#N/A</v>
      </c>
      <c r="O93" s="123" t="e">
        <f>-1*PMT(a!$E$8/12,2*$U93*a!$E$9,$F93-a!$E$4-$J93,0,1)</f>
        <v>#N/A</v>
      </c>
      <c r="P93" s="123" t="e">
        <f t="shared" si="29"/>
        <v>#N/A</v>
      </c>
      <c r="Q93" s="123" t="e">
        <f t="shared" si="30"/>
        <v>#N/A</v>
      </c>
      <c r="R93" s="114" t="e">
        <f>IF($M93&lt;$I93,"Error",IF(AND($K93&gt;$J93,$M93&gt;$K93),"Error",IF(AND($K93&lt;$J93,$M93&gt;$J93),"Error",-1*PMT(a!$E$8/12,2*$U93*a!$E$9,$F93-$M93-a!$E$4,0,1))))</f>
        <v>#N/A</v>
      </c>
      <c r="S93" s="32">
        <f t="shared" si="31"/>
        <v>1</v>
      </c>
      <c r="T93" s="33" t="e">
        <f t="shared" si="32"/>
        <v>#N/A</v>
      </c>
      <c r="U93" s="33" t="e">
        <f t="shared" si="37"/>
        <v>#N/A</v>
      </c>
      <c r="V93" s="33" t="e">
        <f t="shared" si="33"/>
        <v>#N/A</v>
      </c>
      <c r="W93" s="124">
        <f t="shared" si="34"/>
        <v>0</v>
      </c>
    </row>
    <row r="94" spans="9:23" x14ac:dyDescent="0.25">
      <c r="I94" s="31">
        <v>0</v>
      </c>
      <c r="J94" s="121">
        <f t="shared" si="38"/>
        <v>0</v>
      </c>
      <c r="K94" s="122" t="e">
        <f>MAX(0,($F94-0+PV(a!$E$8/12,2*$U94*a!$E$9,$W94,0,1)))</f>
        <v>#N/A</v>
      </c>
      <c r="L94" s="122" t="e">
        <f t="shared" si="35"/>
        <v>#N/A</v>
      </c>
      <c r="M94" s="114" t="e">
        <f t="shared" si="36"/>
        <v>#N/A</v>
      </c>
      <c r="N94" s="122" t="e">
        <f>-1*PMT(a!$E$8/12,2*$U94*a!$E$9,$F94-a!$E$4-$I94,0,1)</f>
        <v>#N/A</v>
      </c>
      <c r="O94" s="123" t="e">
        <f>-1*PMT(a!$E$8/12,2*$U94*a!$E$9,$F94-a!$E$4-$J94,0,1)</f>
        <v>#N/A</v>
      </c>
      <c r="P94" s="123" t="e">
        <f t="shared" si="29"/>
        <v>#N/A</v>
      </c>
      <c r="Q94" s="123" t="e">
        <f t="shared" si="30"/>
        <v>#N/A</v>
      </c>
      <c r="R94" s="114" t="e">
        <f>IF($M94&lt;$I94,"Error",IF(AND($K94&gt;$J94,$M94&gt;$K94),"Error",IF(AND($K94&lt;$J94,$M94&gt;$J94),"Error",-1*PMT(a!$E$8/12,2*$U94*a!$E$9,$F94-$M94-a!$E$4,0,1))))</f>
        <v>#N/A</v>
      </c>
      <c r="S94" s="32">
        <f t="shared" si="31"/>
        <v>1</v>
      </c>
      <c r="T94" s="33" t="e">
        <f t="shared" si="32"/>
        <v>#N/A</v>
      </c>
      <c r="U94" s="33" t="e">
        <f t="shared" si="37"/>
        <v>#N/A</v>
      </c>
      <c r="V94" s="33" t="e">
        <f t="shared" si="33"/>
        <v>#N/A</v>
      </c>
      <c r="W94" s="124">
        <f t="shared" si="34"/>
        <v>0</v>
      </c>
    </row>
    <row r="95" spans="9:23" x14ac:dyDescent="0.25">
      <c r="I95" s="31">
        <v>0</v>
      </c>
      <c r="J95" s="121">
        <f t="shared" si="38"/>
        <v>0</v>
      </c>
      <c r="K95" s="122" t="e">
        <f>MAX(0,($F95-0+PV(a!$E$8/12,2*$U95*a!$E$9,$W95,0,1)))</f>
        <v>#N/A</v>
      </c>
      <c r="L95" s="122" t="e">
        <f t="shared" si="35"/>
        <v>#N/A</v>
      </c>
      <c r="M95" s="114" t="e">
        <f t="shared" si="36"/>
        <v>#N/A</v>
      </c>
      <c r="N95" s="122" t="e">
        <f>-1*PMT(a!$E$8/12,2*$U95*a!$E$9,$F95-a!$E$4-$I95,0,1)</f>
        <v>#N/A</v>
      </c>
      <c r="O95" s="123" t="e">
        <f>-1*PMT(a!$E$8/12,2*$U95*a!$E$9,$F95-a!$E$4-$J95,0,1)</f>
        <v>#N/A</v>
      </c>
      <c r="P95" s="123" t="e">
        <f t="shared" si="29"/>
        <v>#N/A</v>
      </c>
      <c r="Q95" s="123" t="e">
        <f t="shared" si="30"/>
        <v>#N/A</v>
      </c>
      <c r="R95" s="114" t="e">
        <f>IF($M95&lt;$I95,"Error",IF(AND($K95&gt;$J95,$M95&gt;$K95),"Error",IF(AND($K95&lt;$J95,$M95&gt;$J95),"Error",-1*PMT(a!$E$8/12,2*$U95*a!$E$9,$F95-$M95-a!$E$4,0,1))))</f>
        <v>#N/A</v>
      </c>
      <c r="S95" s="32">
        <f t="shared" si="31"/>
        <v>1</v>
      </c>
      <c r="T95" s="33" t="e">
        <f t="shared" si="32"/>
        <v>#N/A</v>
      </c>
      <c r="U95" s="33" t="e">
        <f t="shared" si="37"/>
        <v>#N/A</v>
      </c>
      <c r="V95" s="33" t="e">
        <f t="shared" si="33"/>
        <v>#N/A</v>
      </c>
      <c r="W95" s="124">
        <f t="shared" si="34"/>
        <v>0</v>
      </c>
    </row>
    <row r="96" spans="9:23" x14ac:dyDescent="0.25">
      <c r="I96" s="31">
        <v>0</v>
      </c>
      <c r="J96" s="121">
        <f t="shared" si="38"/>
        <v>0</v>
      </c>
      <c r="K96" s="122" t="e">
        <f>MAX(0,($F96-0+PV(a!$E$8/12,2*$U96*a!$E$9,$W96,0,1)))</f>
        <v>#N/A</v>
      </c>
      <c r="L96" s="122" t="e">
        <f t="shared" si="35"/>
        <v>#N/A</v>
      </c>
      <c r="M96" s="114" t="e">
        <f t="shared" si="36"/>
        <v>#N/A</v>
      </c>
      <c r="N96" s="122" t="e">
        <f>-1*PMT(a!$E$8/12,2*$U96*a!$E$9,$F96-a!$E$4-$I96,0,1)</f>
        <v>#N/A</v>
      </c>
      <c r="O96" s="123" t="e">
        <f>-1*PMT(a!$E$8/12,2*$U96*a!$E$9,$F96-a!$E$4-$J96,0,1)</f>
        <v>#N/A</v>
      </c>
      <c r="P96" s="123" t="e">
        <f t="shared" si="29"/>
        <v>#N/A</v>
      </c>
      <c r="Q96" s="123" t="e">
        <f t="shared" si="30"/>
        <v>#N/A</v>
      </c>
      <c r="R96" s="114" t="e">
        <f>IF($M96&lt;$I96,"Error",IF(AND($K96&gt;$J96,$M96&gt;$K96),"Error",IF(AND($K96&lt;$J96,$M96&gt;$J96),"Error",-1*PMT(a!$E$8/12,2*$U96*a!$E$9,$F96-$M96-a!$E$4,0,1))))</f>
        <v>#N/A</v>
      </c>
      <c r="S96" s="32">
        <f t="shared" si="31"/>
        <v>1</v>
      </c>
      <c r="T96" s="33" t="e">
        <f t="shared" si="32"/>
        <v>#N/A</v>
      </c>
      <c r="U96" s="33" t="e">
        <f t="shared" si="37"/>
        <v>#N/A</v>
      </c>
      <c r="V96" s="33" t="e">
        <f t="shared" si="33"/>
        <v>#N/A</v>
      </c>
      <c r="W96" s="124">
        <f t="shared" si="34"/>
        <v>0</v>
      </c>
    </row>
    <row r="97" spans="9:23" x14ac:dyDescent="0.25">
      <c r="I97" s="31">
        <v>0</v>
      </c>
      <c r="J97" s="121">
        <f t="shared" si="38"/>
        <v>0</v>
      </c>
      <c r="K97" s="122" t="e">
        <f>MAX(0,($F97-0+PV(a!$E$8/12,2*$U97*a!$E$9,$W97,0,1)))</f>
        <v>#N/A</v>
      </c>
      <c r="L97" s="122" t="e">
        <f t="shared" si="35"/>
        <v>#N/A</v>
      </c>
      <c r="M97" s="114" t="e">
        <f t="shared" si="36"/>
        <v>#N/A</v>
      </c>
      <c r="N97" s="122" t="e">
        <f>-1*PMT(a!$E$8/12,2*$U97*a!$E$9,$F97-a!$E$4-$I97,0,1)</f>
        <v>#N/A</v>
      </c>
      <c r="O97" s="123" t="e">
        <f>-1*PMT(a!$E$8/12,2*$U97*a!$E$9,$F97-a!$E$4-$J97,0,1)</f>
        <v>#N/A</v>
      </c>
      <c r="P97" s="123" t="e">
        <f t="shared" si="29"/>
        <v>#N/A</v>
      </c>
      <c r="Q97" s="123" t="e">
        <f t="shared" si="30"/>
        <v>#N/A</v>
      </c>
      <c r="R97" s="114" t="e">
        <f>IF($M97&lt;$I97,"Error",IF(AND($K97&gt;$J97,$M97&gt;$K97),"Error",IF(AND($K97&lt;$J97,$M97&gt;$J97),"Error",-1*PMT(a!$E$8/12,2*$U97*a!$E$9,$F97-$M97-a!$E$4,0,1))))</f>
        <v>#N/A</v>
      </c>
      <c r="S97" s="32">
        <f t="shared" si="31"/>
        <v>1</v>
      </c>
      <c r="T97" s="33" t="e">
        <f t="shared" si="32"/>
        <v>#N/A</v>
      </c>
      <c r="U97" s="33" t="e">
        <f t="shared" si="37"/>
        <v>#N/A</v>
      </c>
      <c r="V97" s="33" t="e">
        <f t="shared" si="33"/>
        <v>#N/A</v>
      </c>
      <c r="W97" s="124">
        <f t="shared" si="34"/>
        <v>0</v>
      </c>
    </row>
    <row r="98" spans="9:23" x14ac:dyDescent="0.25">
      <c r="I98" s="31">
        <v>0</v>
      </c>
      <c r="J98" s="121">
        <f t="shared" si="38"/>
        <v>0</v>
      </c>
      <c r="K98" s="122" t="e">
        <f>MAX(0,($F98-0+PV(a!$E$8/12,2*$U98*a!$E$9,$W98,0,1)))</f>
        <v>#N/A</v>
      </c>
      <c r="L98" s="122" t="e">
        <f t="shared" si="35"/>
        <v>#N/A</v>
      </c>
      <c r="M98" s="114" t="e">
        <f t="shared" si="36"/>
        <v>#N/A</v>
      </c>
      <c r="N98" s="122" t="e">
        <f>-1*PMT(a!$E$8/12,2*$U98*a!$E$9,$F98-a!$E$4-$I98,0,1)</f>
        <v>#N/A</v>
      </c>
      <c r="O98" s="123" t="e">
        <f>-1*PMT(a!$E$8/12,2*$U98*a!$E$9,$F98-a!$E$4-$J98,0,1)</f>
        <v>#N/A</v>
      </c>
      <c r="P98" s="123" t="e">
        <f t="shared" si="29"/>
        <v>#N/A</v>
      </c>
      <c r="Q98" s="123" t="e">
        <f t="shared" si="30"/>
        <v>#N/A</v>
      </c>
      <c r="R98" s="114" t="e">
        <f>IF($M98&lt;$I98,"Error",IF(AND($K98&gt;$J98,$M98&gt;$K98),"Error",IF(AND($K98&lt;$J98,$M98&gt;$J98),"Error",-1*PMT(a!$E$8/12,2*$U98*a!$E$9,$F98-$M98-a!$E$4,0,1))))</f>
        <v>#N/A</v>
      </c>
      <c r="S98" s="32">
        <f t="shared" si="31"/>
        <v>1</v>
      </c>
      <c r="T98" s="33" t="e">
        <f t="shared" si="32"/>
        <v>#N/A</v>
      </c>
      <c r="U98" s="33" t="e">
        <f t="shared" si="37"/>
        <v>#N/A</v>
      </c>
      <c r="V98" s="33" t="e">
        <f t="shared" si="33"/>
        <v>#N/A</v>
      </c>
      <c r="W98" s="124">
        <f t="shared" si="34"/>
        <v>0</v>
      </c>
    </row>
    <row r="99" spans="9:23" x14ac:dyDescent="0.25">
      <c r="I99" s="31">
        <v>0</v>
      </c>
      <c r="J99" s="121">
        <f t="shared" si="38"/>
        <v>0</v>
      </c>
      <c r="K99" s="122" t="e">
        <f>MAX(0,($F99-0+PV(a!$E$8/12,2*$U99*a!$E$9,$W99,0,1)))</f>
        <v>#N/A</v>
      </c>
      <c r="L99" s="122" t="e">
        <f t="shared" si="35"/>
        <v>#N/A</v>
      </c>
      <c r="M99" s="114" t="e">
        <f t="shared" si="36"/>
        <v>#N/A</v>
      </c>
      <c r="N99" s="122" t="e">
        <f>-1*PMT(a!$E$8/12,2*$U99*a!$E$9,$F99-a!$E$4-$I99,0,1)</f>
        <v>#N/A</v>
      </c>
      <c r="O99" s="123" t="e">
        <f>-1*PMT(a!$E$8/12,2*$U99*a!$E$9,$F99-a!$E$4-$J99,0,1)</f>
        <v>#N/A</v>
      </c>
      <c r="P99" s="123" t="e">
        <f t="shared" si="29"/>
        <v>#N/A</v>
      </c>
      <c r="Q99" s="123" t="e">
        <f t="shared" si="30"/>
        <v>#N/A</v>
      </c>
      <c r="R99" s="114" t="e">
        <f>IF($M99&lt;$I99,"Error",IF(AND($K99&gt;$J99,$M99&gt;$K99),"Error",IF(AND($K99&lt;$J99,$M99&gt;$J99),"Error",-1*PMT(a!$E$8/12,2*$U99*a!$E$9,$F99-$M99-a!$E$4,0,1))))</f>
        <v>#N/A</v>
      </c>
      <c r="S99" s="32">
        <f t="shared" si="31"/>
        <v>1</v>
      </c>
      <c r="T99" s="33" t="e">
        <f t="shared" si="32"/>
        <v>#N/A</v>
      </c>
      <c r="U99" s="33" t="e">
        <f t="shared" si="37"/>
        <v>#N/A</v>
      </c>
      <c r="V99" s="33" t="e">
        <f t="shared" si="33"/>
        <v>#N/A</v>
      </c>
      <c r="W99" s="124">
        <f t="shared" si="34"/>
        <v>0</v>
      </c>
    </row>
    <row r="100" spans="9:23" x14ac:dyDescent="0.25">
      <c r="I100" s="31">
        <v>0</v>
      </c>
      <c r="J100" s="121">
        <f t="shared" si="38"/>
        <v>0</v>
      </c>
      <c r="K100" s="122" t="e">
        <f>MAX(0,($F100-0+PV(a!$E$8/12,2*$U100*a!$E$9,$W100,0,1)))</f>
        <v>#N/A</v>
      </c>
      <c r="L100" s="122" t="e">
        <f t="shared" si="35"/>
        <v>#N/A</v>
      </c>
      <c r="M100" s="114" t="e">
        <f t="shared" si="36"/>
        <v>#N/A</v>
      </c>
      <c r="N100" s="122" t="e">
        <f>-1*PMT(a!$E$8/12,2*$U100*a!$E$9,$F100-a!$E$4-$I100,0,1)</f>
        <v>#N/A</v>
      </c>
      <c r="O100" s="123" t="e">
        <f>-1*PMT(a!$E$8/12,2*$U100*a!$E$9,$F100-a!$E$4-$J100,0,1)</f>
        <v>#N/A</v>
      </c>
      <c r="P100" s="123" t="e">
        <f t="shared" si="29"/>
        <v>#N/A</v>
      </c>
      <c r="Q100" s="123" t="e">
        <f t="shared" si="30"/>
        <v>#N/A</v>
      </c>
      <c r="R100" s="114" t="e">
        <f>IF($M100&lt;$I100,"Error",IF(AND($K100&gt;$J100,$M100&gt;$K100),"Error",IF(AND($K100&lt;$J100,$M100&gt;$J100),"Error",-1*PMT(a!$E$8/12,2*$U100*a!$E$9,$F100-$M100-a!$E$4,0,1))))</f>
        <v>#N/A</v>
      </c>
      <c r="S100" s="32">
        <f t="shared" si="31"/>
        <v>1</v>
      </c>
      <c r="T100" s="33" t="e">
        <f t="shared" si="32"/>
        <v>#N/A</v>
      </c>
      <c r="U100" s="33" t="e">
        <f t="shared" si="37"/>
        <v>#N/A</v>
      </c>
      <c r="V100" s="33" t="e">
        <f t="shared" si="33"/>
        <v>#N/A</v>
      </c>
      <c r="W100" s="124">
        <f t="shared" si="34"/>
        <v>0</v>
      </c>
    </row>
    <row r="101" spans="9:23" x14ac:dyDescent="0.25">
      <c r="I101" s="31">
        <v>0</v>
      </c>
      <c r="J101" s="121">
        <f t="shared" si="38"/>
        <v>0</v>
      </c>
      <c r="K101" s="122" t="e">
        <f>MAX(0,($F101-0+PV(a!$E$8/12,2*$U101*a!$E$9,$W101,0,1)))</f>
        <v>#N/A</v>
      </c>
      <c r="L101" s="122" t="e">
        <f t="shared" si="35"/>
        <v>#N/A</v>
      </c>
      <c r="M101" s="114" t="e">
        <f t="shared" si="36"/>
        <v>#N/A</v>
      </c>
      <c r="N101" s="122" t="e">
        <f>-1*PMT(a!$E$8/12,2*$U101*a!$E$9,$F101-a!$E$4-$I101,0,1)</f>
        <v>#N/A</v>
      </c>
      <c r="O101" s="123" t="e">
        <f>-1*PMT(a!$E$8/12,2*$U101*a!$E$9,$F101-a!$E$4-$J101,0,1)</f>
        <v>#N/A</v>
      </c>
      <c r="P101" s="123" t="e">
        <f t="shared" si="29"/>
        <v>#N/A</v>
      </c>
      <c r="Q101" s="123" t="e">
        <f t="shared" si="30"/>
        <v>#N/A</v>
      </c>
      <c r="R101" s="114" t="e">
        <f>IF($M101&lt;$I101,"Error",IF(AND($K101&gt;$J101,$M101&gt;$K101),"Error",IF(AND($K101&lt;$J101,$M101&gt;$J101),"Error",-1*PMT(a!$E$8/12,2*$U101*a!$E$9,$F101-$M101-a!$E$4,0,1))))</f>
        <v>#N/A</v>
      </c>
      <c r="S101" s="32">
        <f t="shared" si="31"/>
        <v>1</v>
      </c>
      <c r="T101" s="33" t="e">
        <f t="shared" si="32"/>
        <v>#N/A</v>
      </c>
      <c r="U101" s="33" t="e">
        <f t="shared" si="37"/>
        <v>#N/A</v>
      </c>
      <c r="V101" s="33" t="e">
        <f t="shared" si="33"/>
        <v>#N/A</v>
      </c>
      <c r="W101" s="124">
        <f t="shared" si="34"/>
        <v>0</v>
      </c>
    </row>
    <row r="102" spans="9:23" x14ac:dyDescent="0.25">
      <c r="I102" s="31">
        <v>0</v>
      </c>
      <c r="J102" s="121">
        <f t="shared" si="38"/>
        <v>0</v>
      </c>
      <c r="K102" s="122" t="e">
        <f>MAX(0,($F102-0+PV(a!$E$8/12,2*$U102*a!$E$9,$W102,0,1)))</f>
        <v>#N/A</v>
      </c>
      <c r="L102" s="122" t="e">
        <f t="shared" si="35"/>
        <v>#N/A</v>
      </c>
      <c r="M102" s="114" t="e">
        <f t="shared" si="36"/>
        <v>#N/A</v>
      </c>
      <c r="N102" s="122" t="e">
        <f>-1*PMT(a!$E$8/12,2*$U102*a!$E$9,$F102-a!$E$4-$I102,0,1)</f>
        <v>#N/A</v>
      </c>
      <c r="O102" s="123" t="e">
        <f>-1*PMT(a!$E$8/12,2*$U102*a!$E$9,$F102-a!$E$4-$J102,0,1)</f>
        <v>#N/A</v>
      </c>
      <c r="P102" s="123" t="e">
        <f t="shared" si="29"/>
        <v>#N/A</v>
      </c>
      <c r="Q102" s="123" t="e">
        <f t="shared" si="30"/>
        <v>#N/A</v>
      </c>
      <c r="R102" s="114" t="e">
        <f>IF($M102&lt;$I102,"Error",IF(AND($K102&gt;$J102,$M102&gt;$K102),"Error",IF(AND($K102&lt;$J102,$M102&gt;$J102),"Error",-1*PMT(a!$E$8/12,2*$U102*a!$E$9,$F102-$M102-a!$E$4,0,1))))</f>
        <v>#N/A</v>
      </c>
      <c r="S102" s="32">
        <f t="shared" si="31"/>
        <v>1</v>
      </c>
      <c r="T102" s="33" t="e">
        <f t="shared" si="32"/>
        <v>#N/A</v>
      </c>
      <c r="U102" s="33" t="e">
        <f t="shared" si="37"/>
        <v>#N/A</v>
      </c>
      <c r="V102" s="33" t="e">
        <f t="shared" si="33"/>
        <v>#N/A</v>
      </c>
      <c r="W102" s="124">
        <f t="shared" si="34"/>
        <v>0</v>
      </c>
    </row>
    <row r="103" spans="9:23" x14ac:dyDescent="0.25">
      <c r="I103" s="31">
        <v>0</v>
      </c>
      <c r="J103" s="121">
        <f t="shared" si="38"/>
        <v>0</v>
      </c>
      <c r="K103" s="122" t="e">
        <f>MAX(0,($F103-0+PV(a!$E$8/12,2*$U103*a!$E$9,$W103,0,1)))</f>
        <v>#N/A</v>
      </c>
      <c r="L103" s="122" t="e">
        <f t="shared" si="35"/>
        <v>#N/A</v>
      </c>
      <c r="M103" s="114" t="e">
        <f t="shared" si="36"/>
        <v>#N/A</v>
      </c>
      <c r="N103" s="122" t="e">
        <f>-1*PMT(a!$E$8/12,2*$U103*a!$E$9,$F103-a!$E$4-$I103,0,1)</f>
        <v>#N/A</v>
      </c>
      <c r="O103" s="123" t="e">
        <f>-1*PMT(a!$E$8/12,2*$U103*a!$E$9,$F103-a!$E$4-$J103,0,1)</f>
        <v>#N/A</v>
      </c>
      <c r="P103" s="123" t="e">
        <f t="shared" si="29"/>
        <v>#N/A</v>
      </c>
      <c r="Q103" s="123" t="e">
        <f t="shared" si="30"/>
        <v>#N/A</v>
      </c>
      <c r="R103" s="114" t="e">
        <f>IF($M103&lt;$I103,"Error",IF(AND($K103&gt;$J103,$M103&gt;$K103),"Error",IF(AND($K103&lt;$J103,$M103&gt;$J103),"Error",-1*PMT(a!$E$8/12,2*$U103*a!$E$9,$F103-$M103-a!$E$4,0,1))))</f>
        <v>#N/A</v>
      </c>
      <c r="S103" s="32">
        <f t="shared" si="31"/>
        <v>1</v>
      </c>
      <c r="T103" s="33" t="e">
        <f t="shared" si="32"/>
        <v>#N/A</v>
      </c>
      <c r="U103" s="33" t="e">
        <f t="shared" si="37"/>
        <v>#N/A</v>
      </c>
      <c r="V103" s="33" t="e">
        <f t="shared" si="33"/>
        <v>#N/A</v>
      </c>
      <c r="W103" s="124">
        <f t="shared" si="34"/>
        <v>0</v>
      </c>
    </row>
    <row r="104" spans="9:23" x14ac:dyDescent="0.25">
      <c r="I104" s="31">
        <v>0</v>
      </c>
      <c r="J104" s="121">
        <f t="shared" si="38"/>
        <v>0</v>
      </c>
      <c r="K104" s="122" t="e">
        <f>MAX(0,($F104-0+PV(a!$E$8/12,2*$U104*a!$E$9,$W104,0,1)))</f>
        <v>#N/A</v>
      </c>
      <c r="L104" s="122" t="e">
        <f t="shared" si="35"/>
        <v>#N/A</v>
      </c>
      <c r="M104" s="114" t="e">
        <f t="shared" si="36"/>
        <v>#N/A</v>
      </c>
      <c r="N104" s="122" t="e">
        <f>-1*PMT(a!$E$8/12,2*$U104*a!$E$9,$F104-a!$E$4-$I104,0,1)</f>
        <v>#N/A</v>
      </c>
      <c r="O104" s="123" t="e">
        <f>-1*PMT(a!$E$8/12,2*$U104*a!$E$9,$F104-a!$E$4-$J104,0,1)</f>
        <v>#N/A</v>
      </c>
      <c r="P104" s="123" t="e">
        <f t="shared" si="29"/>
        <v>#N/A</v>
      </c>
      <c r="Q104" s="123" t="e">
        <f t="shared" si="30"/>
        <v>#N/A</v>
      </c>
      <c r="R104" s="114" t="e">
        <f>IF($M104&lt;$I104,"Error",IF(AND($K104&gt;$J104,$M104&gt;$K104),"Error",IF(AND($K104&lt;$J104,$M104&gt;$J104),"Error",-1*PMT(a!$E$8/12,2*$U104*a!$E$9,$F104-$M104-a!$E$4,0,1))))</f>
        <v>#N/A</v>
      </c>
      <c r="S104" s="32">
        <f t="shared" si="31"/>
        <v>1</v>
      </c>
      <c r="T104" s="33" t="e">
        <f t="shared" si="32"/>
        <v>#N/A</v>
      </c>
      <c r="U104" s="33" t="e">
        <f t="shared" si="37"/>
        <v>#N/A</v>
      </c>
      <c r="V104" s="33" t="e">
        <f t="shared" si="33"/>
        <v>#N/A</v>
      </c>
      <c r="W104" s="124">
        <f t="shared" si="34"/>
        <v>0</v>
      </c>
    </row>
    <row r="105" spans="9:23" x14ac:dyDescent="0.25">
      <c r="I105" s="31">
        <v>0</v>
      </c>
      <c r="J105" s="121">
        <f t="shared" si="38"/>
        <v>0</v>
      </c>
      <c r="K105" s="122" t="e">
        <f>MAX(0,($F105-0+PV(a!$E$8/12,2*$U105*a!$E$9,$W105,0,1)))</f>
        <v>#N/A</v>
      </c>
      <c r="L105" s="122" t="e">
        <f t="shared" si="35"/>
        <v>#N/A</v>
      </c>
      <c r="M105" s="114" t="e">
        <f t="shared" si="36"/>
        <v>#N/A</v>
      </c>
      <c r="N105" s="122" t="e">
        <f>-1*PMT(a!$E$8/12,2*$U105*a!$E$9,$F105-a!$E$4-$I105,0,1)</f>
        <v>#N/A</v>
      </c>
      <c r="O105" s="123" t="e">
        <f>-1*PMT(a!$E$8/12,2*$U105*a!$E$9,$F105-a!$E$4-$J105,0,1)</f>
        <v>#N/A</v>
      </c>
      <c r="P105" s="123" t="e">
        <f t="shared" si="29"/>
        <v>#N/A</v>
      </c>
      <c r="Q105" s="123" t="e">
        <f t="shared" si="30"/>
        <v>#N/A</v>
      </c>
      <c r="R105" s="114" t="e">
        <f>IF($M105&lt;$I105,"Error",IF(AND($K105&gt;$J105,$M105&gt;$K105),"Error",IF(AND($K105&lt;$J105,$M105&gt;$J105),"Error",-1*PMT(a!$E$8/12,2*$U105*a!$E$9,$F105-$M105-a!$E$4,0,1))))</f>
        <v>#N/A</v>
      </c>
      <c r="S105" s="32">
        <f t="shared" si="31"/>
        <v>1</v>
      </c>
      <c r="T105" s="33" t="e">
        <f t="shared" si="32"/>
        <v>#N/A</v>
      </c>
      <c r="U105" s="33" t="e">
        <f t="shared" si="37"/>
        <v>#N/A</v>
      </c>
      <c r="V105" s="33" t="e">
        <f t="shared" si="33"/>
        <v>#N/A</v>
      </c>
      <c r="W105" s="124">
        <f t="shared" si="34"/>
        <v>0</v>
      </c>
    </row>
    <row r="106" spans="9:23" x14ac:dyDescent="0.25">
      <c r="I106" s="31">
        <v>0</v>
      </c>
      <c r="J106" s="121">
        <f t="shared" si="38"/>
        <v>0</v>
      </c>
      <c r="K106" s="122" t="e">
        <f>MAX(0,($F106-0+PV(a!$E$8/12,2*$U106*a!$E$9,$W106,0,1)))</f>
        <v>#N/A</v>
      </c>
      <c r="L106" s="122" t="e">
        <f t="shared" si="35"/>
        <v>#N/A</v>
      </c>
      <c r="M106" s="114" t="e">
        <f t="shared" si="36"/>
        <v>#N/A</v>
      </c>
      <c r="N106" s="122" t="e">
        <f>-1*PMT(a!$E$8/12,2*$U106*a!$E$9,$F106-a!$E$4-$I106,0,1)</f>
        <v>#N/A</v>
      </c>
      <c r="O106" s="123" t="e">
        <f>-1*PMT(a!$E$8/12,2*$U106*a!$E$9,$F106-a!$E$4-$J106,0,1)</f>
        <v>#N/A</v>
      </c>
      <c r="P106" s="123" t="e">
        <f t="shared" si="29"/>
        <v>#N/A</v>
      </c>
      <c r="Q106" s="123" t="e">
        <f t="shared" si="30"/>
        <v>#N/A</v>
      </c>
      <c r="R106" s="114" t="e">
        <f>IF($M106&lt;$I106,"Error",IF(AND($K106&gt;$J106,$M106&gt;$K106),"Error",IF(AND($K106&lt;$J106,$M106&gt;$J106),"Error",-1*PMT(a!$E$8/12,2*$U106*a!$E$9,$F106-$M106-a!$E$4,0,1))))</f>
        <v>#N/A</v>
      </c>
      <c r="S106" s="32">
        <f t="shared" si="31"/>
        <v>1</v>
      </c>
      <c r="T106" s="33" t="e">
        <f t="shared" si="32"/>
        <v>#N/A</v>
      </c>
      <c r="U106" s="33" t="e">
        <f t="shared" si="37"/>
        <v>#N/A</v>
      </c>
      <c r="V106" s="33" t="e">
        <f t="shared" si="33"/>
        <v>#N/A</v>
      </c>
      <c r="W106" s="124">
        <f t="shared" si="34"/>
        <v>0</v>
      </c>
    </row>
    <row r="107" spans="9:23" x14ac:dyDescent="0.25">
      <c r="I107" s="31">
        <v>0</v>
      </c>
      <c r="J107" s="121">
        <f t="shared" si="38"/>
        <v>0</v>
      </c>
      <c r="K107" s="122" t="e">
        <f>MAX(0,($F107-0+PV(a!$E$8/12,2*$U107*a!$E$9,$W107,0,1)))</f>
        <v>#N/A</v>
      </c>
      <c r="L107" s="122" t="e">
        <f t="shared" si="35"/>
        <v>#N/A</v>
      </c>
      <c r="M107" s="114" t="e">
        <f t="shared" si="36"/>
        <v>#N/A</v>
      </c>
      <c r="N107" s="122" t="e">
        <f>-1*PMT(a!$E$8/12,2*$U107*a!$E$9,$F107-a!$E$4-$I107,0,1)</f>
        <v>#N/A</v>
      </c>
      <c r="O107" s="123" t="e">
        <f>-1*PMT(a!$E$8/12,2*$U107*a!$E$9,$F107-a!$E$4-$J107,0,1)</f>
        <v>#N/A</v>
      </c>
      <c r="P107" s="123" t="e">
        <f t="shared" si="29"/>
        <v>#N/A</v>
      </c>
      <c r="Q107" s="123" t="e">
        <f t="shared" si="30"/>
        <v>#N/A</v>
      </c>
      <c r="R107" s="114" t="e">
        <f>IF($M107&lt;$I107,"Error",IF(AND($K107&gt;$J107,$M107&gt;$K107),"Error",IF(AND($K107&lt;$J107,$M107&gt;$J107),"Error",-1*PMT(a!$E$8/12,2*$U107*a!$E$9,$F107-$M107-a!$E$4,0,1))))</f>
        <v>#N/A</v>
      </c>
      <c r="S107" s="32">
        <f t="shared" si="31"/>
        <v>1</v>
      </c>
      <c r="T107" s="33" t="e">
        <f t="shared" si="32"/>
        <v>#N/A</v>
      </c>
      <c r="U107" s="33" t="e">
        <f t="shared" si="37"/>
        <v>#N/A</v>
      </c>
      <c r="V107" s="33" t="e">
        <f t="shared" si="33"/>
        <v>#N/A</v>
      </c>
      <c r="W107" s="124">
        <f t="shared" si="34"/>
        <v>0</v>
      </c>
    </row>
    <row r="108" spans="9:23" x14ac:dyDescent="0.25">
      <c r="I108" s="31">
        <v>0</v>
      </c>
      <c r="J108" s="121">
        <f t="shared" si="38"/>
        <v>0</v>
      </c>
      <c r="K108" s="122" t="e">
        <f>MAX(0,($F108-0+PV(a!$E$8/12,2*$U108*a!$E$9,$W108,0,1)))</f>
        <v>#N/A</v>
      </c>
      <c r="L108" s="122" t="e">
        <f t="shared" si="35"/>
        <v>#N/A</v>
      </c>
      <c r="M108" s="114" t="e">
        <f t="shared" si="36"/>
        <v>#N/A</v>
      </c>
      <c r="N108" s="122" t="e">
        <f>-1*PMT(a!$E$8/12,2*$U108*a!$E$9,$F108-a!$E$4-$I108,0,1)</f>
        <v>#N/A</v>
      </c>
      <c r="O108" s="123" t="e">
        <f>-1*PMT(a!$E$8/12,2*$U108*a!$E$9,$F108-a!$E$4-$J108,0,1)</f>
        <v>#N/A</v>
      </c>
      <c r="P108" s="123" t="e">
        <f t="shared" si="29"/>
        <v>#N/A</v>
      </c>
      <c r="Q108" s="123" t="e">
        <f t="shared" si="30"/>
        <v>#N/A</v>
      </c>
      <c r="R108" s="114" t="e">
        <f>IF($M108&lt;$I108,"Error",IF(AND($K108&gt;$J108,$M108&gt;$K108),"Error",IF(AND($K108&lt;$J108,$M108&gt;$J108),"Error",-1*PMT(a!$E$8/12,2*$U108*a!$E$9,$F108-$M108-a!$E$4,0,1))))</f>
        <v>#N/A</v>
      </c>
      <c r="S108" s="32">
        <f t="shared" si="31"/>
        <v>1</v>
      </c>
      <c r="T108" s="33" t="e">
        <f t="shared" si="32"/>
        <v>#N/A</v>
      </c>
      <c r="U108" s="33" t="e">
        <f t="shared" si="37"/>
        <v>#N/A</v>
      </c>
      <c r="V108" s="33" t="e">
        <f t="shared" si="33"/>
        <v>#N/A</v>
      </c>
      <c r="W108" s="124">
        <f t="shared" si="34"/>
        <v>0</v>
      </c>
    </row>
    <row r="109" spans="9:23" x14ac:dyDescent="0.25">
      <c r="I109" s="31">
        <v>0</v>
      </c>
      <c r="J109" s="121">
        <f t="shared" si="38"/>
        <v>0</v>
      </c>
      <c r="K109" s="122" t="e">
        <f>MAX(0,($F109-0+PV(a!$E$8/12,2*$U109*a!$E$9,$W109,0,1)))</f>
        <v>#N/A</v>
      </c>
      <c r="L109" s="122" t="e">
        <f t="shared" si="35"/>
        <v>#N/A</v>
      </c>
      <c r="M109" s="114" t="e">
        <f t="shared" si="36"/>
        <v>#N/A</v>
      </c>
      <c r="N109" s="122" t="e">
        <f>-1*PMT(a!$E$8/12,2*$U109*a!$E$9,$F109-a!$E$4-$I109,0,1)</f>
        <v>#N/A</v>
      </c>
      <c r="O109" s="123" t="e">
        <f>-1*PMT(a!$E$8/12,2*$U109*a!$E$9,$F109-a!$E$4-$J109,0,1)</f>
        <v>#N/A</v>
      </c>
      <c r="P109" s="123" t="e">
        <f t="shared" si="29"/>
        <v>#N/A</v>
      </c>
      <c r="Q109" s="123" t="e">
        <f t="shared" si="30"/>
        <v>#N/A</v>
      </c>
      <c r="R109" s="114" t="e">
        <f>IF($M109&lt;$I109,"Error",IF(AND($K109&gt;$J109,$M109&gt;$K109),"Error",IF(AND($K109&lt;$J109,$M109&gt;$J109),"Error",-1*PMT(a!$E$8/12,2*$U109*a!$E$9,$F109-$M109-a!$E$4,0,1))))</f>
        <v>#N/A</v>
      </c>
      <c r="S109" s="32">
        <f t="shared" si="31"/>
        <v>1</v>
      </c>
      <c r="T109" s="33" t="e">
        <f t="shared" si="32"/>
        <v>#N/A</v>
      </c>
      <c r="U109" s="33" t="e">
        <f t="shared" si="37"/>
        <v>#N/A</v>
      </c>
      <c r="V109" s="33" t="e">
        <f t="shared" si="33"/>
        <v>#N/A</v>
      </c>
      <c r="W109" s="124">
        <f t="shared" si="34"/>
        <v>0</v>
      </c>
    </row>
    <row r="110" spans="9:23" x14ac:dyDescent="0.25">
      <c r="I110" s="31">
        <v>0</v>
      </c>
      <c r="J110" s="121">
        <f t="shared" si="38"/>
        <v>0</v>
      </c>
      <c r="K110" s="122" t="e">
        <f>MAX(0,($F110-0+PV(a!$E$8/12,2*$U110*a!$E$9,$W110,0,1)))</f>
        <v>#N/A</v>
      </c>
      <c r="L110" s="122" t="e">
        <f t="shared" si="35"/>
        <v>#N/A</v>
      </c>
      <c r="M110" s="114" t="e">
        <f t="shared" si="36"/>
        <v>#N/A</v>
      </c>
      <c r="N110" s="122" t="e">
        <f>-1*PMT(a!$E$8/12,2*$U110*a!$E$9,$F110-a!$E$4-$I110,0,1)</f>
        <v>#N/A</v>
      </c>
      <c r="O110" s="123" t="e">
        <f>-1*PMT(a!$E$8/12,2*$U110*a!$E$9,$F110-a!$E$4-$J110,0,1)</f>
        <v>#N/A</v>
      </c>
      <c r="P110" s="123" t="e">
        <f t="shared" si="29"/>
        <v>#N/A</v>
      </c>
      <c r="Q110" s="123" t="e">
        <f t="shared" si="30"/>
        <v>#N/A</v>
      </c>
      <c r="R110" s="114" t="e">
        <f>IF($M110&lt;$I110,"Error",IF(AND($K110&gt;$J110,$M110&gt;$K110),"Error",IF(AND($K110&lt;$J110,$M110&gt;$J110),"Error",-1*PMT(a!$E$8/12,2*$U110*a!$E$9,$F110-$M110-a!$E$4,0,1))))</f>
        <v>#N/A</v>
      </c>
      <c r="S110" s="32">
        <f t="shared" si="31"/>
        <v>1</v>
      </c>
      <c r="T110" s="33" t="e">
        <f t="shared" si="32"/>
        <v>#N/A</v>
      </c>
      <c r="U110" s="33" t="e">
        <f t="shared" si="37"/>
        <v>#N/A</v>
      </c>
      <c r="V110" s="33" t="e">
        <f t="shared" si="33"/>
        <v>#N/A</v>
      </c>
      <c r="W110" s="124">
        <f t="shared" si="34"/>
        <v>0</v>
      </c>
    </row>
    <row r="111" spans="9:23" x14ac:dyDescent="0.25">
      <c r="I111" s="31">
        <v>0</v>
      </c>
      <c r="J111" s="121">
        <f t="shared" si="38"/>
        <v>0</v>
      </c>
      <c r="K111" s="122" t="e">
        <f>MAX(0,($F111-0+PV(a!$E$8/12,2*$U111*a!$E$9,$W111,0,1)))</f>
        <v>#N/A</v>
      </c>
      <c r="L111" s="122" t="e">
        <f t="shared" si="35"/>
        <v>#N/A</v>
      </c>
      <c r="M111" s="114" t="e">
        <f t="shared" si="36"/>
        <v>#N/A</v>
      </c>
      <c r="N111" s="122" t="e">
        <f>-1*PMT(a!$E$8/12,2*$U111*a!$E$9,$F111-a!$E$4-$I111,0,1)</f>
        <v>#N/A</v>
      </c>
      <c r="O111" s="123" t="e">
        <f>-1*PMT(a!$E$8/12,2*$U111*a!$E$9,$F111-a!$E$4-$J111,0,1)</f>
        <v>#N/A</v>
      </c>
      <c r="P111" s="123" t="e">
        <f t="shared" si="29"/>
        <v>#N/A</v>
      </c>
      <c r="Q111" s="123" t="e">
        <f t="shared" si="30"/>
        <v>#N/A</v>
      </c>
      <c r="R111" s="114" t="e">
        <f>IF($M111&lt;$I111,"Error",IF(AND($K111&gt;$J111,$M111&gt;$K111),"Error",IF(AND($K111&lt;$J111,$M111&gt;$J111),"Error",-1*PMT(a!$E$8/12,2*$U111*a!$E$9,$F111-$M111-a!$E$4,0,1))))</f>
        <v>#N/A</v>
      </c>
      <c r="S111" s="32">
        <f t="shared" si="31"/>
        <v>1</v>
      </c>
      <c r="T111" s="33" t="e">
        <f t="shared" si="32"/>
        <v>#N/A</v>
      </c>
      <c r="U111" s="33" t="e">
        <f t="shared" si="37"/>
        <v>#N/A</v>
      </c>
      <c r="V111" s="33" t="e">
        <f t="shared" si="33"/>
        <v>#N/A</v>
      </c>
      <c r="W111" s="124">
        <f t="shared" si="34"/>
        <v>0</v>
      </c>
    </row>
    <row r="112" spans="9:23" x14ac:dyDescent="0.25">
      <c r="I112" s="31">
        <v>0</v>
      </c>
      <c r="J112" s="121">
        <f t="shared" si="38"/>
        <v>0</v>
      </c>
      <c r="K112" s="122" t="e">
        <f>MAX(0,($F112-0+PV(a!$E$8/12,2*$U112*a!$E$9,$W112,0,1)))</f>
        <v>#N/A</v>
      </c>
      <c r="L112" s="122" t="e">
        <f t="shared" si="35"/>
        <v>#N/A</v>
      </c>
      <c r="M112" s="114" t="e">
        <f t="shared" si="36"/>
        <v>#N/A</v>
      </c>
      <c r="N112" s="122" t="e">
        <f>-1*PMT(a!$E$8/12,2*$U112*a!$E$9,$F112-a!$E$4-$I112,0,1)</f>
        <v>#N/A</v>
      </c>
      <c r="O112" s="123" t="e">
        <f>-1*PMT(a!$E$8/12,2*$U112*a!$E$9,$F112-a!$E$4-$J112,0,1)</f>
        <v>#N/A</v>
      </c>
      <c r="P112" s="123" t="e">
        <f t="shared" si="29"/>
        <v>#N/A</v>
      </c>
      <c r="Q112" s="123" t="e">
        <f t="shared" si="30"/>
        <v>#N/A</v>
      </c>
      <c r="R112" s="114" t="e">
        <f>IF($M112&lt;$I112,"Error",IF(AND($K112&gt;$J112,$M112&gt;$K112),"Error",IF(AND($K112&lt;$J112,$M112&gt;$J112),"Error",-1*PMT(a!$E$8/12,2*$U112*a!$E$9,$F112-$M112-a!$E$4,0,1))))</f>
        <v>#N/A</v>
      </c>
      <c r="S112" s="32">
        <f t="shared" si="31"/>
        <v>1</v>
      </c>
      <c r="T112" s="33" t="e">
        <f t="shared" si="32"/>
        <v>#N/A</v>
      </c>
      <c r="U112" s="33" t="e">
        <f t="shared" si="37"/>
        <v>#N/A</v>
      </c>
      <c r="V112" s="33" t="e">
        <f t="shared" si="33"/>
        <v>#N/A</v>
      </c>
      <c r="W112" s="124">
        <f t="shared" si="34"/>
        <v>0</v>
      </c>
    </row>
    <row r="113" spans="9:23" x14ac:dyDescent="0.25">
      <c r="I113" s="31">
        <v>0</v>
      </c>
      <c r="J113" s="121">
        <f t="shared" si="38"/>
        <v>0</v>
      </c>
      <c r="K113" s="122" t="e">
        <f>MAX(0,($F113-0+PV(a!$E$8/12,2*$U113*a!$E$9,$W113,0,1)))</f>
        <v>#N/A</v>
      </c>
      <c r="L113" s="122" t="e">
        <f t="shared" si="35"/>
        <v>#N/A</v>
      </c>
      <c r="M113" s="114" t="e">
        <f t="shared" si="36"/>
        <v>#N/A</v>
      </c>
      <c r="N113" s="122" t="e">
        <f>-1*PMT(a!$E$8/12,2*$U113*a!$E$9,$F113-a!$E$4-$I113,0,1)</f>
        <v>#N/A</v>
      </c>
      <c r="O113" s="123" t="e">
        <f>-1*PMT(a!$E$8/12,2*$U113*a!$E$9,$F113-a!$E$4-$J113,0,1)</f>
        <v>#N/A</v>
      </c>
      <c r="P113" s="123" t="e">
        <f t="shared" si="29"/>
        <v>#N/A</v>
      </c>
      <c r="Q113" s="123" t="e">
        <f t="shared" si="30"/>
        <v>#N/A</v>
      </c>
      <c r="R113" s="114" t="e">
        <f>IF($M113&lt;$I113,"Error",IF(AND($K113&gt;$J113,$M113&gt;$K113),"Error",IF(AND($K113&lt;$J113,$M113&gt;$J113),"Error",-1*PMT(a!$E$8/12,2*$U113*a!$E$9,$F113-$M113-a!$E$4,0,1))))</f>
        <v>#N/A</v>
      </c>
      <c r="S113" s="32">
        <f t="shared" si="31"/>
        <v>1</v>
      </c>
      <c r="T113" s="33" t="e">
        <f t="shared" si="32"/>
        <v>#N/A</v>
      </c>
      <c r="U113" s="33" t="e">
        <f t="shared" si="37"/>
        <v>#N/A</v>
      </c>
      <c r="V113" s="33" t="e">
        <f t="shared" si="33"/>
        <v>#N/A</v>
      </c>
      <c r="W113" s="124">
        <f t="shared" si="34"/>
        <v>0</v>
      </c>
    </row>
    <row r="114" spans="9:23" x14ac:dyDescent="0.25">
      <c r="I114" s="31">
        <v>0</v>
      </c>
      <c r="J114" s="121">
        <f t="shared" si="38"/>
        <v>0</v>
      </c>
      <c r="K114" s="122" t="e">
        <f>MAX(0,($F114-0+PV(a!$E$8/12,2*$U114*a!$E$9,$W114,0,1)))</f>
        <v>#N/A</v>
      </c>
      <c r="L114" s="122" t="e">
        <f t="shared" si="35"/>
        <v>#N/A</v>
      </c>
      <c r="M114" s="114" t="e">
        <f t="shared" si="36"/>
        <v>#N/A</v>
      </c>
      <c r="N114" s="122" t="e">
        <f>-1*PMT(a!$E$8/12,2*$U114*a!$E$9,$F114-a!$E$4-$I114,0,1)</f>
        <v>#N/A</v>
      </c>
      <c r="O114" s="123" t="e">
        <f>-1*PMT(a!$E$8/12,2*$U114*a!$E$9,$F114-a!$E$4-$J114,0,1)</f>
        <v>#N/A</v>
      </c>
      <c r="P114" s="123" t="e">
        <f t="shared" si="29"/>
        <v>#N/A</v>
      </c>
      <c r="Q114" s="123" t="e">
        <f t="shared" si="30"/>
        <v>#N/A</v>
      </c>
      <c r="R114" s="114" t="e">
        <f>IF($M114&lt;$I114,"Error",IF(AND($K114&gt;$J114,$M114&gt;$K114),"Error",IF(AND($K114&lt;$J114,$M114&gt;$J114),"Error",-1*PMT(a!$E$8/12,2*$U114*a!$E$9,$F114-$M114-a!$E$4,0,1))))</f>
        <v>#N/A</v>
      </c>
      <c r="S114" s="32">
        <f t="shared" si="31"/>
        <v>1</v>
      </c>
      <c r="T114" s="33" t="e">
        <f t="shared" si="32"/>
        <v>#N/A</v>
      </c>
      <c r="U114" s="33" t="e">
        <f t="shared" si="37"/>
        <v>#N/A</v>
      </c>
      <c r="V114" s="33" t="e">
        <f t="shared" si="33"/>
        <v>#N/A</v>
      </c>
      <c r="W114" s="124">
        <f t="shared" si="34"/>
        <v>0</v>
      </c>
    </row>
    <row r="115" spans="9:23" x14ac:dyDescent="0.25">
      <c r="I115" s="31">
        <v>0</v>
      </c>
      <c r="J115" s="121">
        <f t="shared" si="38"/>
        <v>0</v>
      </c>
      <c r="K115" s="122" t="e">
        <f>MAX(0,($F115-0+PV(a!$E$8/12,2*$U115*a!$E$9,$W115,0,1)))</f>
        <v>#N/A</v>
      </c>
      <c r="L115" s="122" t="e">
        <f t="shared" si="35"/>
        <v>#N/A</v>
      </c>
      <c r="M115" s="114" t="e">
        <f t="shared" si="36"/>
        <v>#N/A</v>
      </c>
      <c r="N115" s="122" t="e">
        <f>-1*PMT(a!$E$8/12,2*$U115*a!$E$9,$F115-a!$E$4-$I115,0,1)</f>
        <v>#N/A</v>
      </c>
      <c r="O115" s="123" t="e">
        <f>-1*PMT(a!$E$8/12,2*$U115*a!$E$9,$F115-a!$E$4-$J115,0,1)</f>
        <v>#N/A</v>
      </c>
      <c r="P115" s="123" t="e">
        <f t="shared" si="29"/>
        <v>#N/A</v>
      </c>
      <c r="Q115" s="123" t="e">
        <f t="shared" si="30"/>
        <v>#N/A</v>
      </c>
      <c r="R115" s="114" t="e">
        <f>IF($M115&lt;$I115,"Error",IF(AND($K115&gt;$J115,$M115&gt;$K115),"Error",IF(AND($K115&lt;$J115,$M115&gt;$J115),"Error",-1*PMT(a!$E$8/12,2*$U115*a!$E$9,$F115-$M115-a!$E$4,0,1))))</f>
        <v>#N/A</v>
      </c>
      <c r="S115" s="32">
        <f t="shared" si="31"/>
        <v>1</v>
      </c>
      <c r="T115" s="33" t="e">
        <f t="shared" si="32"/>
        <v>#N/A</v>
      </c>
      <c r="U115" s="33" t="e">
        <f t="shared" si="37"/>
        <v>#N/A</v>
      </c>
      <c r="V115" s="33" t="e">
        <f t="shared" si="33"/>
        <v>#N/A</v>
      </c>
      <c r="W115" s="124">
        <f t="shared" si="34"/>
        <v>0</v>
      </c>
    </row>
    <row r="116" spans="9:23" x14ac:dyDescent="0.25">
      <c r="I116" s="31">
        <v>0</v>
      </c>
      <c r="J116" s="121">
        <f t="shared" si="38"/>
        <v>0</v>
      </c>
      <c r="K116" s="122" t="e">
        <f>MAX(0,($F116-0+PV(a!$E$8/12,2*$U116*a!$E$9,$W116,0,1)))</f>
        <v>#N/A</v>
      </c>
      <c r="L116" s="122" t="e">
        <f t="shared" si="35"/>
        <v>#N/A</v>
      </c>
      <c r="M116" s="114" t="e">
        <f t="shared" si="36"/>
        <v>#N/A</v>
      </c>
      <c r="N116" s="122" t="e">
        <f>-1*PMT(a!$E$8/12,2*$U116*a!$E$9,$F116-a!$E$4-$I116,0,1)</f>
        <v>#N/A</v>
      </c>
      <c r="O116" s="123" t="e">
        <f>-1*PMT(a!$E$8/12,2*$U116*a!$E$9,$F116-a!$E$4-$J116,0,1)</f>
        <v>#N/A</v>
      </c>
      <c r="P116" s="123" t="e">
        <f t="shared" si="29"/>
        <v>#N/A</v>
      </c>
      <c r="Q116" s="123" t="e">
        <f t="shared" si="30"/>
        <v>#N/A</v>
      </c>
      <c r="R116" s="114" t="e">
        <f>IF($M116&lt;$I116,"Error",IF(AND($K116&gt;$J116,$M116&gt;$K116),"Error",IF(AND($K116&lt;$J116,$M116&gt;$J116),"Error",-1*PMT(a!$E$8/12,2*$U116*a!$E$9,$F116-$M116-a!$E$4,0,1))))</f>
        <v>#N/A</v>
      </c>
      <c r="S116" s="32">
        <f t="shared" si="31"/>
        <v>1</v>
      </c>
      <c r="T116" s="33" t="e">
        <f t="shared" si="32"/>
        <v>#N/A</v>
      </c>
      <c r="U116" s="33" t="e">
        <f t="shared" si="37"/>
        <v>#N/A</v>
      </c>
      <c r="V116" s="33" t="e">
        <f t="shared" si="33"/>
        <v>#N/A</v>
      </c>
      <c r="W116" s="124">
        <f t="shared" si="34"/>
        <v>0</v>
      </c>
    </row>
    <row r="117" spans="9:23" x14ac:dyDescent="0.25">
      <c r="I117" s="31">
        <v>0</v>
      </c>
      <c r="J117" s="121">
        <f t="shared" si="38"/>
        <v>0</v>
      </c>
      <c r="K117" s="122" t="e">
        <f>MAX(0,($F117-0+PV(a!$E$8/12,2*$U117*a!$E$9,$W117,0,1)))</f>
        <v>#N/A</v>
      </c>
      <c r="L117" s="122" t="e">
        <f t="shared" si="35"/>
        <v>#N/A</v>
      </c>
      <c r="M117" s="114" t="e">
        <f t="shared" si="36"/>
        <v>#N/A</v>
      </c>
      <c r="N117" s="122" t="e">
        <f>-1*PMT(a!$E$8/12,2*$U117*a!$E$9,$F117-a!$E$4-$I117,0,1)</f>
        <v>#N/A</v>
      </c>
      <c r="O117" s="123" t="e">
        <f>-1*PMT(a!$E$8/12,2*$U117*a!$E$9,$F117-a!$E$4-$J117,0,1)</f>
        <v>#N/A</v>
      </c>
      <c r="P117" s="123" t="e">
        <f t="shared" si="29"/>
        <v>#N/A</v>
      </c>
      <c r="Q117" s="123" t="e">
        <f t="shared" si="30"/>
        <v>#N/A</v>
      </c>
      <c r="R117" s="114" t="e">
        <f>IF($M117&lt;$I117,"Error",IF(AND($K117&gt;$J117,$M117&gt;$K117),"Error",IF(AND($K117&lt;$J117,$M117&gt;$J117),"Error",-1*PMT(a!$E$8/12,2*$U117*a!$E$9,$F117-$M117-a!$E$4,0,1))))</f>
        <v>#N/A</v>
      </c>
      <c r="S117" s="32">
        <f t="shared" si="31"/>
        <v>1</v>
      </c>
      <c r="T117" s="33" t="e">
        <f t="shared" si="32"/>
        <v>#N/A</v>
      </c>
      <c r="U117" s="33" t="e">
        <f t="shared" si="37"/>
        <v>#N/A</v>
      </c>
      <c r="V117" s="33" t="e">
        <f t="shared" si="33"/>
        <v>#N/A</v>
      </c>
      <c r="W117" s="124">
        <f t="shared" si="34"/>
        <v>0</v>
      </c>
    </row>
    <row r="118" spans="9:23" x14ac:dyDescent="0.25">
      <c r="I118" s="31">
        <v>0</v>
      </c>
      <c r="J118" s="121">
        <f t="shared" si="38"/>
        <v>0</v>
      </c>
      <c r="K118" s="122" t="e">
        <f>MAX(0,($F118-0+PV(a!$E$8/12,2*$U118*a!$E$9,$W118,0,1)))</f>
        <v>#N/A</v>
      </c>
      <c r="L118" s="122" t="e">
        <f t="shared" si="35"/>
        <v>#N/A</v>
      </c>
      <c r="M118" s="114" t="e">
        <f t="shared" si="36"/>
        <v>#N/A</v>
      </c>
      <c r="N118" s="122" t="e">
        <f>-1*PMT(a!$E$8/12,2*$U118*a!$E$9,$F118-a!$E$4-$I118,0,1)</f>
        <v>#N/A</v>
      </c>
      <c r="O118" s="123" t="e">
        <f>-1*PMT(a!$E$8/12,2*$U118*a!$E$9,$F118-a!$E$4-$J118,0,1)</f>
        <v>#N/A</v>
      </c>
      <c r="P118" s="123" t="e">
        <f t="shared" si="29"/>
        <v>#N/A</v>
      </c>
      <c r="Q118" s="123" t="e">
        <f t="shared" si="30"/>
        <v>#N/A</v>
      </c>
      <c r="R118" s="114" t="e">
        <f>IF($M118&lt;$I118,"Error",IF(AND($K118&gt;$J118,$M118&gt;$K118),"Error",IF(AND($K118&lt;$J118,$M118&gt;$J118),"Error",-1*PMT(a!$E$8/12,2*$U118*a!$E$9,$F118-$M118-a!$E$4,0,1))))</f>
        <v>#N/A</v>
      </c>
      <c r="S118" s="32">
        <f t="shared" si="31"/>
        <v>1</v>
      </c>
      <c r="T118" s="33" t="e">
        <f t="shared" si="32"/>
        <v>#N/A</v>
      </c>
      <c r="U118" s="33" t="e">
        <f t="shared" si="37"/>
        <v>#N/A</v>
      </c>
      <c r="V118" s="33" t="e">
        <f t="shared" si="33"/>
        <v>#N/A</v>
      </c>
      <c r="W118" s="124">
        <f t="shared" si="34"/>
        <v>0</v>
      </c>
    </row>
    <row r="119" spans="9:23" x14ac:dyDescent="0.25">
      <c r="I119" s="31">
        <v>0</v>
      </c>
      <c r="J119" s="121">
        <f t="shared" si="38"/>
        <v>0</v>
      </c>
      <c r="K119" s="122" t="e">
        <f>MAX(0,($F119-0+PV(a!$E$8/12,2*$U119*a!$E$9,$W119,0,1)))</f>
        <v>#N/A</v>
      </c>
      <c r="L119" s="122" t="e">
        <f t="shared" si="35"/>
        <v>#N/A</v>
      </c>
      <c r="M119" s="114" t="e">
        <f t="shared" si="36"/>
        <v>#N/A</v>
      </c>
      <c r="N119" s="122" t="e">
        <f>-1*PMT(a!$E$8/12,2*$U119*a!$E$9,$F119-a!$E$4-$I119,0,1)</f>
        <v>#N/A</v>
      </c>
      <c r="O119" s="123" t="e">
        <f>-1*PMT(a!$E$8/12,2*$U119*a!$E$9,$F119-a!$E$4-$J119,0,1)</f>
        <v>#N/A</v>
      </c>
      <c r="P119" s="123" t="e">
        <f t="shared" ref="P119:P182" si="39">IF(K119=0,N119,W119)</f>
        <v>#N/A</v>
      </c>
      <c r="Q119" s="123" t="e">
        <f t="shared" ref="Q119:Q182" si="40">IF(K119=L119,P119,R119)</f>
        <v>#N/A</v>
      </c>
      <c r="R119" s="114" t="e">
        <f>IF($M119&lt;$I119,"Error",IF(AND($K119&gt;$J119,$M119&gt;$K119),"Error",IF(AND($K119&lt;$J119,$M119&gt;$J119),"Error",-1*PMT(a!$E$8/12,2*$U119*a!$E$9,$F119-$M119-a!$E$4,0,1))))</f>
        <v>#N/A</v>
      </c>
      <c r="S119" s="32">
        <f t="shared" ref="S119:S182" si="41">IF(E119="F",0,1)</f>
        <v>1</v>
      </c>
      <c r="T119" s="33" t="e">
        <f t="shared" ref="T119:T182" si="42">IF($S119=1,VLOOKUP(H119,M,11,FALSE),VLOOKUP(H119,F,11,FALSE))</f>
        <v>#N/A</v>
      </c>
      <c r="U119" s="33" t="e">
        <f t="shared" si="37"/>
        <v>#N/A</v>
      </c>
      <c r="V119" s="33" t="e">
        <f t="shared" ref="V119:V182" si="43">+U119*2</f>
        <v>#N/A</v>
      </c>
      <c r="W119" s="124">
        <f t="shared" ref="W119:W182" si="44">+G119/12*0.5</f>
        <v>0</v>
      </c>
    </row>
    <row r="120" spans="9:23" x14ac:dyDescent="0.25">
      <c r="I120" s="31">
        <v>0</v>
      </c>
      <c r="J120" s="121">
        <f t="shared" si="38"/>
        <v>0</v>
      </c>
      <c r="K120" s="122" t="e">
        <f>MAX(0,($F120-0+PV(a!$E$8/12,2*$U120*a!$E$9,$W120,0,1)))</f>
        <v>#N/A</v>
      </c>
      <c r="L120" s="122" t="e">
        <f t="shared" si="35"/>
        <v>#N/A</v>
      </c>
      <c r="M120" s="114" t="e">
        <f t="shared" si="36"/>
        <v>#N/A</v>
      </c>
      <c r="N120" s="122" t="e">
        <f>-1*PMT(a!$E$8/12,2*$U120*a!$E$9,$F120-a!$E$4-$I120,0,1)</f>
        <v>#N/A</v>
      </c>
      <c r="O120" s="123" t="e">
        <f>-1*PMT(a!$E$8/12,2*$U120*a!$E$9,$F120-a!$E$4-$J120,0,1)</f>
        <v>#N/A</v>
      </c>
      <c r="P120" s="123" t="e">
        <f t="shared" si="39"/>
        <v>#N/A</v>
      </c>
      <c r="Q120" s="123" t="e">
        <f t="shared" si="40"/>
        <v>#N/A</v>
      </c>
      <c r="R120" s="114" t="e">
        <f>IF($M120&lt;$I120,"Error",IF(AND($K120&gt;$J120,$M120&gt;$K120),"Error",IF(AND($K120&lt;$J120,$M120&gt;$J120),"Error",-1*PMT(a!$E$8/12,2*$U120*a!$E$9,$F120-$M120-a!$E$4,0,1))))</f>
        <v>#N/A</v>
      </c>
      <c r="S120" s="32">
        <f t="shared" si="41"/>
        <v>1</v>
      </c>
      <c r="T120" s="33" t="e">
        <f t="shared" si="42"/>
        <v>#N/A</v>
      </c>
      <c r="U120" s="33" t="e">
        <f t="shared" si="37"/>
        <v>#N/A</v>
      </c>
      <c r="V120" s="33" t="e">
        <f t="shared" si="43"/>
        <v>#N/A</v>
      </c>
      <c r="W120" s="124">
        <f t="shared" si="44"/>
        <v>0</v>
      </c>
    </row>
    <row r="121" spans="9:23" x14ac:dyDescent="0.25">
      <c r="I121" s="31">
        <v>0</v>
      </c>
      <c r="J121" s="121">
        <f t="shared" si="38"/>
        <v>0</v>
      </c>
      <c r="K121" s="122" t="e">
        <f>MAX(0,($F121-0+PV(a!$E$8/12,2*$U121*a!$E$9,$W121,0,1)))</f>
        <v>#N/A</v>
      </c>
      <c r="L121" s="122" t="e">
        <f t="shared" si="35"/>
        <v>#N/A</v>
      </c>
      <c r="M121" s="114" t="e">
        <f t="shared" si="36"/>
        <v>#N/A</v>
      </c>
      <c r="N121" s="122" t="e">
        <f>-1*PMT(a!$E$8/12,2*$U121*a!$E$9,$F121-a!$E$4-$I121,0,1)</f>
        <v>#N/A</v>
      </c>
      <c r="O121" s="123" t="e">
        <f>-1*PMT(a!$E$8/12,2*$U121*a!$E$9,$F121-a!$E$4-$J121,0,1)</f>
        <v>#N/A</v>
      </c>
      <c r="P121" s="123" t="e">
        <f t="shared" si="39"/>
        <v>#N/A</v>
      </c>
      <c r="Q121" s="123" t="e">
        <f t="shared" si="40"/>
        <v>#N/A</v>
      </c>
      <c r="R121" s="114" t="e">
        <f>IF($M121&lt;$I121,"Error",IF(AND($K121&gt;$J121,$M121&gt;$K121),"Error",IF(AND($K121&lt;$J121,$M121&gt;$J121),"Error",-1*PMT(a!$E$8/12,2*$U121*a!$E$9,$F121-$M121-a!$E$4,0,1))))</f>
        <v>#N/A</v>
      </c>
      <c r="S121" s="32">
        <f t="shared" si="41"/>
        <v>1</v>
      </c>
      <c r="T121" s="33" t="e">
        <f t="shared" si="42"/>
        <v>#N/A</v>
      </c>
      <c r="U121" s="33" t="e">
        <f t="shared" si="37"/>
        <v>#N/A</v>
      </c>
      <c r="V121" s="33" t="e">
        <f t="shared" si="43"/>
        <v>#N/A</v>
      </c>
      <c r="W121" s="124">
        <f t="shared" si="44"/>
        <v>0</v>
      </c>
    </row>
    <row r="122" spans="9:23" x14ac:dyDescent="0.25">
      <c r="I122" s="31">
        <v>0</v>
      </c>
      <c r="J122" s="121">
        <f t="shared" si="38"/>
        <v>0</v>
      </c>
      <c r="K122" s="122" t="e">
        <f>MAX(0,($F122-0+PV(a!$E$8/12,2*$U122*a!$E$9,$W122,0,1)))</f>
        <v>#N/A</v>
      </c>
      <c r="L122" s="122" t="e">
        <f t="shared" si="35"/>
        <v>#N/A</v>
      </c>
      <c r="M122" s="114" t="e">
        <f t="shared" si="36"/>
        <v>#N/A</v>
      </c>
      <c r="N122" s="122" t="e">
        <f>-1*PMT(a!$E$8/12,2*$U122*a!$E$9,$F122-a!$E$4-$I122,0,1)</f>
        <v>#N/A</v>
      </c>
      <c r="O122" s="123" t="e">
        <f>-1*PMT(a!$E$8/12,2*$U122*a!$E$9,$F122-a!$E$4-$J122,0,1)</f>
        <v>#N/A</v>
      </c>
      <c r="P122" s="123" t="e">
        <f t="shared" si="39"/>
        <v>#N/A</v>
      </c>
      <c r="Q122" s="123" t="e">
        <f t="shared" si="40"/>
        <v>#N/A</v>
      </c>
      <c r="R122" s="114" t="e">
        <f>IF($M122&lt;$I122,"Error",IF(AND($K122&gt;$J122,$M122&gt;$K122),"Error",IF(AND($K122&lt;$J122,$M122&gt;$J122),"Error",-1*PMT(a!$E$8/12,2*$U122*a!$E$9,$F122-$M122-a!$E$4,0,1))))</f>
        <v>#N/A</v>
      </c>
      <c r="S122" s="32">
        <f t="shared" si="41"/>
        <v>1</v>
      </c>
      <c r="T122" s="33" t="e">
        <f t="shared" si="42"/>
        <v>#N/A</v>
      </c>
      <c r="U122" s="33" t="e">
        <f t="shared" si="37"/>
        <v>#N/A</v>
      </c>
      <c r="V122" s="33" t="e">
        <f t="shared" si="43"/>
        <v>#N/A</v>
      </c>
      <c r="W122" s="124">
        <f t="shared" si="44"/>
        <v>0</v>
      </c>
    </row>
    <row r="123" spans="9:23" x14ac:dyDescent="0.25">
      <c r="I123" s="31">
        <v>0</v>
      </c>
      <c r="J123" s="121">
        <f t="shared" si="38"/>
        <v>0</v>
      </c>
      <c r="K123" s="122" t="e">
        <f>MAX(0,($F123-0+PV(a!$E$8/12,2*$U123*a!$E$9,$W123,0,1)))</f>
        <v>#N/A</v>
      </c>
      <c r="L123" s="122" t="e">
        <f t="shared" si="35"/>
        <v>#N/A</v>
      </c>
      <c r="M123" s="114" t="e">
        <f t="shared" si="36"/>
        <v>#N/A</v>
      </c>
      <c r="N123" s="122" t="e">
        <f>-1*PMT(a!$E$8/12,2*$U123*a!$E$9,$F123-a!$E$4-$I123,0,1)</f>
        <v>#N/A</v>
      </c>
      <c r="O123" s="123" t="e">
        <f>-1*PMT(a!$E$8/12,2*$U123*a!$E$9,$F123-a!$E$4-$J123,0,1)</f>
        <v>#N/A</v>
      </c>
      <c r="P123" s="123" t="e">
        <f t="shared" si="39"/>
        <v>#N/A</v>
      </c>
      <c r="Q123" s="123" t="e">
        <f t="shared" si="40"/>
        <v>#N/A</v>
      </c>
      <c r="R123" s="114" t="e">
        <f>IF($M123&lt;$I123,"Error",IF(AND($K123&gt;$J123,$M123&gt;$K123),"Error",IF(AND($K123&lt;$J123,$M123&gt;$J123),"Error",-1*PMT(a!$E$8/12,2*$U123*a!$E$9,$F123-$M123-a!$E$4,0,1))))</f>
        <v>#N/A</v>
      </c>
      <c r="S123" s="32">
        <f t="shared" si="41"/>
        <v>1</v>
      </c>
      <c r="T123" s="33" t="e">
        <f t="shared" si="42"/>
        <v>#N/A</v>
      </c>
      <c r="U123" s="33" t="e">
        <f t="shared" si="37"/>
        <v>#N/A</v>
      </c>
      <c r="V123" s="33" t="e">
        <f t="shared" si="43"/>
        <v>#N/A</v>
      </c>
      <c r="W123" s="124">
        <f t="shared" si="44"/>
        <v>0</v>
      </c>
    </row>
    <row r="124" spans="9:23" x14ac:dyDescent="0.25">
      <c r="I124" s="31">
        <v>0</v>
      </c>
      <c r="J124" s="121">
        <f t="shared" si="38"/>
        <v>0</v>
      </c>
      <c r="K124" s="122" t="e">
        <f>MAX(0,($F124-0+PV(a!$E$8/12,2*$U124*a!$E$9,$W124,0,1)))</f>
        <v>#N/A</v>
      </c>
      <c r="L124" s="122" t="e">
        <f t="shared" si="35"/>
        <v>#N/A</v>
      </c>
      <c r="M124" s="114" t="e">
        <f t="shared" si="36"/>
        <v>#N/A</v>
      </c>
      <c r="N124" s="122" t="e">
        <f>-1*PMT(a!$E$8/12,2*$U124*a!$E$9,$F124-a!$E$4-$I124,0,1)</f>
        <v>#N/A</v>
      </c>
      <c r="O124" s="123" t="e">
        <f>-1*PMT(a!$E$8/12,2*$U124*a!$E$9,$F124-a!$E$4-$J124,0,1)</f>
        <v>#N/A</v>
      </c>
      <c r="P124" s="123" t="e">
        <f t="shared" si="39"/>
        <v>#N/A</v>
      </c>
      <c r="Q124" s="123" t="e">
        <f t="shared" si="40"/>
        <v>#N/A</v>
      </c>
      <c r="R124" s="114" t="e">
        <f>IF($M124&lt;$I124,"Error",IF(AND($K124&gt;$J124,$M124&gt;$K124),"Error",IF(AND($K124&lt;$J124,$M124&gt;$J124),"Error",-1*PMT(a!$E$8/12,2*$U124*a!$E$9,$F124-$M124-a!$E$4,0,1))))</f>
        <v>#N/A</v>
      </c>
      <c r="S124" s="32">
        <f t="shared" si="41"/>
        <v>1</v>
      </c>
      <c r="T124" s="33" t="e">
        <f t="shared" si="42"/>
        <v>#N/A</v>
      </c>
      <c r="U124" s="33" t="e">
        <f t="shared" si="37"/>
        <v>#N/A</v>
      </c>
      <c r="V124" s="33" t="e">
        <f t="shared" si="43"/>
        <v>#N/A</v>
      </c>
      <c r="W124" s="124">
        <f t="shared" si="44"/>
        <v>0</v>
      </c>
    </row>
    <row r="125" spans="9:23" x14ac:dyDescent="0.25">
      <c r="I125" s="31">
        <v>0</v>
      </c>
      <c r="J125" s="121">
        <f t="shared" si="38"/>
        <v>0</v>
      </c>
      <c r="K125" s="122" t="e">
        <f>MAX(0,($F125-0+PV(a!$E$8/12,2*$U125*a!$E$9,$W125,0,1)))</f>
        <v>#N/A</v>
      </c>
      <c r="L125" s="122" t="e">
        <f t="shared" si="35"/>
        <v>#N/A</v>
      </c>
      <c r="M125" s="114" t="e">
        <f t="shared" si="36"/>
        <v>#N/A</v>
      </c>
      <c r="N125" s="122" t="e">
        <f>-1*PMT(a!$E$8/12,2*$U125*a!$E$9,$F125-a!$E$4-$I125,0,1)</f>
        <v>#N/A</v>
      </c>
      <c r="O125" s="123" t="e">
        <f>-1*PMT(a!$E$8/12,2*$U125*a!$E$9,$F125-a!$E$4-$J125,0,1)</f>
        <v>#N/A</v>
      </c>
      <c r="P125" s="123" t="e">
        <f t="shared" si="39"/>
        <v>#N/A</v>
      </c>
      <c r="Q125" s="123" t="e">
        <f t="shared" si="40"/>
        <v>#N/A</v>
      </c>
      <c r="R125" s="114" t="e">
        <f>IF($M125&lt;$I125,"Error",IF(AND($K125&gt;$J125,$M125&gt;$K125),"Error",IF(AND($K125&lt;$J125,$M125&gt;$J125),"Error",-1*PMT(a!$E$8/12,2*$U125*a!$E$9,$F125-$M125-a!$E$4,0,1))))</f>
        <v>#N/A</v>
      </c>
      <c r="S125" s="32">
        <f t="shared" si="41"/>
        <v>1</v>
      </c>
      <c r="T125" s="33" t="e">
        <f t="shared" si="42"/>
        <v>#N/A</v>
      </c>
      <c r="U125" s="33" t="e">
        <f t="shared" si="37"/>
        <v>#N/A</v>
      </c>
      <c r="V125" s="33" t="e">
        <f t="shared" si="43"/>
        <v>#N/A</v>
      </c>
      <c r="W125" s="124">
        <f t="shared" si="44"/>
        <v>0</v>
      </c>
    </row>
    <row r="126" spans="9:23" x14ac:dyDescent="0.25">
      <c r="I126" s="31">
        <v>0</v>
      </c>
      <c r="J126" s="121">
        <f t="shared" si="38"/>
        <v>0</v>
      </c>
      <c r="K126" s="122" t="e">
        <f>MAX(0,($F126-0+PV(a!$E$8/12,2*$U126*a!$E$9,$W126,0,1)))</f>
        <v>#N/A</v>
      </c>
      <c r="L126" s="122" t="e">
        <f t="shared" si="35"/>
        <v>#N/A</v>
      </c>
      <c r="M126" s="114" t="e">
        <f t="shared" si="36"/>
        <v>#N/A</v>
      </c>
      <c r="N126" s="122" t="e">
        <f>-1*PMT(a!$E$8/12,2*$U126*a!$E$9,$F126-a!$E$4-$I126,0,1)</f>
        <v>#N/A</v>
      </c>
      <c r="O126" s="123" t="e">
        <f>-1*PMT(a!$E$8/12,2*$U126*a!$E$9,$F126-a!$E$4-$J126,0,1)</f>
        <v>#N/A</v>
      </c>
      <c r="P126" s="123" t="e">
        <f t="shared" si="39"/>
        <v>#N/A</v>
      </c>
      <c r="Q126" s="123" t="e">
        <f t="shared" si="40"/>
        <v>#N/A</v>
      </c>
      <c r="R126" s="114" t="e">
        <f>IF($M126&lt;$I126,"Error",IF(AND($K126&gt;$J126,$M126&gt;$K126),"Error",IF(AND($K126&lt;$J126,$M126&gt;$J126),"Error",-1*PMT(a!$E$8/12,2*$U126*a!$E$9,$F126-$M126-a!$E$4,0,1))))</f>
        <v>#N/A</v>
      </c>
      <c r="S126" s="32">
        <f t="shared" si="41"/>
        <v>1</v>
      </c>
      <c r="T126" s="33" t="e">
        <f t="shared" si="42"/>
        <v>#N/A</v>
      </c>
      <c r="U126" s="33" t="e">
        <f t="shared" si="37"/>
        <v>#N/A</v>
      </c>
      <c r="V126" s="33" t="e">
        <f t="shared" si="43"/>
        <v>#N/A</v>
      </c>
      <c r="W126" s="124">
        <f t="shared" si="44"/>
        <v>0</v>
      </c>
    </row>
    <row r="127" spans="9:23" x14ac:dyDescent="0.25">
      <c r="I127" s="31">
        <v>0</v>
      </c>
      <c r="J127" s="121">
        <f t="shared" si="38"/>
        <v>0</v>
      </c>
      <c r="K127" s="122" t="e">
        <f>MAX(0,($F127-0+PV(a!$E$8/12,2*$U127*a!$E$9,$W127,0,1)))</f>
        <v>#N/A</v>
      </c>
      <c r="L127" s="122" t="e">
        <f t="shared" si="35"/>
        <v>#N/A</v>
      </c>
      <c r="M127" s="114" t="e">
        <f t="shared" si="36"/>
        <v>#N/A</v>
      </c>
      <c r="N127" s="122" t="e">
        <f>-1*PMT(a!$E$8/12,2*$U127*a!$E$9,$F127-a!$E$4-$I127,0,1)</f>
        <v>#N/A</v>
      </c>
      <c r="O127" s="123" t="e">
        <f>-1*PMT(a!$E$8/12,2*$U127*a!$E$9,$F127-a!$E$4-$J127,0,1)</f>
        <v>#N/A</v>
      </c>
      <c r="P127" s="123" t="e">
        <f t="shared" si="39"/>
        <v>#N/A</v>
      </c>
      <c r="Q127" s="123" t="e">
        <f t="shared" si="40"/>
        <v>#N/A</v>
      </c>
      <c r="R127" s="114" t="e">
        <f>IF($M127&lt;$I127,"Error",IF(AND($K127&gt;$J127,$M127&gt;$K127),"Error",IF(AND($K127&lt;$J127,$M127&gt;$J127),"Error",-1*PMT(a!$E$8/12,2*$U127*a!$E$9,$F127-$M127-a!$E$4,0,1))))</f>
        <v>#N/A</v>
      </c>
      <c r="S127" s="32">
        <f t="shared" si="41"/>
        <v>1</v>
      </c>
      <c r="T127" s="33" t="e">
        <f t="shared" si="42"/>
        <v>#N/A</v>
      </c>
      <c r="U127" s="33" t="e">
        <f t="shared" si="37"/>
        <v>#N/A</v>
      </c>
      <c r="V127" s="33" t="e">
        <f t="shared" si="43"/>
        <v>#N/A</v>
      </c>
      <c r="W127" s="124">
        <f t="shared" si="44"/>
        <v>0</v>
      </c>
    </row>
    <row r="128" spans="9:23" x14ac:dyDescent="0.25">
      <c r="I128" s="31">
        <v>0</v>
      </c>
      <c r="J128" s="121">
        <f t="shared" si="38"/>
        <v>0</v>
      </c>
      <c r="K128" s="122" t="e">
        <f>MAX(0,($F128-0+PV(a!$E$8/12,2*$U128*a!$E$9,$W128,0,1)))</f>
        <v>#N/A</v>
      </c>
      <c r="L128" s="122" t="e">
        <f t="shared" si="35"/>
        <v>#N/A</v>
      </c>
      <c r="M128" s="114" t="e">
        <f t="shared" si="36"/>
        <v>#N/A</v>
      </c>
      <c r="N128" s="122" t="e">
        <f>-1*PMT(a!$E$8/12,2*$U128*a!$E$9,$F128-a!$E$4-$I128,0,1)</f>
        <v>#N/A</v>
      </c>
      <c r="O128" s="123" t="e">
        <f>-1*PMT(a!$E$8/12,2*$U128*a!$E$9,$F128-a!$E$4-$J128,0,1)</f>
        <v>#N/A</v>
      </c>
      <c r="P128" s="123" t="e">
        <f t="shared" si="39"/>
        <v>#N/A</v>
      </c>
      <c r="Q128" s="123" t="e">
        <f t="shared" si="40"/>
        <v>#N/A</v>
      </c>
      <c r="R128" s="114" t="e">
        <f>IF($M128&lt;$I128,"Error",IF(AND($K128&gt;$J128,$M128&gt;$K128),"Error",IF(AND($K128&lt;$J128,$M128&gt;$J128),"Error",-1*PMT(a!$E$8/12,2*$U128*a!$E$9,$F128-$M128-a!$E$4,0,1))))</f>
        <v>#N/A</v>
      </c>
      <c r="S128" s="32">
        <f t="shared" si="41"/>
        <v>1</v>
      </c>
      <c r="T128" s="33" t="e">
        <f t="shared" si="42"/>
        <v>#N/A</v>
      </c>
      <c r="U128" s="33" t="e">
        <f t="shared" si="37"/>
        <v>#N/A</v>
      </c>
      <c r="V128" s="33" t="e">
        <f t="shared" si="43"/>
        <v>#N/A</v>
      </c>
      <c r="W128" s="124">
        <f t="shared" si="44"/>
        <v>0</v>
      </c>
    </row>
    <row r="129" spans="9:23" x14ac:dyDescent="0.25">
      <c r="I129" s="31">
        <v>0</v>
      </c>
      <c r="J129" s="121">
        <f t="shared" si="38"/>
        <v>0</v>
      </c>
      <c r="K129" s="122" t="e">
        <f>MAX(0,($F129-0+PV(a!$E$8/12,2*$U129*a!$E$9,$W129,0,1)))</f>
        <v>#N/A</v>
      </c>
      <c r="L129" s="122" t="e">
        <f t="shared" si="35"/>
        <v>#N/A</v>
      </c>
      <c r="M129" s="114" t="e">
        <f t="shared" si="36"/>
        <v>#N/A</v>
      </c>
      <c r="N129" s="122" t="e">
        <f>-1*PMT(a!$E$8/12,2*$U129*a!$E$9,$F129-a!$E$4-$I129,0,1)</f>
        <v>#N/A</v>
      </c>
      <c r="O129" s="123" t="e">
        <f>-1*PMT(a!$E$8/12,2*$U129*a!$E$9,$F129-a!$E$4-$J129,0,1)</f>
        <v>#N/A</v>
      </c>
      <c r="P129" s="123" t="e">
        <f t="shared" si="39"/>
        <v>#N/A</v>
      </c>
      <c r="Q129" s="123" t="e">
        <f t="shared" si="40"/>
        <v>#N/A</v>
      </c>
      <c r="R129" s="114" t="e">
        <f>IF($M129&lt;$I129,"Error",IF(AND($K129&gt;$J129,$M129&gt;$K129),"Error",IF(AND($K129&lt;$J129,$M129&gt;$J129),"Error",-1*PMT(a!$E$8/12,2*$U129*a!$E$9,$F129-$M129-a!$E$4,0,1))))</f>
        <v>#N/A</v>
      </c>
      <c r="S129" s="32">
        <f t="shared" si="41"/>
        <v>1</v>
      </c>
      <c r="T129" s="33" t="e">
        <f t="shared" si="42"/>
        <v>#N/A</v>
      </c>
      <c r="U129" s="33" t="e">
        <f t="shared" si="37"/>
        <v>#N/A</v>
      </c>
      <c r="V129" s="33" t="e">
        <f t="shared" si="43"/>
        <v>#N/A</v>
      </c>
      <c r="W129" s="124">
        <f t="shared" si="44"/>
        <v>0</v>
      </c>
    </row>
    <row r="130" spans="9:23" x14ac:dyDescent="0.25">
      <c r="I130" s="31">
        <v>0</v>
      </c>
      <c r="J130" s="121">
        <f t="shared" si="38"/>
        <v>0</v>
      </c>
      <c r="K130" s="122" t="e">
        <f>MAX(0,($F130-0+PV(a!$E$8/12,2*$U130*a!$E$9,$W130,0,1)))</f>
        <v>#N/A</v>
      </c>
      <c r="L130" s="122" t="e">
        <f t="shared" si="35"/>
        <v>#N/A</v>
      </c>
      <c r="M130" s="114" t="e">
        <f t="shared" si="36"/>
        <v>#N/A</v>
      </c>
      <c r="N130" s="122" t="e">
        <f>-1*PMT(a!$E$8/12,2*$U130*a!$E$9,$F130-a!$E$4-$I130,0,1)</f>
        <v>#N/A</v>
      </c>
      <c r="O130" s="123" t="e">
        <f>-1*PMT(a!$E$8/12,2*$U130*a!$E$9,$F130-a!$E$4-$J130,0,1)</f>
        <v>#N/A</v>
      </c>
      <c r="P130" s="123" t="e">
        <f t="shared" si="39"/>
        <v>#N/A</v>
      </c>
      <c r="Q130" s="123" t="e">
        <f t="shared" si="40"/>
        <v>#N/A</v>
      </c>
      <c r="R130" s="114" t="e">
        <f>IF($M130&lt;$I130,"Error",IF(AND($K130&gt;$J130,$M130&gt;$K130),"Error",IF(AND($K130&lt;$J130,$M130&gt;$J130),"Error",-1*PMT(a!$E$8/12,2*$U130*a!$E$9,$F130-$M130-a!$E$4,0,1))))</f>
        <v>#N/A</v>
      </c>
      <c r="S130" s="32">
        <f t="shared" si="41"/>
        <v>1</v>
      </c>
      <c r="T130" s="33" t="e">
        <f t="shared" si="42"/>
        <v>#N/A</v>
      </c>
      <c r="U130" s="33" t="e">
        <f t="shared" si="37"/>
        <v>#N/A</v>
      </c>
      <c r="V130" s="33" t="e">
        <f t="shared" si="43"/>
        <v>#N/A</v>
      </c>
      <c r="W130" s="124">
        <f t="shared" si="44"/>
        <v>0</v>
      </c>
    </row>
    <row r="131" spans="9:23" x14ac:dyDescent="0.25">
      <c r="I131" s="31">
        <v>0</v>
      </c>
      <c r="J131" s="121">
        <f t="shared" si="38"/>
        <v>0</v>
      </c>
      <c r="K131" s="122" t="e">
        <f>MAX(0,($F131-0+PV(a!$E$8/12,2*$U131*a!$E$9,$W131,0,1)))</f>
        <v>#N/A</v>
      </c>
      <c r="L131" s="122" t="e">
        <f t="shared" ref="L131:L194" si="45">MAX(IF(K131&gt;F131*0.5,F131*0.5,K131),J131)</f>
        <v>#N/A</v>
      </c>
      <c r="M131" s="114" t="e">
        <f t="shared" ref="M131:M194" si="46">IF(OR(K131&lt;=0,K131&lt;J131),J131,MIN(K131,F131*50%))</f>
        <v>#N/A</v>
      </c>
      <c r="N131" s="122" t="e">
        <f>-1*PMT(a!$E$8/12,2*$U131*a!$E$9,$F131-a!$E$4-$I131,0,1)</f>
        <v>#N/A</v>
      </c>
      <c r="O131" s="123" t="e">
        <f>-1*PMT(a!$E$8/12,2*$U131*a!$E$9,$F131-a!$E$4-$J131,0,1)</f>
        <v>#N/A</v>
      </c>
      <c r="P131" s="123" t="e">
        <f t="shared" si="39"/>
        <v>#N/A</v>
      </c>
      <c r="Q131" s="123" t="e">
        <f t="shared" si="40"/>
        <v>#N/A</v>
      </c>
      <c r="R131" s="114" t="e">
        <f>IF($M131&lt;$I131,"Error",IF(AND($K131&gt;$J131,$M131&gt;$K131),"Error",IF(AND($K131&lt;$J131,$M131&gt;$J131),"Error",-1*PMT(a!$E$8/12,2*$U131*a!$E$9,$F131-$M131-a!$E$4,0,1))))</f>
        <v>#N/A</v>
      </c>
      <c r="S131" s="32">
        <f t="shared" si="41"/>
        <v>1</v>
      </c>
      <c r="T131" s="33" t="e">
        <f t="shared" si="42"/>
        <v>#N/A</v>
      </c>
      <c r="U131" s="33" t="e">
        <f t="shared" si="37"/>
        <v>#N/A</v>
      </c>
      <c r="V131" s="33" t="e">
        <f t="shared" si="43"/>
        <v>#N/A</v>
      </c>
      <c r="W131" s="124">
        <f t="shared" si="44"/>
        <v>0</v>
      </c>
    </row>
    <row r="132" spans="9:23" x14ac:dyDescent="0.25">
      <c r="I132" s="31">
        <v>0</v>
      </c>
      <c r="J132" s="121">
        <f t="shared" si="38"/>
        <v>0</v>
      </c>
      <c r="K132" s="122" t="e">
        <f>MAX(0,($F132-0+PV(a!$E$8/12,2*$U132*a!$E$9,$W132,0,1)))</f>
        <v>#N/A</v>
      </c>
      <c r="L132" s="122" t="e">
        <f t="shared" si="45"/>
        <v>#N/A</v>
      </c>
      <c r="M132" s="114" t="e">
        <f t="shared" si="46"/>
        <v>#N/A</v>
      </c>
      <c r="N132" s="122" t="e">
        <f>-1*PMT(a!$E$8/12,2*$U132*a!$E$9,$F132-a!$E$4-$I132,0,1)</f>
        <v>#N/A</v>
      </c>
      <c r="O132" s="123" t="e">
        <f>-1*PMT(a!$E$8/12,2*$U132*a!$E$9,$F132-a!$E$4-$J132,0,1)</f>
        <v>#N/A</v>
      </c>
      <c r="P132" s="123" t="e">
        <f t="shared" si="39"/>
        <v>#N/A</v>
      </c>
      <c r="Q132" s="123" t="e">
        <f t="shared" si="40"/>
        <v>#N/A</v>
      </c>
      <c r="R132" s="114" t="e">
        <f>IF($M132&lt;$I132,"Error",IF(AND($K132&gt;$J132,$M132&gt;$K132),"Error",IF(AND($K132&lt;$J132,$M132&gt;$J132),"Error",-1*PMT(a!$E$8/12,2*$U132*a!$E$9,$F132-$M132-a!$E$4,0,1))))</f>
        <v>#N/A</v>
      </c>
      <c r="S132" s="32">
        <f t="shared" si="41"/>
        <v>1</v>
      </c>
      <c r="T132" s="33" t="e">
        <f t="shared" si="42"/>
        <v>#N/A</v>
      </c>
      <c r="U132" s="33" t="e">
        <f t="shared" si="37"/>
        <v>#N/A</v>
      </c>
      <c r="V132" s="33" t="e">
        <f t="shared" si="43"/>
        <v>#N/A</v>
      </c>
      <c r="W132" s="124">
        <f t="shared" si="44"/>
        <v>0</v>
      </c>
    </row>
    <row r="133" spans="9:23" x14ac:dyDescent="0.25">
      <c r="I133" s="31">
        <v>0</v>
      </c>
      <c r="J133" s="121">
        <f t="shared" si="38"/>
        <v>0</v>
      </c>
      <c r="K133" s="122" t="e">
        <f>MAX(0,($F133-0+PV(a!$E$8/12,2*$U133*a!$E$9,$W133,0,1)))</f>
        <v>#N/A</v>
      </c>
      <c r="L133" s="122" t="e">
        <f t="shared" si="45"/>
        <v>#N/A</v>
      </c>
      <c r="M133" s="114" t="e">
        <f t="shared" si="46"/>
        <v>#N/A</v>
      </c>
      <c r="N133" s="122" t="e">
        <f>-1*PMT(a!$E$8/12,2*$U133*a!$E$9,$F133-a!$E$4-$I133,0,1)</f>
        <v>#N/A</v>
      </c>
      <c r="O133" s="123" t="e">
        <f>-1*PMT(a!$E$8/12,2*$U133*a!$E$9,$F133-a!$E$4-$J133,0,1)</f>
        <v>#N/A</v>
      </c>
      <c r="P133" s="123" t="e">
        <f t="shared" si="39"/>
        <v>#N/A</v>
      </c>
      <c r="Q133" s="123" t="e">
        <f t="shared" si="40"/>
        <v>#N/A</v>
      </c>
      <c r="R133" s="114" t="e">
        <f>IF($M133&lt;$I133,"Error",IF(AND($K133&gt;$J133,$M133&gt;$K133),"Error",IF(AND($K133&lt;$J133,$M133&gt;$J133),"Error",-1*PMT(a!$E$8/12,2*$U133*a!$E$9,$F133-$M133-a!$E$4,0,1))))</f>
        <v>#N/A</v>
      </c>
      <c r="S133" s="32">
        <f t="shared" si="41"/>
        <v>1</v>
      </c>
      <c r="T133" s="33" t="e">
        <f t="shared" si="42"/>
        <v>#N/A</v>
      </c>
      <c r="U133" s="33" t="e">
        <f t="shared" si="37"/>
        <v>#N/A</v>
      </c>
      <c r="V133" s="33" t="e">
        <f t="shared" si="43"/>
        <v>#N/A</v>
      </c>
      <c r="W133" s="124">
        <f t="shared" si="44"/>
        <v>0</v>
      </c>
    </row>
    <row r="134" spans="9:23" x14ac:dyDescent="0.25">
      <c r="I134" s="31">
        <v>0</v>
      </c>
      <c r="J134" s="121">
        <f t="shared" si="38"/>
        <v>0</v>
      </c>
      <c r="K134" s="122" t="e">
        <f>MAX(0,($F134-0+PV(a!$E$8/12,2*$U134*a!$E$9,$W134,0,1)))</f>
        <v>#N/A</v>
      </c>
      <c r="L134" s="122" t="e">
        <f t="shared" si="45"/>
        <v>#N/A</v>
      </c>
      <c r="M134" s="114" t="e">
        <f t="shared" si="46"/>
        <v>#N/A</v>
      </c>
      <c r="N134" s="122" t="e">
        <f>-1*PMT(a!$E$8/12,2*$U134*a!$E$9,$F134-a!$E$4-$I134,0,1)</f>
        <v>#N/A</v>
      </c>
      <c r="O134" s="123" t="e">
        <f>-1*PMT(a!$E$8/12,2*$U134*a!$E$9,$F134-a!$E$4-$J134,0,1)</f>
        <v>#N/A</v>
      </c>
      <c r="P134" s="123" t="e">
        <f t="shared" si="39"/>
        <v>#N/A</v>
      </c>
      <c r="Q134" s="123" t="e">
        <f t="shared" si="40"/>
        <v>#N/A</v>
      </c>
      <c r="R134" s="114" t="e">
        <f>IF($M134&lt;$I134,"Error",IF(AND($K134&gt;$J134,$M134&gt;$K134),"Error",IF(AND($K134&lt;$J134,$M134&gt;$J134),"Error",-1*PMT(a!$E$8/12,2*$U134*a!$E$9,$F134-$M134-a!$E$4,0,1))))</f>
        <v>#N/A</v>
      </c>
      <c r="S134" s="32">
        <f t="shared" si="41"/>
        <v>1</v>
      </c>
      <c r="T134" s="33" t="e">
        <f t="shared" si="42"/>
        <v>#N/A</v>
      </c>
      <c r="U134" s="33" t="e">
        <f t="shared" si="37"/>
        <v>#N/A</v>
      </c>
      <c r="V134" s="33" t="e">
        <f t="shared" si="43"/>
        <v>#N/A</v>
      </c>
      <c r="W134" s="124">
        <f t="shared" si="44"/>
        <v>0</v>
      </c>
    </row>
    <row r="135" spans="9:23" x14ac:dyDescent="0.25">
      <c r="I135" s="31">
        <v>0</v>
      </c>
      <c r="J135" s="121">
        <f t="shared" si="38"/>
        <v>0</v>
      </c>
      <c r="K135" s="122" t="e">
        <f>MAX(0,($F135-0+PV(a!$E$8/12,2*$U135*a!$E$9,$W135,0,1)))</f>
        <v>#N/A</v>
      </c>
      <c r="L135" s="122" t="e">
        <f t="shared" si="45"/>
        <v>#N/A</v>
      </c>
      <c r="M135" s="114" t="e">
        <f t="shared" si="46"/>
        <v>#N/A</v>
      </c>
      <c r="N135" s="122" t="e">
        <f>-1*PMT(a!$E$8/12,2*$U135*a!$E$9,$F135-a!$E$4-$I135,0,1)</f>
        <v>#N/A</v>
      </c>
      <c r="O135" s="123" t="e">
        <f>-1*PMT(a!$E$8/12,2*$U135*a!$E$9,$F135-a!$E$4-$J135,0,1)</f>
        <v>#N/A</v>
      </c>
      <c r="P135" s="123" t="e">
        <f t="shared" si="39"/>
        <v>#N/A</v>
      </c>
      <c r="Q135" s="123" t="e">
        <f t="shared" si="40"/>
        <v>#N/A</v>
      </c>
      <c r="R135" s="114" t="e">
        <f>IF($M135&lt;$I135,"Error",IF(AND($K135&gt;$J135,$M135&gt;$K135),"Error",IF(AND($K135&lt;$J135,$M135&gt;$J135),"Error",-1*PMT(a!$E$8/12,2*$U135*a!$E$9,$F135-$M135-a!$E$4,0,1))))</f>
        <v>#N/A</v>
      </c>
      <c r="S135" s="32">
        <f t="shared" si="41"/>
        <v>1</v>
      </c>
      <c r="T135" s="33" t="e">
        <f t="shared" si="42"/>
        <v>#N/A</v>
      </c>
      <c r="U135" s="33" t="e">
        <f t="shared" si="37"/>
        <v>#N/A</v>
      </c>
      <c r="V135" s="33" t="e">
        <f t="shared" si="43"/>
        <v>#N/A</v>
      </c>
      <c r="W135" s="124">
        <f t="shared" si="44"/>
        <v>0</v>
      </c>
    </row>
    <row r="136" spans="9:23" x14ac:dyDescent="0.25">
      <c r="I136" s="31">
        <v>0</v>
      </c>
      <c r="J136" s="121">
        <f t="shared" si="38"/>
        <v>0</v>
      </c>
      <c r="K136" s="122" t="e">
        <f>MAX(0,($F136-0+PV(a!$E$8/12,2*$U136*a!$E$9,$W136,0,1)))</f>
        <v>#N/A</v>
      </c>
      <c r="L136" s="122" t="e">
        <f t="shared" si="45"/>
        <v>#N/A</v>
      </c>
      <c r="M136" s="114" t="e">
        <f t="shared" si="46"/>
        <v>#N/A</v>
      </c>
      <c r="N136" s="122" t="e">
        <f>-1*PMT(a!$E$8/12,2*$U136*a!$E$9,$F136-a!$E$4-$I136,0,1)</f>
        <v>#N/A</v>
      </c>
      <c r="O136" s="123" t="e">
        <f>-1*PMT(a!$E$8/12,2*$U136*a!$E$9,$F136-a!$E$4-$J136,0,1)</f>
        <v>#N/A</v>
      </c>
      <c r="P136" s="123" t="e">
        <f t="shared" si="39"/>
        <v>#N/A</v>
      </c>
      <c r="Q136" s="123" t="e">
        <f t="shared" si="40"/>
        <v>#N/A</v>
      </c>
      <c r="R136" s="114" t="e">
        <f>IF($M136&lt;$I136,"Error",IF(AND($K136&gt;$J136,$M136&gt;$K136),"Error",IF(AND($K136&lt;$J136,$M136&gt;$J136),"Error",-1*PMT(a!$E$8/12,2*$U136*a!$E$9,$F136-$M136-a!$E$4,0,1))))</f>
        <v>#N/A</v>
      </c>
      <c r="S136" s="32">
        <f t="shared" si="41"/>
        <v>1</v>
      </c>
      <c r="T136" s="33" t="e">
        <f t="shared" si="42"/>
        <v>#N/A</v>
      </c>
      <c r="U136" s="33" t="e">
        <f t="shared" ref="U136:U199" si="47">$T136-(11/24)</f>
        <v>#N/A</v>
      </c>
      <c r="V136" s="33" t="e">
        <f t="shared" si="43"/>
        <v>#N/A</v>
      </c>
      <c r="W136" s="124">
        <f t="shared" si="44"/>
        <v>0</v>
      </c>
    </row>
    <row r="137" spans="9:23" x14ac:dyDescent="0.25">
      <c r="I137" s="31">
        <v>0</v>
      </c>
      <c r="J137" s="121">
        <f t="shared" si="38"/>
        <v>0</v>
      </c>
      <c r="K137" s="122" t="e">
        <f>MAX(0,($F137-0+PV(a!$E$8/12,2*$U137*a!$E$9,$W137,0,1)))</f>
        <v>#N/A</v>
      </c>
      <c r="L137" s="122" t="e">
        <f t="shared" si="45"/>
        <v>#N/A</v>
      </c>
      <c r="M137" s="114" t="e">
        <f t="shared" si="46"/>
        <v>#N/A</v>
      </c>
      <c r="N137" s="122" t="e">
        <f>-1*PMT(a!$E$8/12,2*$U137*a!$E$9,$F137-a!$E$4-$I137,0,1)</f>
        <v>#N/A</v>
      </c>
      <c r="O137" s="123" t="e">
        <f>-1*PMT(a!$E$8/12,2*$U137*a!$E$9,$F137-a!$E$4-$J137,0,1)</f>
        <v>#N/A</v>
      </c>
      <c r="P137" s="123" t="e">
        <f t="shared" si="39"/>
        <v>#N/A</v>
      </c>
      <c r="Q137" s="123" t="e">
        <f t="shared" si="40"/>
        <v>#N/A</v>
      </c>
      <c r="R137" s="114" t="e">
        <f>IF($M137&lt;$I137,"Error",IF(AND($K137&gt;$J137,$M137&gt;$K137),"Error",IF(AND($K137&lt;$J137,$M137&gt;$J137),"Error",-1*PMT(a!$E$8/12,2*$U137*a!$E$9,$F137-$M137-a!$E$4,0,1))))</f>
        <v>#N/A</v>
      </c>
      <c r="S137" s="32">
        <f t="shared" si="41"/>
        <v>1</v>
      </c>
      <c r="T137" s="33" t="e">
        <f t="shared" si="42"/>
        <v>#N/A</v>
      </c>
      <c r="U137" s="33" t="e">
        <f t="shared" si="47"/>
        <v>#N/A</v>
      </c>
      <c r="V137" s="33" t="e">
        <f t="shared" si="43"/>
        <v>#N/A</v>
      </c>
      <c r="W137" s="124">
        <f t="shared" si="44"/>
        <v>0</v>
      </c>
    </row>
    <row r="138" spans="9:23" x14ac:dyDescent="0.25">
      <c r="I138" s="31">
        <v>0</v>
      </c>
      <c r="J138" s="121">
        <f t="shared" si="38"/>
        <v>0</v>
      </c>
      <c r="K138" s="122" t="e">
        <f>MAX(0,($F138-0+PV(a!$E$8/12,2*$U138*a!$E$9,$W138,0,1)))</f>
        <v>#N/A</v>
      </c>
      <c r="L138" s="122" t="e">
        <f t="shared" si="45"/>
        <v>#N/A</v>
      </c>
      <c r="M138" s="114" t="e">
        <f t="shared" si="46"/>
        <v>#N/A</v>
      </c>
      <c r="N138" s="122" t="e">
        <f>-1*PMT(a!$E$8/12,2*$U138*a!$E$9,$F138-a!$E$4-$I138,0,1)</f>
        <v>#N/A</v>
      </c>
      <c r="O138" s="123" t="e">
        <f>-1*PMT(a!$E$8/12,2*$U138*a!$E$9,$F138-a!$E$4-$J138,0,1)</f>
        <v>#N/A</v>
      </c>
      <c r="P138" s="123" t="e">
        <f t="shared" si="39"/>
        <v>#N/A</v>
      </c>
      <c r="Q138" s="123" t="e">
        <f t="shared" si="40"/>
        <v>#N/A</v>
      </c>
      <c r="R138" s="114" t="e">
        <f>IF($M138&lt;$I138,"Error",IF(AND($K138&gt;$J138,$M138&gt;$K138),"Error",IF(AND($K138&lt;$J138,$M138&gt;$J138),"Error",-1*PMT(a!$E$8/12,2*$U138*a!$E$9,$F138-$M138-a!$E$4,0,1))))</f>
        <v>#N/A</v>
      </c>
      <c r="S138" s="32">
        <f t="shared" si="41"/>
        <v>1</v>
      </c>
      <c r="T138" s="33" t="e">
        <f t="shared" si="42"/>
        <v>#N/A</v>
      </c>
      <c r="U138" s="33" t="e">
        <f t="shared" si="47"/>
        <v>#N/A</v>
      </c>
      <c r="V138" s="33" t="e">
        <f t="shared" si="43"/>
        <v>#N/A</v>
      </c>
      <c r="W138" s="124">
        <f t="shared" si="44"/>
        <v>0</v>
      </c>
    </row>
    <row r="139" spans="9:23" x14ac:dyDescent="0.25">
      <c r="I139" s="31">
        <v>0</v>
      </c>
      <c r="J139" s="121">
        <f t="shared" si="38"/>
        <v>0</v>
      </c>
      <c r="K139" s="122" t="e">
        <f>MAX(0,($F139-0+PV(a!$E$8/12,2*$U139*a!$E$9,$W139,0,1)))</f>
        <v>#N/A</v>
      </c>
      <c r="L139" s="122" t="e">
        <f t="shared" si="45"/>
        <v>#N/A</v>
      </c>
      <c r="M139" s="114" t="e">
        <f t="shared" si="46"/>
        <v>#N/A</v>
      </c>
      <c r="N139" s="122" t="e">
        <f>-1*PMT(a!$E$8/12,2*$U139*a!$E$9,$F139-a!$E$4-$I139,0,1)</f>
        <v>#N/A</v>
      </c>
      <c r="O139" s="123" t="e">
        <f>-1*PMT(a!$E$8/12,2*$U139*a!$E$9,$F139-a!$E$4-$J139,0,1)</f>
        <v>#N/A</v>
      </c>
      <c r="P139" s="123" t="e">
        <f t="shared" si="39"/>
        <v>#N/A</v>
      </c>
      <c r="Q139" s="123" t="e">
        <f t="shared" si="40"/>
        <v>#N/A</v>
      </c>
      <c r="R139" s="114" t="e">
        <f>IF($M139&lt;$I139,"Error",IF(AND($K139&gt;$J139,$M139&gt;$K139),"Error",IF(AND($K139&lt;$J139,$M139&gt;$J139),"Error",-1*PMT(a!$E$8/12,2*$U139*a!$E$9,$F139-$M139-a!$E$4,0,1))))</f>
        <v>#N/A</v>
      </c>
      <c r="S139" s="32">
        <f t="shared" si="41"/>
        <v>1</v>
      </c>
      <c r="T139" s="33" t="e">
        <f t="shared" si="42"/>
        <v>#N/A</v>
      </c>
      <c r="U139" s="33" t="e">
        <f t="shared" si="47"/>
        <v>#N/A</v>
      </c>
      <c r="V139" s="33" t="e">
        <f t="shared" si="43"/>
        <v>#N/A</v>
      </c>
      <c r="W139" s="124">
        <f t="shared" si="44"/>
        <v>0</v>
      </c>
    </row>
    <row r="140" spans="9:23" x14ac:dyDescent="0.25">
      <c r="I140" s="31">
        <v>0</v>
      </c>
      <c r="J140" s="121">
        <f t="shared" si="38"/>
        <v>0</v>
      </c>
      <c r="K140" s="122" t="e">
        <f>MAX(0,($F140-0+PV(a!$E$8/12,2*$U140*a!$E$9,$W140,0,1)))</f>
        <v>#N/A</v>
      </c>
      <c r="L140" s="122" t="e">
        <f t="shared" si="45"/>
        <v>#N/A</v>
      </c>
      <c r="M140" s="114" t="e">
        <f t="shared" si="46"/>
        <v>#N/A</v>
      </c>
      <c r="N140" s="122" t="e">
        <f>-1*PMT(a!$E$8/12,2*$U140*a!$E$9,$F140-a!$E$4-$I140,0,1)</f>
        <v>#N/A</v>
      </c>
      <c r="O140" s="123" t="e">
        <f>-1*PMT(a!$E$8/12,2*$U140*a!$E$9,$F140-a!$E$4-$J140,0,1)</f>
        <v>#N/A</v>
      </c>
      <c r="P140" s="123" t="e">
        <f t="shared" si="39"/>
        <v>#N/A</v>
      </c>
      <c r="Q140" s="123" t="e">
        <f t="shared" si="40"/>
        <v>#N/A</v>
      </c>
      <c r="R140" s="114" t="e">
        <f>IF($M140&lt;$I140,"Error",IF(AND($K140&gt;$J140,$M140&gt;$K140),"Error",IF(AND($K140&lt;$J140,$M140&gt;$J140),"Error",-1*PMT(a!$E$8/12,2*$U140*a!$E$9,$F140-$M140-a!$E$4,0,1))))</f>
        <v>#N/A</v>
      </c>
      <c r="S140" s="32">
        <f t="shared" si="41"/>
        <v>1</v>
      </c>
      <c r="T140" s="33" t="e">
        <f t="shared" si="42"/>
        <v>#N/A</v>
      </c>
      <c r="U140" s="33" t="e">
        <f t="shared" si="47"/>
        <v>#N/A</v>
      </c>
      <c r="V140" s="33" t="e">
        <f t="shared" si="43"/>
        <v>#N/A</v>
      </c>
      <c r="W140" s="124">
        <f t="shared" si="44"/>
        <v>0</v>
      </c>
    </row>
    <row r="141" spans="9:23" x14ac:dyDescent="0.25">
      <c r="I141" s="31">
        <v>0</v>
      </c>
      <c r="J141" s="121">
        <f t="shared" si="38"/>
        <v>0</v>
      </c>
      <c r="K141" s="122" t="e">
        <f>MAX(0,($F141-0+PV(a!$E$8/12,2*$U141*a!$E$9,$W141,0,1)))</f>
        <v>#N/A</v>
      </c>
      <c r="L141" s="122" t="e">
        <f t="shared" si="45"/>
        <v>#N/A</v>
      </c>
      <c r="M141" s="114" t="e">
        <f t="shared" si="46"/>
        <v>#N/A</v>
      </c>
      <c r="N141" s="122" t="e">
        <f>-1*PMT(a!$E$8/12,2*$U141*a!$E$9,$F141-a!$E$4-$I141,0,1)</f>
        <v>#N/A</v>
      </c>
      <c r="O141" s="123" t="e">
        <f>-1*PMT(a!$E$8/12,2*$U141*a!$E$9,$F141-a!$E$4-$J141,0,1)</f>
        <v>#N/A</v>
      </c>
      <c r="P141" s="123" t="e">
        <f t="shared" si="39"/>
        <v>#N/A</v>
      </c>
      <c r="Q141" s="123" t="e">
        <f t="shared" si="40"/>
        <v>#N/A</v>
      </c>
      <c r="R141" s="114" t="e">
        <f>IF($M141&lt;$I141,"Error",IF(AND($K141&gt;$J141,$M141&gt;$K141),"Error",IF(AND($K141&lt;$J141,$M141&gt;$J141),"Error",-1*PMT(a!$E$8/12,2*$U141*a!$E$9,$F141-$M141-a!$E$4,0,1))))</f>
        <v>#N/A</v>
      </c>
      <c r="S141" s="32">
        <f t="shared" si="41"/>
        <v>1</v>
      </c>
      <c r="T141" s="33" t="e">
        <f t="shared" si="42"/>
        <v>#N/A</v>
      </c>
      <c r="U141" s="33" t="e">
        <f t="shared" si="47"/>
        <v>#N/A</v>
      </c>
      <c r="V141" s="33" t="e">
        <f t="shared" si="43"/>
        <v>#N/A</v>
      </c>
      <c r="W141" s="124">
        <f t="shared" si="44"/>
        <v>0</v>
      </c>
    </row>
    <row r="142" spans="9:23" x14ac:dyDescent="0.25">
      <c r="I142" s="31">
        <v>0</v>
      </c>
      <c r="J142" s="121">
        <f t="shared" si="38"/>
        <v>0</v>
      </c>
      <c r="K142" s="122" t="e">
        <f>MAX(0,($F142-0+PV(a!$E$8/12,2*$U142*a!$E$9,$W142,0,1)))</f>
        <v>#N/A</v>
      </c>
      <c r="L142" s="122" t="e">
        <f t="shared" si="45"/>
        <v>#N/A</v>
      </c>
      <c r="M142" s="114" t="e">
        <f t="shared" si="46"/>
        <v>#N/A</v>
      </c>
      <c r="N142" s="122" t="e">
        <f>-1*PMT(a!$E$8/12,2*$U142*a!$E$9,$F142-a!$E$4-$I142,0,1)</f>
        <v>#N/A</v>
      </c>
      <c r="O142" s="123" t="e">
        <f>-1*PMT(a!$E$8/12,2*$U142*a!$E$9,$F142-a!$E$4-$J142,0,1)</f>
        <v>#N/A</v>
      </c>
      <c r="P142" s="123" t="e">
        <f t="shared" si="39"/>
        <v>#N/A</v>
      </c>
      <c r="Q142" s="123" t="e">
        <f t="shared" si="40"/>
        <v>#N/A</v>
      </c>
      <c r="R142" s="114" t="e">
        <f>IF($M142&lt;$I142,"Error",IF(AND($K142&gt;$J142,$M142&gt;$K142),"Error",IF(AND($K142&lt;$J142,$M142&gt;$J142),"Error",-1*PMT(a!$E$8/12,2*$U142*a!$E$9,$F142-$M142-a!$E$4,0,1))))</f>
        <v>#N/A</v>
      </c>
      <c r="S142" s="32">
        <f t="shared" si="41"/>
        <v>1</v>
      </c>
      <c r="T142" s="33" t="e">
        <f t="shared" si="42"/>
        <v>#N/A</v>
      </c>
      <c r="U142" s="33" t="e">
        <f t="shared" si="47"/>
        <v>#N/A</v>
      </c>
      <c r="V142" s="33" t="e">
        <f t="shared" si="43"/>
        <v>#N/A</v>
      </c>
      <c r="W142" s="124">
        <f t="shared" si="44"/>
        <v>0</v>
      </c>
    </row>
    <row r="143" spans="9:23" x14ac:dyDescent="0.25">
      <c r="I143" s="31">
        <v>0</v>
      </c>
      <c r="J143" s="121">
        <f t="shared" si="38"/>
        <v>0</v>
      </c>
      <c r="K143" s="122" t="e">
        <f>MAX(0,($F143-0+PV(a!$E$8/12,2*$U143*a!$E$9,$W143,0,1)))</f>
        <v>#N/A</v>
      </c>
      <c r="L143" s="122" t="e">
        <f t="shared" si="45"/>
        <v>#N/A</v>
      </c>
      <c r="M143" s="114" t="e">
        <f t="shared" si="46"/>
        <v>#N/A</v>
      </c>
      <c r="N143" s="122" t="e">
        <f>-1*PMT(a!$E$8/12,2*$U143*a!$E$9,$F143-a!$E$4-$I143,0,1)</f>
        <v>#N/A</v>
      </c>
      <c r="O143" s="123" t="e">
        <f>-1*PMT(a!$E$8/12,2*$U143*a!$E$9,$F143-a!$E$4-$J143,0,1)</f>
        <v>#N/A</v>
      </c>
      <c r="P143" s="123" t="e">
        <f t="shared" si="39"/>
        <v>#N/A</v>
      </c>
      <c r="Q143" s="123" t="e">
        <f t="shared" si="40"/>
        <v>#N/A</v>
      </c>
      <c r="R143" s="114" t="e">
        <f>IF($M143&lt;$I143,"Error",IF(AND($K143&gt;$J143,$M143&gt;$K143),"Error",IF(AND($K143&lt;$J143,$M143&gt;$J143),"Error",-1*PMT(a!$E$8/12,2*$U143*a!$E$9,$F143-$M143-a!$E$4,0,1))))</f>
        <v>#N/A</v>
      </c>
      <c r="S143" s="32">
        <f t="shared" si="41"/>
        <v>1</v>
      </c>
      <c r="T143" s="33" t="e">
        <f t="shared" si="42"/>
        <v>#N/A</v>
      </c>
      <c r="U143" s="33" t="e">
        <f t="shared" si="47"/>
        <v>#N/A</v>
      </c>
      <c r="V143" s="33" t="e">
        <f t="shared" si="43"/>
        <v>#N/A</v>
      </c>
      <c r="W143" s="124">
        <f t="shared" si="44"/>
        <v>0</v>
      </c>
    </row>
    <row r="144" spans="9:23" x14ac:dyDescent="0.25">
      <c r="I144" s="31">
        <v>0</v>
      </c>
      <c r="J144" s="121">
        <f t="shared" si="38"/>
        <v>0</v>
      </c>
      <c r="K144" s="122" t="e">
        <f>MAX(0,($F144-0+PV(a!$E$8/12,2*$U144*a!$E$9,$W144,0,1)))</f>
        <v>#N/A</v>
      </c>
      <c r="L144" s="122" t="e">
        <f t="shared" si="45"/>
        <v>#N/A</v>
      </c>
      <c r="M144" s="114" t="e">
        <f t="shared" si="46"/>
        <v>#N/A</v>
      </c>
      <c r="N144" s="122" t="e">
        <f>-1*PMT(a!$E$8/12,2*$U144*a!$E$9,$F144-a!$E$4-$I144,0,1)</f>
        <v>#N/A</v>
      </c>
      <c r="O144" s="123" t="e">
        <f>-1*PMT(a!$E$8/12,2*$U144*a!$E$9,$F144-a!$E$4-$J144,0,1)</f>
        <v>#N/A</v>
      </c>
      <c r="P144" s="123" t="e">
        <f t="shared" si="39"/>
        <v>#N/A</v>
      </c>
      <c r="Q144" s="123" t="e">
        <f t="shared" si="40"/>
        <v>#N/A</v>
      </c>
      <c r="R144" s="114" t="e">
        <f>IF($M144&lt;$I144,"Error",IF(AND($K144&gt;$J144,$M144&gt;$K144),"Error",IF(AND($K144&lt;$J144,$M144&gt;$J144),"Error",-1*PMT(a!$E$8/12,2*$U144*a!$E$9,$F144-$M144-a!$E$4,0,1))))</f>
        <v>#N/A</v>
      </c>
      <c r="S144" s="32">
        <f t="shared" si="41"/>
        <v>1</v>
      </c>
      <c r="T144" s="33" t="e">
        <f t="shared" si="42"/>
        <v>#N/A</v>
      </c>
      <c r="U144" s="33" t="e">
        <f t="shared" si="47"/>
        <v>#N/A</v>
      </c>
      <c r="V144" s="33" t="e">
        <f t="shared" si="43"/>
        <v>#N/A</v>
      </c>
      <c r="W144" s="124">
        <f t="shared" si="44"/>
        <v>0</v>
      </c>
    </row>
    <row r="145" spans="9:23" x14ac:dyDescent="0.25">
      <c r="I145" s="31">
        <v>0</v>
      </c>
      <c r="J145" s="121">
        <f t="shared" si="38"/>
        <v>0</v>
      </c>
      <c r="K145" s="122" t="e">
        <f>MAX(0,($F145-0+PV(a!$E$8/12,2*$U145*a!$E$9,$W145,0,1)))</f>
        <v>#N/A</v>
      </c>
      <c r="L145" s="122" t="e">
        <f t="shared" si="45"/>
        <v>#N/A</v>
      </c>
      <c r="M145" s="114" t="e">
        <f t="shared" si="46"/>
        <v>#N/A</v>
      </c>
      <c r="N145" s="122" t="e">
        <f>-1*PMT(a!$E$8/12,2*$U145*a!$E$9,$F145-a!$E$4-$I145,0,1)</f>
        <v>#N/A</v>
      </c>
      <c r="O145" s="123" t="e">
        <f>-1*PMT(a!$E$8/12,2*$U145*a!$E$9,$F145-a!$E$4-$J145,0,1)</f>
        <v>#N/A</v>
      </c>
      <c r="P145" s="123" t="e">
        <f t="shared" si="39"/>
        <v>#N/A</v>
      </c>
      <c r="Q145" s="123" t="e">
        <f t="shared" si="40"/>
        <v>#N/A</v>
      </c>
      <c r="R145" s="114" t="e">
        <f>IF($M145&lt;$I145,"Error",IF(AND($K145&gt;$J145,$M145&gt;$K145),"Error",IF(AND($K145&lt;$J145,$M145&gt;$J145),"Error",-1*PMT(a!$E$8/12,2*$U145*a!$E$9,$F145-$M145-a!$E$4,0,1))))</f>
        <v>#N/A</v>
      </c>
      <c r="S145" s="32">
        <f t="shared" si="41"/>
        <v>1</v>
      </c>
      <c r="T145" s="33" t="e">
        <f t="shared" si="42"/>
        <v>#N/A</v>
      </c>
      <c r="U145" s="33" t="e">
        <f t="shared" si="47"/>
        <v>#N/A</v>
      </c>
      <c r="V145" s="33" t="e">
        <f t="shared" si="43"/>
        <v>#N/A</v>
      </c>
      <c r="W145" s="124">
        <f t="shared" si="44"/>
        <v>0</v>
      </c>
    </row>
    <row r="146" spans="9:23" x14ac:dyDescent="0.25">
      <c r="I146" s="31">
        <v>0</v>
      </c>
      <c r="J146" s="121">
        <f t="shared" si="38"/>
        <v>0</v>
      </c>
      <c r="K146" s="122" t="e">
        <f>MAX(0,($F146-0+PV(a!$E$8/12,2*$U146*a!$E$9,$W146,0,1)))</f>
        <v>#N/A</v>
      </c>
      <c r="L146" s="122" t="e">
        <f t="shared" si="45"/>
        <v>#N/A</v>
      </c>
      <c r="M146" s="114" t="e">
        <f t="shared" si="46"/>
        <v>#N/A</v>
      </c>
      <c r="N146" s="122" t="e">
        <f>-1*PMT(a!$E$8/12,2*$U146*a!$E$9,$F146-a!$E$4-$I146,0,1)</f>
        <v>#N/A</v>
      </c>
      <c r="O146" s="123" t="e">
        <f>-1*PMT(a!$E$8/12,2*$U146*a!$E$9,$F146-a!$E$4-$J146,0,1)</f>
        <v>#N/A</v>
      </c>
      <c r="P146" s="123" t="e">
        <f t="shared" si="39"/>
        <v>#N/A</v>
      </c>
      <c r="Q146" s="123" t="e">
        <f t="shared" si="40"/>
        <v>#N/A</v>
      </c>
      <c r="R146" s="114" t="e">
        <f>IF($M146&lt;$I146,"Error",IF(AND($K146&gt;$J146,$M146&gt;$K146),"Error",IF(AND($K146&lt;$J146,$M146&gt;$J146),"Error",-1*PMT(a!$E$8/12,2*$U146*a!$E$9,$F146-$M146-a!$E$4,0,1))))</f>
        <v>#N/A</v>
      </c>
      <c r="S146" s="32">
        <f t="shared" si="41"/>
        <v>1</v>
      </c>
      <c r="T146" s="33" t="e">
        <f t="shared" si="42"/>
        <v>#N/A</v>
      </c>
      <c r="U146" s="33" t="e">
        <f t="shared" si="47"/>
        <v>#N/A</v>
      </c>
      <c r="V146" s="33" t="e">
        <f t="shared" si="43"/>
        <v>#N/A</v>
      </c>
      <c r="W146" s="124">
        <f t="shared" si="44"/>
        <v>0</v>
      </c>
    </row>
    <row r="147" spans="9:23" x14ac:dyDescent="0.25">
      <c r="I147" s="31">
        <v>0</v>
      </c>
      <c r="J147" s="121">
        <f t="shared" si="38"/>
        <v>0</v>
      </c>
      <c r="K147" s="122" t="e">
        <f>MAX(0,($F147-0+PV(a!$E$8/12,2*$U147*a!$E$9,$W147,0,1)))</f>
        <v>#N/A</v>
      </c>
      <c r="L147" s="122" t="e">
        <f t="shared" si="45"/>
        <v>#N/A</v>
      </c>
      <c r="M147" s="114" t="e">
        <f t="shared" si="46"/>
        <v>#N/A</v>
      </c>
      <c r="N147" s="122" t="e">
        <f>-1*PMT(a!$E$8/12,2*$U147*a!$E$9,$F147-a!$E$4-$I147,0,1)</f>
        <v>#N/A</v>
      </c>
      <c r="O147" s="123" t="e">
        <f>-1*PMT(a!$E$8/12,2*$U147*a!$E$9,$F147-a!$E$4-$J147,0,1)</f>
        <v>#N/A</v>
      </c>
      <c r="P147" s="123" t="e">
        <f t="shared" si="39"/>
        <v>#N/A</v>
      </c>
      <c r="Q147" s="123" t="e">
        <f t="shared" si="40"/>
        <v>#N/A</v>
      </c>
      <c r="R147" s="114" t="e">
        <f>IF($M147&lt;$I147,"Error",IF(AND($K147&gt;$J147,$M147&gt;$K147),"Error",IF(AND($K147&lt;$J147,$M147&gt;$J147),"Error",-1*PMT(a!$E$8/12,2*$U147*a!$E$9,$F147-$M147-a!$E$4,0,1))))</f>
        <v>#N/A</v>
      </c>
      <c r="S147" s="32">
        <f t="shared" si="41"/>
        <v>1</v>
      </c>
      <c r="T147" s="33" t="e">
        <f t="shared" si="42"/>
        <v>#N/A</v>
      </c>
      <c r="U147" s="33" t="e">
        <f t="shared" si="47"/>
        <v>#N/A</v>
      </c>
      <c r="V147" s="33" t="e">
        <f t="shared" si="43"/>
        <v>#N/A</v>
      </c>
      <c r="W147" s="124">
        <f t="shared" si="44"/>
        <v>0</v>
      </c>
    </row>
    <row r="148" spans="9:23" x14ac:dyDescent="0.25">
      <c r="I148" s="31">
        <v>0</v>
      </c>
      <c r="J148" s="121">
        <f t="shared" si="38"/>
        <v>0</v>
      </c>
      <c r="K148" s="122" t="e">
        <f>MAX(0,($F148-0+PV(a!$E$8/12,2*$U148*a!$E$9,$W148,0,1)))</f>
        <v>#N/A</v>
      </c>
      <c r="L148" s="122" t="e">
        <f t="shared" si="45"/>
        <v>#N/A</v>
      </c>
      <c r="M148" s="114" t="e">
        <f t="shared" si="46"/>
        <v>#N/A</v>
      </c>
      <c r="N148" s="122" t="e">
        <f>-1*PMT(a!$E$8/12,2*$U148*a!$E$9,$F148-a!$E$4-$I148,0,1)</f>
        <v>#N/A</v>
      </c>
      <c r="O148" s="123" t="e">
        <f>-1*PMT(a!$E$8/12,2*$U148*a!$E$9,$F148-a!$E$4-$J148,0,1)</f>
        <v>#N/A</v>
      </c>
      <c r="P148" s="123" t="e">
        <f t="shared" si="39"/>
        <v>#N/A</v>
      </c>
      <c r="Q148" s="123" t="e">
        <f t="shared" si="40"/>
        <v>#N/A</v>
      </c>
      <c r="R148" s="114" t="e">
        <f>IF($M148&lt;$I148,"Error",IF(AND($K148&gt;$J148,$M148&gt;$K148),"Error",IF(AND($K148&lt;$J148,$M148&gt;$J148),"Error",-1*PMT(a!$E$8/12,2*$U148*a!$E$9,$F148-$M148-a!$E$4,0,1))))</f>
        <v>#N/A</v>
      </c>
      <c r="S148" s="32">
        <f t="shared" si="41"/>
        <v>1</v>
      </c>
      <c r="T148" s="33" t="e">
        <f t="shared" si="42"/>
        <v>#N/A</v>
      </c>
      <c r="U148" s="33" t="e">
        <f t="shared" si="47"/>
        <v>#N/A</v>
      </c>
      <c r="V148" s="33" t="e">
        <f t="shared" si="43"/>
        <v>#N/A</v>
      </c>
      <c r="W148" s="124">
        <f t="shared" si="44"/>
        <v>0</v>
      </c>
    </row>
    <row r="149" spans="9:23" x14ac:dyDescent="0.25">
      <c r="I149" s="31">
        <v>0</v>
      </c>
      <c r="J149" s="121">
        <f t="shared" si="38"/>
        <v>0</v>
      </c>
      <c r="K149" s="122" t="e">
        <f>MAX(0,($F149-0+PV(a!$E$8/12,2*$U149*a!$E$9,$W149,0,1)))</f>
        <v>#N/A</v>
      </c>
      <c r="L149" s="122" t="e">
        <f t="shared" si="45"/>
        <v>#N/A</v>
      </c>
      <c r="M149" s="114" t="e">
        <f t="shared" si="46"/>
        <v>#N/A</v>
      </c>
      <c r="N149" s="122" t="e">
        <f>-1*PMT(a!$E$8/12,2*$U149*a!$E$9,$F149-a!$E$4-$I149,0,1)</f>
        <v>#N/A</v>
      </c>
      <c r="O149" s="123" t="e">
        <f>-1*PMT(a!$E$8/12,2*$U149*a!$E$9,$F149-a!$E$4-$J149,0,1)</f>
        <v>#N/A</v>
      </c>
      <c r="P149" s="123" t="e">
        <f t="shared" si="39"/>
        <v>#N/A</v>
      </c>
      <c r="Q149" s="123" t="e">
        <f t="shared" si="40"/>
        <v>#N/A</v>
      </c>
      <c r="R149" s="114" t="e">
        <f>IF($M149&lt;$I149,"Error",IF(AND($K149&gt;$J149,$M149&gt;$K149),"Error",IF(AND($K149&lt;$J149,$M149&gt;$J149),"Error",-1*PMT(a!$E$8/12,2*$U149*a!$E$9,$F149-$M149-a!$E$4,0,1))))</f>
        <v>#N/A</v>
      </c>
      <c r="S149" s="32">
        <f t="shared" si="41"/>
        <v>1</v>
      </c>
      <c r="T149" s="33" t="e">
        <f t="shared" si="42"/>
        <v>#N/A</v>
      </c>
      <c r="U149" s="33" t="e">
        <f t="shared" si="47"/>
        <v>#N/A</v>
      </c>
      <c r="V149" s="33" t="e">
        <f t="shared" si="43"/>
        <v>#N/A</v>
      </c>
      <c r="W149" s="124">
        <f t="shared" si="44"/>
        <v>0</v>
      </c>
    </row>
    <row r="150" spans="9:23" x14ac:dyDescent="0.25">
      <c r="I150" s="31">
        <v>0</v>
      </c>
      <c r="J150" s="121">
        <f t="shared" ref="J150:J213" si="48">F150*0.25</f>
        <v>0</v>
      </c>
      <c r="K150" s="122" t="e">
        <f>MAX(0,($F150-0+PV(a!$E$8/12,2*$U150*a!$E$9,$W150,0,1)))</f>
        <v>#N/A</v>
      </c>
      <c r="L150" s="122" t="e">
        <f t="shared" si="45"/>
        <v>#N/A</v>
      </c>
      <c r="M150" s="114" t="e">
        <f t="shared" si="46"/>
        <v>#N/A</v>
      </c>
      <c r="N150" s="122" t="e">
        <f>-1*PMT(a!$E$8/12,2*$U150*a!$E$9,$F150-a!$E$4-$I150,0,1)</f>
        <v>#N/A</v>
      </c>
      <c r="O150" s="123" t="e">
        <f>-1*PMT(a!$E$8/12,2*$U150*a!$E$9,$F150-a!$E$4-$J150,0,1)</f>
        <v>#N/A</v>
      </c>
      <c r="P150" s="123" t="e">
        <f t="shared" si="39"/>
        <v>#N/A</v>
      </c>
      <c r="Q150" s="123" t="e">
        <f t="shared" si="40"/>
        <v>#N/A</v>
      </c>
      <c r="R150" s="114" t="e">
        <f>IF($M150&lt;$I150,"Error",IF(AND($K150&gt;$J150,$M150&gt;$K150),"Error",IF(AND($K150&lt;$J150,$M150&gt;$J150),"Error",-1*PMT(a!$E$8/12,2*$U150*a!$E$9,$F150-$M150-a!$E$4,0,1))))</f>
        <v>#N/A</v>
      </c>
      <c r="S150" s="32">
        <f t="shared" si="41"/>
        <v>1</v>
      </c>
      <c r="T150" s="33" t="e">
        <f t="shared" si="42"/>
        <v>#N/A</v>
      </c>
      <c r="U150" s="33" t="e">
        <f t="shared" si="47"/>
        <v>#N/A</v>
      </c>
      <c r="V150" s="33" t="e">
        <f t="shared" si="43"/>
        <v>#N/A</v>
      </c>
      <c r="W150" s="124">
        <f t="shared" si="44"/>
        <v>0</v>
      </c>
    </row>
    <row r="151" spans="9:23" x14ac:dyDescent="0.25">
      <c r="I151" s="31">
        <v>0</v>
      </c>
      <c r="J151" s="121">
        <f t="shared" si="48"/>
        <v>0</v>
      </c>
      <c r="K151" s="122" t="e">
        <f>MAX(0,($F151-0+PV(a!$E$8/12,2*$U151*a!$E$9,$W151,0,1)))</f>
        <v>#N/A</v>
      </c>
      <c r="L151" s="122" t="e">
        <f t="shared" si="45"/>
        <v>#N/A</v>
      </c>
      <c r="M151" s="114" t="e">
        <f t="shared" si="46"/>
        <v>#N/A</v>
      </c>
      <c r="N151" s="122" t="e">
        <f>-1*PMT(a!$E$8/12,2*$U151*a!$E$9,$F151-a!$E$4-$I151,0,1)</f>
        <v>#N/A</v>
      </c>
      <c r="O151" s="123" t="e">
        <f>-1*PMT(a!$E$8/12,2*$U151*a!$E$9,$F151-a!$E$4-$J151,0,1)</f>
        <v>#N/A</v>
      </c>
      <c r="P151" s="123" t="e">
        <f t="shared" si="39"/>
        <v>#N/A</v>
      </c>
      <c r="Q151" s="123" t="e">
        <f t="shared" si="40"/>
        <v>#N/A</v>
      </c>
      <c r="R151" s="114" t="e">
        <f>IF($M151&lt;$I151,"Error",IF(AND($K151&gt;$J151,$M151&gt;$K151),"Error",IF(AND($K151&lt;$J151,$M151&gt;$J151),"Error",-1*PMT(a!$E$8/12,2*$U151*a!$E$9,$F151-$M151-a!$E$4,0,1))))</f>
        <v>#N/A</v>
      </c>
      <c r="S151" s="32">
        <f t="shared" si="41"/>
        <v>1</v>
      </c>
      <c r="T151" s="33" t="e">
        <f t="shared" si="42"/>
        <v>#N/A</v>
      </c>
      <c r="U151" s="33" t="e">
        <f t="shared" si="47"/>
        <v>#N/A</v>
      </c>
      <c r="V151" s="33" t="e">
        <f t="shared" si="43"/>
        <v>#N/A</v>
      </c>
      <c r="W151" s="124">
        <f t="shared" si="44"/>
        <v>0</v>
      </c>
    </row>
    <row r="152" spans="9:23" x14ac:dyDescent="0.25">
      <c r="I152" s="31">
        <v>0</v>
      </c>
      <c r="J152" s="121">
        <f t="shared" si="48"/>
        <v>0</v>
      </c>
      <c r="K152" s="122" t="e">
        <f>MAX(0,($F152-0+PV(a!$E$8/12,2*$U152*a!$E$9,$W152,0,1)))</f>
        <v>#N/A</v>
      </c>
      <c r="L152" s="122" t="e">
        <f t="shared" si="45"/>
        <v>#N/A</v>
      </c>
      <c r="M152" s="114" t="e">
        <f t="shared" si="46"/>
        <v>#N/A</v>
      </c>
      <c r="N152" s="122" t="e">
        <f>-1*PMT(a!$E$8/12,2*$U152*a!$E$9,$F152-a!$E$4-$I152,0,1)</f>
        <v>#N/A</v>
      </c>
      <c r="O152" s="123" t="e">
        <f>-1*PMT(a!$E$8/12,2*$U152*a!$E$9,$F152-a!$E$4-$J152,0,1)</f>
        <v>#N/A</v>
      </c>
      <c r="P152" s="123" t="e">
        <f t="shared" si="39"/>
        <v>#N/A</v>
      </c>
      <c r="Q152" s="123" t="e">
        <f t="shared" si="40"/>
        <v>#N/A</v>
      </c>
      <c r="R152" s="114" t="e">
        <f>IF($M152&lt;$I152,"Error",IF(AND($K152&gt;$J152,$M152&gt;$K152),"Error",IF(AND($K152&lt;$J152,$M152&gt;$J152),"Error",-1*PMT(a!$E$8/12,2*$U152*a!$E$9,$F152-$M152-a!$E$4,0,1))))</f>
        <v>#N/A</v>
      </c>
      <c r="S152" s="32">
        <f t="shared" si="41"/>
        <v>1</v>
      </c>
      <c r="T152" s="33" t="e">
        <f t="shared" si="42"/>
        <v>#N/A</v>
      </c>
      <c r="U152" s="33" t="e">
        <f t="shared" si="47"/>
        <v>#N/A</v>
      </c>
      <c r="V152" s="33" t="e">
        <f t="shared" si="43"/>
        <v>#N/A</v>
      </c>
      <c r="W152" s="124">
        <f t="shared" si="44"/>
        <v>0</v>
      </c>
    </row>
    <row r="153" spans="9:23" x14ac:dyDescent="0.25">
      <c r="I153" s="31">
        <v>0</v>
      </c>
      <c r="J153" s="121">
        <f t="shared" si="48"/>
        <v>0</v>
      </c>
      <c r="K153" s="122" t="e">
        <f>MAX(0,($F153-0+PV(a!$E$8/12,2*$U153*a!$E$9,$W153,0,1)))</f>
        <v>#N/A</v>
      </c>
      <c r="L153" s="122" t="e">
        <f t="shared" si="45"/>
        <v>#N/A</v>
      </c>
      <c r="M153" s="114" t="e">
        <f t="shared" si="46"/>
        <v>#N/A</v>
      </c>
      <c r="N153" s="122" t="e">
        <f>-1*PMT(a!$E$8/12,2*$U153*a!$E$9,$F153-a!$E$4-$I153,0,1)</f>
        <v>#N/A</v>
      </c>
      <c r="O153" s="123" t="e">
        <f>-1*PMT(a!$E$8/12,2*$U153*a!$E$9,$F153-a!$E$4-$J153,0,1)</f>
        <v>#N/A</v>
      </c>
      <c r="P153" s="123" t="e">
        <f t="shared" si="39"/>
        <v>#N/A</v>
      </c>
      <c r="Q153" s="123" t="e">
        <f t="shared" si="40"/>
        <v>#N/A</v>
      </c>
      <c r="R153" s="114" t="e">
        <f>IF($M153&lt;$I153,"Error",IF(AND($K153&gt;$J153,$M153&gt;$K153),"Error",IF(AND($K153&lt;$J153,$M153&gt;$J153),"Error",-1*PMT(a!$E$8/12,2*$U153*a!$E$9,$F153-$M153-a!$E$4,0,1))))</f>
        <v>#N/A</v>
      </c>
      <c r="S153" s="32">
        <f t="shared" si="41"/>
        <v>1</v>
      </c>
      <c r="T153" s="33" t="e">
        <f t="shared" si="42"/>
        <v>#N/A</v>
      </c>
      <c r="U153" s="33" t="e">
        <f t="shared" si="47"/>
        <v>#N/A</v>
      </c>
      <c r="V153" s="33" t="e">
        <f t="shared" si="43"/>
        <v>#N/A</v>
      </c>
      <c r="W153" s="124">
        <f t="shared" si="44"/>
        <v>0</v>
      </c>
    </row>
    <row r="154" spans="9:23" x14ac:dyDescent="0.25">
      <c r="I154" s="31">
        <v>0</v>
      </c>
      <c r="J154" s="121">
        <f t="shared" si="48"/>
        <v>0</v>
      </c>
      <c r="K154" s="122" t="e">
        <f>MAX(0,($F154-0+PV(a!$E$8/12,2*$U154*a!$E$9,$W154,0,1)))</f>
        <v>#N/A</v>
      </c>
      <c r="L154" s="122" t="e">
        <f t="shared" si="45"/>
        <v>#N/A</v>
      </c>
      <c r="M154" s="114" t="e">
        <f t="shared" si="46"/>
        <v>#N/A</v>
      </c>
      <c r="N154" s="122" t="e">
        <f>-1*PMT(a!$E$8/12,2*$U154*a!$E$9,$F154-a!$E$4-$I154,0,1)</f>
        <v>#N/A</v>
      </c>
      <c r="O154" s="123" t="e">
        <f>-1*PMT(a!$E$8/12,2*$U154*a!$E$9,$F154-a!$E$4-$J154,0,1)</f>
        <v>#N/A</v>
      </c>
      <c r="P154" s="123" t="e">
        <f t="shared" si="39"/>
        <v>#N/A</v>
      </c>
      <c r="Q154" s="123" t="e">
        <f t="shared" si="40"/>
        <v>#N/A</v>
      </c>
      <c r="R154" s="114" t="e">
        <f>IF($M154&lt;$I154,"Error",IF(AND($K154&gt;$J154,$M154&gt;$K154),"Error",IF(AND($K154&lt;$J154,$M154&gt;$J154),"Error",-1*PMT(a!$E$8/12,2*$U154*a!$E$9,$F154-$M154-a!$E$4,0,1))))</f>
        <v>#N/A</v>
      </c>
      <c r="S154" s="32">
        <f t="shared" si="41"/>
        <v>1</v>
      </c>
      <c r="T154" s="33" t="e">
        <f t="shared" si="42"/>
        <v>#N/A</v>
      </c>
      <c r="U154" s="33" t="e">
        <f t="shared" si="47"/>
        <v>#N/A</v>
      </c>
      <c r="V154" s="33" t="e">
        <f t="shared" si="43"/>
        <v>#N/A</v>
      </c>
      <c r="W154" s="124">
        <f t="shared" si="44"/>
        <v>0</v>
      </c>
    </row>
    <row r="155" spans="9:23" x14ac:dyDescent="0.25">
      <c r="I155" s="31">
        <v>0</v>
      </c>
      <c r="J155" s="121">
        <f t="shared" si="48"/>
        <v>0</v>
      </c>
      <c r="K155" s="122" t="e">
        <f>MAX(0,($F155-0+PV(a!$E$8/12,2*$U155*a!$E$9,$W155,0,1)))</f>
        <v>#N/A</v>
      </c>
      <c r="L155" s="122" t="e">
        <f t="shared" si="45"/>
        <v>#N/A</v>
      </c>
      <c r="M155" s="114" t="e">
        <f t="shared" si="46"/>
        <v>#N/A</v>
      </c>
      <c r="N155" s="122" t="e">
        <f>-1*PMT(a!$E$8/12,2*$U155*a!$E$9,$F155-a!$E$4-$I155,0,1)</f>
        <v>#N/A</v>
      </c>
      <c r="O155" s="123" t="e">
        <f>-1*PMT(a!$E$8/12,2*$U155*a!$E$9,$F155-a!$E$4-$J155,0,1)</f>
        <v>#N/A</v>
      </c>
      <c r="P155" s="123" t="e">
        <f t="shared" si="39"/>
        <v>#N/A</v>
      </c>
      <c r="Q155" s="123" t="e">
        <f t="shared" si="40"/>
        <v>#N/A</v>
      </c>
      <c r="R155" s="114" t="e">
        <f>IF($M155&lt;$I155,"Error",IF(AND($K155&gt;$J155,$M155&gt;$K155),"Error",IF(AND($K155&lt;$J155,$M155&gt;$J155),"Error",-1*PMT(a!$E$8/12,2*$U155*a!$E$9,$F155-$M155-a!$E$4,0,1))))</f>
        <v>#N/A</v>
      </c>
      <c r="S155" s="32">
        <f t="shared" si="41"/>
        <v>1</v>
      </c>
      <c r="T155" s="33" t="e">
        <f t="shared" si="42"/>
        <v>#N/A</v>
      </c>
      <c r="U155" s="33" t="e">
        <f t="shared" si="47"/>
        <v>#N/A</v>
      </c>
      <c r="V155" s="33" t="e">
        <f t="shared" si="43"/>
        <v>#N/A</v>
      </c>
      <c r="W155" s="124">
        <f t="shared" si="44"/>
        <v>0</v>
      </c>
    </row>
    <row r="156" spans="9:23" x14ac:dyDescent="0.25">
      <c r="I156" s="31">
        <v>0</v>
      </c>
      <c r="J156" s="121">
        <f t="shared" si="48"/>
        <v>0</v>
      </c>
      <c r="K156" s="122" t="e">
        <f>MAX(0,($F156-0+PV(a!$E$8/12,2*$U156*a!$E$9,$W156,0,1)))</f>
        <v>#N/A</v>
      </c>
      <c r="L156" s="122" t="e">
        <f t="shared" si="45"/>
        <v>#N/A</v>
      </c>
      <c r="M156" s="114" t="e">
        <f t="shared" si="46"/>
        <v>#N/A</v>
      </c>
      <c r="N156" s="122" t="e">
        <f>-1*PMT(a!$E$8/12,2*$U156*a!$E$9,$F156-a!$E$4-$I156,0,1)</f>
        <v>#N/A</v>
      </c>
      <c r="O156" s="123" t="e">
        <f>-1*PMT(a!$E$8/12,2*$U156*a!$E$9,$F156-a!$E$4-$J156,0,1)</f>
        <v>#N/A</v>
      </c>
      <c r="P156" s="123" t="e">
        <f t="shared" si="39"/>
        <v>#N/A</v>
      </c>
      <c r="Q156" s="123" t="e">
        <f t="shared" si="40"/>
        <v>#N/A</v>
      </c>
      <c r="R156" s="114" t="e">
        <f>IF($M156&lt;$I156,"Error",IF(AND($K156&gt;$J156,$M156&gt;$K156),"Error",IF(AND($K156&lt;$J156,$M156&gt;$J156),"Error",-1*PMT(a!$E$8/12,2*$U156*a!$E$9,$F156-$M156-a!$E$4,0,1))))</f>
        <v>#N/A</v>
      </c>
      <c r="S156" s="32">
        <f t="shared" si="41"/>
        <v>1</v>
      </c>
      <c r="T156" s="33" t="e">
        <f t="shared" si="42"/>
        <v>#N/A</v>
      </c>
      <c r="U156" s="33" t="e">
        <f t="shared" si="47"/>
        <v>#N/A</v>
      </c>
      <c r="V156" s="33" t="e">
        <f t="shared" si="43"/>
        <v>#N/A</v>
      </c>
      <c r="W156" s="124">
        <f t="shared" si="44"/>
        <v>0</v>
      </c>
    </row>
    <row r="157" spans="9:23" x14ac:dyDescent="0.25">
      <c r="I157" s="31">
        <v>0</v>
      </c>
      <c r="J157" s="121">
        <f t="shared" si="48"/>
        <v>0</v>
      </c>
      <c r="K157" s="122" t="e">
        <f>MAX(0,($F157-0+PV(a!$E$8/12,2*$U157*a!$E$9,$W157,0,1)))</f>
        <v>#N/A</v>
      </c>
      <c r="L157" s="122" t="e">
        <f t="shared" si="45"/>
        <v>#N/A</v>
      </c>
      <c r="M157" s="114" t="e">
        <f t="shared" si="46"/>
        <v>#N/A</v>
      </c>
      <c r="N157" s="122" t="e">
        <f>-1*PMT(a!$E$8/12,2*$U157*a!$E$9,$F157-a!$E$4-$I157,0,1)</f>
        <v>#N/A</v>
      </c>
      <c r="O157" s="123" t="e">
        <f>-1*PMT(a!$E$8/12,2*$U157*a!$E$9,$F157-a!$E$4-$J157,0,1)</f>
        <v>#N/A</v>
      </c>
      <c r="P157" s="123" t="e">
        <f t="shared" si="39"/>
        <v>#N/A</v>
      </c>
      <c r="Q157" s="123" t="e">
        <f t="shared" si="40"/>
        <v>#N/A</v>
      </c>
      <c r="R157" s="114" t="e">
        <f>IF($M157&lt;$I157,"Error",IF(AND($K157&gt;$J157,$M157&gt;$K157),"Error",IF(AND($K157&lt;$J157,$M157&gt;$J157),"Error",-1*PMT(a!$E$8/12,2*$U157*a!$E$9,$F157-$M157-a!$E$4,0,1))))</f>
        <v>#N/A</v>
      </c>
      <c r="S157" s="32">
        <f t="shared" si="41"/>
        <v>1</v>
      </c>
      <c r="T157" s="33" t="e">
        <f t="shared" si="42"/>
        <v>#N/A</v>
      </c>
      <c r="U157" s="33" t="e">
        <f t="shared" si="47"/>
        <v>#N/A</v>
      </c>
      <c r="V157" s="33" t="e">
        <f t="shared" si="43"/>
        <v>#N/A</v>
      </c>
      <c r="W157" s="124">
        <f t="shared" si="44"/>
        <v>0</v>
      </c>
    </row>
    <row r="158" spans="9:23" x14ac:dyDescent="0.25">
      <c r="I158" s="31">
        <v>0</v>
      </c>
      <c r="J158" s="121">
        <f t="shared" si="48"/>
        <v>0</v>
      </c>
      <c r="K158" s="122" t="e">
        <f>MAX(0,($F158-0+PV(a!$E$8/12,2*$U158*a!$E$9,$W158,0,1)))</f>
        <v>#N/A</v>
      </c>
      <c r="L158" s="122" t="e">
        <f t="shared" si="45"/>
        <v>#N/A</v>
      </c>
      <c r="M158" s="114" t="e">
        <f t="shared" si="46"/>
        <v>#N/A</v>
      </c>
      <c r="N158" s="122" t="e">
        <f>-1*PMT(a!$E$8/12,2*$U158*a!$E$9,$F158-a!$E$4-$I158,0,1)</f>
        <v>#N/A</v>
      </c>
      <c r="O158" s="123" t="e">
        <f>-1*PMT(a!$E$8/12,2*$U158*a!$E$9,$F158-a!$E$4-$J158,0,1)</f>
        <v>#N/A</v>
      </c>
      <c r="P158" s="123" t="e">
        <f t="shared" si="39"/>
        <v>#N/A</v>
      </c>
      <c r="Q158" s="123" t="e">
        <f t="shared" si="40"/>
        <v>#N/A</v>
      </c>
      <c r="R158" s="114" t="e">
        <f>IF($M158&lt;$I158,"Error",IF(AND($K158&gt;$J158,$M158&gt;$K158),"Error",IF(AND($K158&lt;$J158,$M158&gt;$J158),"Error",-1*PMT(a!$E$8/12,2*$U158*a!$E$9,$F158-$M158-a!$E$4,0,1))))</f>
        <v>#N/A</v>
      </c>
      <c r="S158" s="32">
        <f t="shared" si="41"/>
        <v>1</v>
      </c>
      <c r="T158" s="33" t="e">
        <f t="shared" si="42"/>
        <v>#N/A</v>
      </c>
      <c r="U158" s="33" t="e">
        <f t="shared" si="47"/>
        <v>#N/A</v>
      </c>
      <c r="V158" s="33" t="e">
        <f t="shared" si="43"/>
        <v>#N/A</v>
      </c>
      <c r="W158" s="124">
        <f t="shared" si="44"/>
        <v>0</v>
      </c>
    </row>
    <row r="159" spans="9:23" x14ac:dyDescent="0.25">
      <c r="I159" s="31">
        <v>0</v>
      </c>
      <c r="J159" s="121">
        <f t="shared" si="48"/>
        <v>0</v>
      </c>
      <c r="K159" s="122" t="e">
        <f>MAX(0,($F159-0+PV(a!$E$8/12,2*$U159*a!$E$9,$W159,0,1)))</f>
        <v>#N/A</v>
      </c>
      <c r="L159" s="122" t="e">
        <f t="shared" si="45"/>
        <v>#N/A</v>
      </c>
      <c r="M159" s="114" t="e">
        <f t="shared" si="46"/>
        <v>#N/A</v>
      </c>
      <c r="N159" s="122" t="e">
        <f>-1*PMT(a!$E$8/12,2*$U159*a!$E$9,$F159-a!$E$4-$I159,0,1)</f>
        <v>#N/A</v>
      </c>
      <c r="O159" s="123" t="e">
        <f>-1*PMT(a!$E$8/12,2*$U159*a!$E$9,$F159-a!$E$4-$J159,0,1)</f>
        <v>#N/A</v>
      </c>
      <c r="P159" s="123" t="e">
        <f t="shared" si="39"/>
        <v>#N/A</v>
      </c>
      <c r="Q159" s="123" t="e">
        <f t="shared" si="40"/>
        <v>#N/A</v>
      </c>
      <c r="R159" s="114" t="e">
        <f>IF($M159&lt;$I159,"Error",IF(AND($K159&gt;$J159,$M159&gt;$K159),"Error",IF(AND($K159&lt;$J159,$M159&gt;$J159),"Error",-1*PMT(a!$E$8/12,2*$U159*a!$E$9,$F159-$M159-a!$E$4,0,1))))</f>
        <v>#N/A</v>
      </c>
      <c r="S159" s="32">
        <f t="shared" si="41"/>
        <v>1</v>
      </c>
      <c r="T159" s="33" t="e">
        <f t="shared" si="42"/>
        <v>#N/A</v>
      </c>
      <c r="U159" s="33" t="e">
        <f t="shared" si="47"/>
        <v>#N/A</v>
      </c>
      <c r="V159" s="33" t="e">
        <f t="shared" si="43"/>
        <v>#N/A</v>
      </c>
      <c r="W159" s="124">
        <f t="shared" si="44"/>
        <v>0</v>
      </c>
    </row>
    <row r="160" spans="9:23" x14ac:dyDescent="0.25">
      <c r="I160" s="31">
        <v>0</v>
      </c>
      <c r="J160" s="121">
        <f t="shared" si="48"/>
        <v>0</v>
      </c>
      <c r="K160" s="122" t="e">
        <f>MAX(0,($F160-0+PV(a!$E$8/12,2*$U160*a!$E$9,$W160,0,1)))</f>
        <v>#N/A</v>
      </c>
      <c r="L160" s="122" t="e">
        <f t="shared" si="45"/>
        <v>#N/A</v>
      </c>
      <c r="M160" s="114" t="e">
        <f t="shared" si="46"/>
        <v>#N/A</v>
      </c>
      <c r="N160" s="122" t="e">
        <f>-1*PMT(a!$E$8/12,2*$U160*a!$E$9,$F160-a!$E$4-$I160,0,1)</f>
        <v>#N/A</v>
      </c>
      <c r="O160" s="123" t="e">
        <f>-1*PMT(a!$E$8/12,2*$U160*a!$E$9,$F160-a!$E$4-$J160,0,1)</f>
        <v>#N/A</v>
      </c>
      <c r="P160" s="123" t="e">
        <f t="shared" si="39"/>
        <v>#N/A</v>
      </c>
      <c r="Q160" s="123" t="e">
        <f t="shared" si="40"/>
        <v>#N/A</v>
      </c>
      <c r="R160" s="114" t="e">
        <f>IF($M160&lt;$I160,"Error",IF(AND($K160&gt;$J160,$M160&gt;$K160),"Error",IF(AND($K160&lt;$J160,$M160&gt;$J160),"Error",-1*PMT(a!$E$8/12,2*$U160*a!$E$9,$F160-$M160-a!$E$4,0,1))))</f>
        <v>#N/A</v>
      </c>
      <c r="S160" s="32">
        <f t="shared" si="41"/>
        <v>1</v>
      </c>
      <c r="T160" s="33" t="e">
        <f t="shared" si="42"/>
        <v>#N/A</v>
      </c>
      <c r="U160" s="33" t="e">
        <f t="shared" si="47"/>
        <v>#N/A</v>
      </c>
      <c r="V160" s="33" t="e">
        <f t="shared" si="43"/>
        <v>#N/A</v>
      </c>
      <c r="W160" s="124">
        <f t="shared" si="44"/>
        <v>0</v>
      </c>
    </row>
    <row r="161" spans="9:23" x14ac:dyDescent="0.25">
      <c r="I161" s="31">
        <v>0</v>
      </c>
      <c r="J161" s="121">
        <f t="shared" si="48"/>
        <v>0</v>
      </c>
      <c r="K161" s="122" t="e">
        <f>MAX(0,($F161-0+PV(a!$E$8/12,2*$U161*a!$E$9,$W161,0,1)))</f>
        <v>#N/A</v>
      </c>
      <c r="L161" s="122" t="e">
        <f t="shared" si="45"/>
        <v>#N/A</v>
      </c>
      <c r="M161" s="114" t="e">
        <f t="shared" si="46"/>
        <v>#N/A</v>
      </c>
      <c r="N161" s="122" t="e">
        <f>-1*PMT(a!$E$8/12,2*$U161*a!$E$9,$F161-a!$E$4-$I161,0,1)</f>
        <v>#N/A</v>
      </c>
      <c r="O161" s="123" t="e">
        <f>-1*PMT(a!$E$8/12,2*$U161*a!$E$9,$F161-a!$E$4-$J161,0,1)</f>
        <v>#N/A</v>
      </c>
      <c r="P161" s="123" t="e">
        <f t="shared" si="39"/>
        <v>#N/A</v>
      </c>
      <c r="Q161" s="123" t="e">
        <f t="shared" si="40"/>
        <v>#N/A</v>
      </c>
      <c r="R161" s="114" t="e">
        <f>IF($M161&lt;$I161,"Error",IF(AND($K161&gt;$J161,$M161&gt;$K161),"Error",IF(AND($K161&lt;$J161,$M161&gt;$J161),"Error",-1*PMT(a!$E$8/12,2*$U161*a!$E$9,$F161-$M161-a!$E$4,0,1))))</f>
        <v>#N/A</v>
      </c>
      <c r="S161" s="32">
        <f t="shared" si="41"/>
        <v>1</v>
      </c>
      <c r="T161" s="33" t="e">
        <f t="shared" si="42"/>
        <v>#N/A</v>
      </c>
      <c r="U161" s="33" t="e">
        <f t="shared" si="47"/>
        <v>#N/A</v>
      </c>
      <c r="V161" s="33" t="e">
        <f t="shared" si="43"/>
        <v>#N/A</v>
      </c>
      <c r="W161" s="124">
        <f t="shared" si="44"/>
        <v>0</v>
      </c>
    </row>
    <row r="162" spans="9:23" x14ac:dyDescent="0.25">
      <c r="I162" s="31">
        <v>0</v>
      </c>
      <c r="J162" s="121">
        <f t="shared" si="48"/>
        <v>0</v>
      </c>
      <c r="K162" s="122" t="e">
        <f>MAX(0,($F162-0+PV(a!$E$8/12,2*$U162*a!$E$9,$W162,0,1)))</f>
        <v>#N/A</v>
      </c>
      <c r="L162" s="122" t="e">
        <f t="shared" si="45"/>
        <v>#N/A</v>
      </c>
      <c r="M162" s="114" t="e">
        <f t="shared" si="46"/>
        <v>#N/A</v>
      </c>
      <c r="N162" s="122" t="e">
        <f>-1*PMT(a!$E$8/12,2*$U162*a!$E$9,$F162-a!$E$4-$I162,0,1)</f>
        <v>#N/A</v>
      </c>
      <c r="O162" s="123" t="e">
        <f>-1*PMT(a!$E$8/12,2*$U162*a!$E$9,$F162-a!$E$4-$J162,0,1)</f>
        <v>#N/A</v>
      </c>
      <c r="P162" s="123" t="e">
        <f t="shared" si="39"/>
        <v>#N/A</v>
      </c>
      <c r="Q162" s="123" t="e">
        <f t="shared" si="40"/>
        <v>#N/A</v>
      </c>
      <c r="R162" s="114" t="e">
        <f>IF($M162&lt;$I162,"Error",IF(AND($K162&gt;$J162,$M162&gt;$K162),"Error",IF(AND($K162&lt;$J162,$M162&gt;$J162),"Error",-1*PMT(a!$E$8/12,2*$U162*a!$E$9,$F162-$M162-a!$E$4,0,1))))</f>
        <v>#N/A</v>
      </c>
      <c r="S162" s="32">
        <f t="shared" si="41"/>
        <v>1</v>
      </c>
      <c r="T162" s="33" t="e">
        <f t="shared" si="42"/>
        <v>#N/A</v>
      </c>
      <c r="U162" s="33" t="e">
        <f t="shared" si="47"/>
        <v>#N/A</v>
      </c>
      <c r="V162" s="33" t="e">
        <f t="shared" si="43"/>
        <v>#N/A</v>
      </c>
      <c r="W162" s="124">
        <f t="shared" si="44"/>
        <v>0</v>
      </c>
    </row>
    <row r="163" spans="9:23" x14ac:dyDescent="0.25">
      <c r="I163" s="31">
        <v>0</v>
      </c>
      <c r="J163" s="121">
        <f t="shared" si="48"/>
        <v>0</v>
      </c>
      <c r="K163" s="122" t="e">
        <f>MAX(0,($F163-0+PV(a!$E$8/12,2*$U163*a!$E$9,$W163,0,1)))</f>
        <v>#N/A</v>
      </c>
      <c r="L163" s="122" t="e">
        <f t="shared" si="45"/>
        <v>#N/A</v>
      </c>
      <c r="M163" s="114" t="e">
        <f t="shared" si="46"/>
        <v>#N/A</v>
      </c>
      <c r="N163" s="122" t="e">
        <f>-1*PMT(a!$E$8/12,2*$U163*a!$E$9,$F163-a!$E$4-$I163,0,1)</f>
        <v>#N/A</v>
      </c>
      <c r="O163" s="123" t="e">
        <f>-1*PMT(a!$E$8/12,2*$U163*a!$E$9,$F163-a!$E$4-$J163,0,1)</f>
        <v>#N/A</v>
      </c>
      <c r="P163" s="123" t="e">
        <f t="shared" si="39"/>
        <v>#N/A</v>
      </c>
      <c r="Q163" s="123" t="e">
        <f t="shared" si="40"/>
        <v>#N/A</v>
      </c>
      <c r="R163" s="114" t="e">
        <f>IF($M163&lt;$I163,"Error",IF(AND($K163&gt;$J163,$M163&gt;$K163),"Error",IF(AND($K163&lt;$J163,$M163&gt;$J163),"Error",-1*PMT(a!$E$8/12,2*$U163*a!$E$9,$F163-$M163-a!$E$4,0,1))))</f>
        <v>#N/A</v>
      </c>
      <c r="S163" s="32">
        <f t="shared" si="41"/>
        <v>1</v>
      </c>
      <c r="T163" s="33" t="e">
        <f t="shared" si="42"/>
        <v>#N/A</v>
      </c>
      <c r="U163" s="33" t="e">
        <f t="shared" si="47"/>
        <v>#N/A</v>
      </c>
      <c r="V163" s="33" t="e">
        <f t="shared" si="43"/>
        <v>#N/A</v>
      </c>
      <c r="W163" s="124">
        <f t="shared" si="44"/>
        <v>0</v>
      </c>
    </row>
    <row r="164" spans="9:23" x14ac:dyDescent="0.25">
      <c r="I164" s="31">
        <v>0</v>
      </c>
      <c r="J164" s="121">
        <f t="shared" si="48"/>
        <v>0</v>
      </c>
      <c r="K164" s="122" t="e">
        <f>MAX(0,($F164-0+PV(a!$E$8/12,2*$U164*a!$E$9,$W164,0,1)))</f>
        <v>#N/A</v>
      </c>
      <c r="L164" s="122" t="e">
        <f t="shared" si="45"/>
        <v>#N/A</v>
      </c>
      <c r="M164" s="114" t="e">
        <f t="shared" si="46"/>
        <v>#N/A</v>
      </c>
      <c r="N164" s="122" t="e">
        <f>-1*PMT(a!$E$8/12,2*$U164*a!$E$9,$F164-a!$E$4-$I164,0,1)</f>
        <v>#N/A</v>
      </c>
      <c r="O164" s="123" t="e">
        <f>-1*PMT(a!$E$8/12,2*$U164*a!$E$9,$F164-a!$E$4-$J164,0,1)</f>
        <v>#N/A</v>
      </c>
      <c r="P164" s="123" t="e">
        <f t="shared" si="39"/>
        <v>#N/A</v>
      </c>
      <c r="Q164" s="123" t="e">
        <f t="shared" si="40"/>
        <v>#N/A</v>
      </c>
      <c r="R164" s="114" t="e">
        <f>IF($M164&lt;$I164,"Error",IF(AND($K164&gt;$J164,$M164&gt;$K164),"Error",IF(AND($K164&lt;$J164,$M164&gt;$J164),"Error",-1*PMT(a!$E$8/12,2*$U164*a!$E$9,$F164-$M164-a!$E$4,0,1))))</f>
        <v>#N/A</v>
      </c>
      <c r="S164" s="32">
        <f t="shared" si="41"/>
        <v>1</v>
      </c>
      <c r="T164" s="33" t="e">
        <f t="shared" si="42"/>
        <v>#N/A</v>
      </c>
      <c r="U164" s="33" t="e">
        <f t="shared" si="47"/>
        <v>#N/A</v>
      </c>
      <c r="V164" s="33" t="e">
        <f t="shared" si="43"/>
        <v>#N/A</v>
      </c>
      <c r="W164" s="124">
        <f t="shared" si="44"/>
        <v>0</v>
      </c>
    </row>
    <row r="165" spans="9:23" x14ac:dyDescent="0.25">
      <c r="I165" s="31">
        <v>0</v>
      </c>
      <c r="J165" s="121">
        <f t="shared" si="48"/>
        <v>0</v>
      </c>
      <c r="K165" s="122" t="e">
        <f>MAX(0,($F165-0+PV(a!$E$8/12,2*$U165*a!$E$9,$W165,0,1)))</f>
        <v>#N/A</v>
      </c>
      <c r="L165" s="122" t="e">
        <f t="shared" si="45"/>
        <v>#N/A</v>
      </c>
      <c r="M165" s="114" t="e">
        <f t="shared" si="46"/>
        <v>#N/A</v>
      </c>
      <c r="N165" s="122" t="e">
        <f>-1*PMT(a!$E$8/12,2*$U165*a!$E$9,$F165-a!$E$4-$I165,0,1)</f>
        <v>#N/A</v>
      </c>
      <c r="O165" s="123" t="e">
        <f>-1*PMT(a!$E$8/12,2*$U165*a!$E$9,$F165-a!$E$4-$J165,0,1)</f>
        <v>#N/A</v>
      </c>
      <c r="P165" s="123" t="e">
        <f t="shared" si="39"/>
        <v>#N/A</v>
      </c>
      <c r="Q165" s="123" t="e">
        <f t="shared" si="40"/>
        <v>#N/A</v>
      </c>
      <c r="R165" s="114" t="e">
        <f>IF($M165&lt;$I165,"Error",IF(AND($K165&gt;$J165,$M165&gt;$K165),"Error",IF(AND($K165&lt;$J165,$M165&gt;$J165),"Error",-1*PMT(a!$E$8/12,2*$U165*a!$E$9,$F165-$M165-a!$E$4,0,1))))</f>
        <v>#N/A</v>
      </c>
      <c r="S165" s="32">
        <f t="shared" si="41"/>
        <v>1</v>
      </c>
      <c r="T165" s="33" t="e">
        <f t="shared" si="42"/>
        <v>#N/A</v>
      </c>
      <c r="U165" s="33" t="e">
        <f t="shared" si="47"/>
        <v>#N/A</v>
      </c>
      <c r="V165" s="33" t="e">
        <f t="shared" si="43"/>
        <v>#N/A</v>
      </c>
      <c r="W165" s="124">
        <f t="shared" si="44"/>
        <v>0</v>
      </c>
    </row>
    <row r="166" spans="9:23" x14ac:dyDescent="0.25">
      <c r="I166" s="31">
        <v>0</v>
      </c>
      <c r="J166" s="121">
        <f t="shared" si="48"/>
        <v>0</v>
      </c>
      <c r="K166" s="122" t="e">
        <f>MAX(0,($F166-0+PV(a!$E$8/12,2*$U166*a!$E$9,$W166,0,1)))</f>
        <v>#N/A</v>
      </c>
      <c r="L166" s="122" t="e">
        <f t="shared" si="45"/>
        <v>#N/A</v>
      </c>
      <c r="M166" s="114" t="e">
        <f t="shared" si="46"/>
        <v>#N/A</v>
      </c>
      <c r="N166" s="122" t="e">
        <f>-1*PMT(a!$E$8/12,2*$U166*a!$E$9,$F166-a!$E$4-$I166,0,1)</f>
        <v>#N/A</v>
      </c>
      <c r="O166" s="123" t="e">
        <f>-1*PMT(a!$E$8/12,2*$U166*a!$E$9,$F166-a!$E$4-$J166,0,1)</f>
        <v>#N/A</v>
      </c>
      <c r="P166" s="123" t="e">
        <f t="shared" si="39"/>
        <v>#N/A</v>
      </c>
      <c r="Q166" s="123" t="e">
        <f t="shared" si="40"/>
        <v>#N/A</v>
      </c>
      <c r="R166" s="114" t="e">
        <f>IF($M166&lt;$I166,"Error",IF(AND($K166&gt;$J166,$M166&gt;$K166),"Error",IF(AND($K166&lt;$J166,$M166&gt;$J166),"Error",-1*PMT(a!$E$8/12,2*$U166*a!$E$9,$F166-$M166-a!$E$4,0,1))))</f>
        <v>#N/A</v>
      </c>
      <c r="S166" s="32">
        <f t="shared" si="41"/>
        <v>1</v>
      </c>
      <c r="T166" s="33" t="e">
        <f t="shared" si="42"/>
        <v>#N/A</v>
      </c>
      <c r="U166" s="33" t="e">
        <f t="shared" si="47"/>
        <v>#N/A</v>
      </c>
      <c r="V166" s="33" t="e">
        <f t="shared" si="43"/>
        <v>#N/A</v>
      </c>
      <c r="W166" s="124">
        <f t="shared" si="44"/>
        <v>0</v>
      </c>
    </row>
    <row r="167" spans="9:23" x14ac:dyDescent="0.25">
      <c r="I167" s="31">
        <v>0</v>
      </c>
      <c r="J167" s="121">
        <f t="shared" si="48"/>
        <v>0</v>
      </c>
      <c r="K167" s="122" t="e">
        <f>MAX(0,($F167-0+PV(a!$E$8/12,2*$U167*a!$E$9,$W167,0,1)))</f>
        <v>#N/A</v>
      </c>
      <c r="L167" s="122" t="e">
        <f t="shared" si="45"/>
        <v>#N/A</v>
      </c>
      <c r="M167" s="114" t="e">
        <f t="shared" si="46"/>
        <v>#N/A</v>
      </c>
      <c r="N167" s="122" t="e">
        <f>-1*PMT(a!$E$8/12,2*$U167*a!$E$9,$F167-a!$E$4-$I167,0,1)</f>
        <v>#N/A</v>
      </c>
      <c r="O167" s="123" t="e">
        <f>-1*PMT(a!$E$8/12,2*$U167*a!$E$9,$F167-a!$E$4-$J167,0,1)</f>
        <v>#N/A</v>
      </c>
      <c r="P167" s="123" t="e">
        <f t="shared" si="39"/>
        <v>#N/A</v>
      </c>
      <c r="Q167" s="123" t="e">
        <f t="shared" si="40"/>
        <v>#N/A</v>
      </c>
      <c r="R167" s="114" t="e">
        <f>IF($M167&lt;$I167,"Error",IF(AND($K167&gt;$J167,$M167&gt;$K167),"Error",IF(AND($K167&lt;$J167,$M167&gt;$J167),"Error",-1*PMT(a!$E$8/12,2*$U167*a!$E$9,$F167-$M167-a!$E$4,0,1))))</f>
        <v>#N/A</v>
      </c>
      <c r="S167" s="32">
        <f t="shared" si="41"/>
        <v>1</v>
      </c>
      <c r="T167" s="33" t="e">
        <f t="shared" si="42"/>
        <v>#N/A</v>
      </c>
      <c r="U167" s="33" t="e">
        <f t="shared" si="47"/>
        <v>#N/A</v>
      </c>
      <c r="V167" s="33" t="e">
        <f t="shared" si="43"/>
        <v>#N/A</v>
      </c>
      <c r="W167" s="124">
        <f t="shared" si="44"/>
        <v>0</v>
      </c>
    </row>
    <row r="168" spans="9:23" x14ac:dyDescent="0.25">
      <c r="I168" s="31">
        <v>0</v>
      </c>
      <c r="J168" s="121">
        <f t="shared" si="48"/>
        <v>0</v>
      </c>
      <c r="K168" s="122" t="e">
        <f>MAX(0,($F168-0+PV(a!$E$8/12,2*$U168*a!$E$9,$W168,0,1)))</f>
        <v>#N/A</v>
      </c>
      <c r="L168" s="122" t="e">
        <f t="shared" si="45"/>
        <v>#N/A</v>
      </c>
      <c r="M168" s="114" t="e">
        <f t="shared" si="46"/>
        <v>#N/A</v>
      </c>
      <c r="N168" s="122" t="e">
        <f>-1*PMT(a!$E$8/12,2*$U168*a!$E$9,$F168-a!$E$4-$I168,0,1)</f>
        <v>#N/A</v>
      </c>
      <c r="O168" s="123" t="e">
        <f>-1*PMT(a!$E$8/12,2*$U168*a!$E$9,$F168-a!$E$4-$J168,0,1)</f>
        <v>#N/A</v>
      </c>
      <c r="P168" s="123" t="e">
        <f t="shared" si="39"/>
        <v>#N/A</v>
      </c>
      <c r="Q168" s="123" t="e">
        <f t="shared" si="40"/>
        <v>#N/A</v>
      </c>
      <c r="R168" s="114" t="e">
        <f>IF($M168&lt;$I168,"Error",IF(AND($K168&gt;$J168,$M168&gt;$K168),"Error",IF(AND($K168&lt;$J168,$M168&gt;$J168),"Error",-1*PMT(a!$E$8/12,2*$U168*a!$E$9,$F168-$M168-a!$E$4,0,1))))</f>
        <v>#N/A</v>
      </c>
      <c r="S168" s="32">
        <f t="shared" si="41"/>
        <v>1</v>
      </c>
      <c r="T168" s="33" t="e">
        <f t="shared" si="42"/>
        <v>#N/A</v>
      </c>
      <c r="U168" s="33" t="e">
        <f t="shared" si="47"/>
        <v>#N/A</v>
      </c>
      <c r="V168" s="33" t="e">
        <f t="shared" si="43"/>
        <v>#N/A</v>
      </c>
      <c r="W168" s="124">
        <f t="shared" si="44"/>
        <v>0</v>
      </c>
    </row>
    <row r="169" spans="9:23" x14ac:dyDescent="0.25">
      <c r="I169" s="31">
        <v>0</v>
      </c>
      <c r="J169" s="121">
        <f t="shared" si="48"/>
        <v>0</v>
      </c>
      <c r="K169" s="122" t="e">
        <f>MAX(0,($F169-0+PV(a!$E$8/12,2*$U169*a!$E$9,$W169,0,1)))</f>
        <v>#N/A</v>
      </c>
      <c r="L169" s="122" t="e">
        <f t="shared" si="45"/>
        <v>#N/A</v>
      </c>
      <c r="M169" s="114" t="e">
        <f t="shared" si="46"/>
        <v>#N/A</v>
      </c>
      <c r="N169" s="122" t="e">
        <f>-1*PMT(a!$E$8/12,2*$U169*a!$E$9,$F169-a!$E$4-$I169,0,1)</f>
        <v>#N/A</v>
      </c>
      <c r="O169" s="123" t="e">
        <f>-1*PMT(a!$E$8/12,2*$U169*a!$E$9,$F169-a!$E$4-$J169,0,1)</f>
        <v>#N/A</v>
      </c>
      <c r="P169" s="123" t="e">
        <f t="shared" si="39"/>
        <v>#N/A</v>
      </c>
      <c r="Q169" s="123" t="e">
        <f t="shared" si="40"/>
        <v>#N/A</v>
      </c>
      <c r="R169" s="114" t="e">
        <f>IF($M169&lt;$I169,"Error",IF(AND($K169&gt;$J169,$M169&gt;$K169),"Error",IF(AND($K169&lt;$J169,$M169&gt;$J169),"Error",-1*PMT(a!$E$8/12,2*$U169*a!$E$9,$F169-$M169-a!$E$4,0,1))))</f>
        <v>#N/A</v>
      </c>
      <c r="S169" s="32">
        <f t="shared" si="41"/>
        <v>1</v>
      </c>
      <c r="T169" s="33" t="e">
        <f t="shared" si="42"/>
        <v>#N/A</v>
      </c>
      <c r="U169" s="33" t="e">
        <f t="shared" si="47"/>
        <v>#N/A</v>
      </c>
      <c r="V169" s="33" t="e">
        <f t="shared" si="43"/>
        <v>#N/A</v>
      </c>
      <c r="W169" s="124">
        <f t="shared" si="44"/>
        <v>0</v>
      </c>
    </row>
    <row r="170" spans="9:23" x14ac:dyDescent="0.25">
      <c r="I170" s="31">
        <v>0</v>
      </c>
      <c r="J170" s="121">
        <f t="shared" si="48"/>
        <v>0</v>
      </c>
      <c r="K170" s="122" t="e">
        <f>MAX(0,($F170-0+PV(a!$E$8/12,2*$U170*a!$E$9,$W170,0,1)))</f>
        <v>#N/A</v>
      </c>
      <c r="L170" s="122" t="e">
        <f t="shared" si="45"/>
        <v>#N/A</v>
      </c>
      <c r="M170" s="114" t="e">
        <f t="shared" si="46"/>
        <v>#N/A</v>
      </c>
      <c r="N170" s="122" t="e">
        <f>-1*PMT(a!$E$8/12,2*$U170*a!$E$9,$F170-a!$E$4-$I170,0,1)</f>
        <v>#N/A</v>
      </c>
      <c r="O170" s="123" t="e">
        <f>-1*PMT(a!$E$8/12,2*$U170*a!$E$9,$F170-a!$E$4-$J170,0,1)</f>
        <v>#N/A</v>
      </c>
      <c r="P170" s="123" t="e">
        <f t="shared" si="39"/>
        <v>#N/A</v>
      </c>
      <c r="Q170" s="123" t="e">
        <f t="shared" si="40"/>
        <v>#N/A</v>
      </c>
      <c r="R170" s="114" t="e">
        <f>IF($M170&lt;$I170,"Error",IF(AND($K170&gt;$J170,$M170&gt;$K170),"Error",IF(AND($K170&lt;$J170,$M170&gt;$J170),"Error",-1*PMT(a!$E$8/12,2*$U170*a!$E$9,$F170-$M170-a!$E$4,0,1))))</f>
        <v>#N/A</v>
      </c>
      <c r="S170" s="32">
        <f t="shared" si="41"/>
        <v>1</v>
      </c>
      <c r="T170" s="33" t="e">
        <f t="shared" si="42"/>
        <v>#N/A</v>
      </c>
      <c r="U170" s="33" t="e">
        <f t="shared" si="47"/>
        <v>#N/A</v>
      </c>
      <c r="V170" s="33" t="e">
        <f t="shared" si="43"/>
        <v>#N/A</v>
      </c>
      <c r="W170" s="124">
        <f t="shared" si="44"/>
        <v>0</v>
      </c>
    </row>
    <row r="171" spans="9:23" x14ac:dyDescent="0.25">
      <c r="I171" s="31">
        <v>0</v>
      </c>
      <c r="J171" s="121">
        <f t="shared" si="48"/>
        <v>0</v>
      </c>
      <c r="K171" s="122" t="e">
        <f>MAX(0,($F171-0+PV(a!$E$8/12,2*$U171*a!$E$9,$W171,0,1)))</f>
        <v>#N/A</v>
      </c>
      <c r="L171" s="122" t="e">
        <f t="shared" si="45"/>
        <v>#N/A</v>
      </c>
      <c r="M171" s="114" t="e">
        <f t="shared" si="46"/>
        <v>#N/A</v>
      </c>
      <c r="N171" s="122" t="e">
        <f>-1*PMT(a!$E$8/12,2*$U171*a!$E$9,$F171-a!$E$4-$I171,0,1)</f>
        <v>#N/A</v>
      </c>
      <c r="O171" s="123" t="e">
        <f>-1*PMT(a!$E$8/12,2*$U171*a!$E$9,$F171-a!$E$4-$J171,0,1)</f>
        <v>#N/A</v>
      </c>
      <c r="P171" s="123" t="e">
        <f t="shared" si="39"/>
        <v>#N/A</v>
      </c>
      <c r="Q171" s="123" t="e">
        <f t="shared" si="40"/>
        <v>#N/A</v>
      </c>
      <c r="R171" s="114" t="e">
        <f>IF($M171&lt;$I171,"Error",IF(AND($K171&gt;$J171,$M171&gt;$K171),"Error",IF(AND($K171&lt;$J171,$M171&gt;$J171),"Error",-1*PMT(a!$E$8/12,2*$U171*a!$E$9,$F171-$M171-a!$E$4,0,1))))</f>
        <v>#N/A</v>
      </c>
      <c r="S171" s="32">
        <f t="shared" si="41"/>
        <v>1</v>
      </c>
      <c r="T171" s="33" t="e">
        <f t="shared" si="42"/>
        <v>#N/A</v>
      </c>
      <c r="U171" s="33" t="e">
        <f t="shared" si="47"/>
        <v>#N/A</v>
      </c>
      <c r="V171" s="33" t="e">
        <f t="shared" si="43"/>
        <v>#N/A</v>
      </c>
      <c r="W171" s="124">
        <f t="shared" si="44"/>
        <v>0</v>
      </c>
    </row>
    <row r="172" spans="9:23" x14ac:dyDescent="0.25">
      <c r="I172" s="31">
        <v>0</v>
      </c>
      <c r="J172" s="121">
        <f t="shared" si="48"/>
        <v>0</v>
      </c>
      <c r="K172" s="122" t="e">
        <f>MAX(0,($F172-0+PV(a!$E$8/12,2*$U172*a!$E$9,$W172,0,1)))</f>
        <v>#N/A</v>
      </c>
      <c r="L172" s="122" t="e">
        <f t="shared" si="45"/>
        <v>#N/A</v>
      </c>
      <c r="M172" s="114" t="e">
        <f t="shared" si="46"/>
        <v>#N/A</v>
      </c>
      <c r="N172" s="122" t="e">
        <f>-1*PMT(a!$E$8/12,2*$U172*a!$E$9,$F172-a!$E$4-$I172,0,1)</f>
        <v>#N/A</v>
      </c>
      <c r="O172" s="123" t="e">
        <f>-1*PMT(a!$E$8/12,2*$U172*a!$E$9,$F172-a!$E$4-$J172,0,1)</f>
        <v>#N/A</v>
      </c>
      <c r="P172" s="123" t="e">
        <f t="shared" si="39"/>
        <v>#N/A</v>
      </c>
      <c r="Q172" s="123" t="e">
        <f t="shared" si="40"/>
        <v>#N/A</v>
      </c>
      <c r="R172" s="114" t="e">
        <f>IF($M172&lt;$I172,"Error",IF(AND($K172&gt;$J172,$M172&gt;$K172),"Error",IF(AND($K172&lt;$J172,$M172&gt;$J172),"Error",-1*PMT(a!$E$8/12,2*$U172*a!$E$9,$F172-$M172-a!$E$4,0,1))))</f>
        <v>#N/A</v>
      </c>
      <c r="S172" s="32">
        <f t="shared" si="41"/>
        <v>1</v>
      </c>
      <c r="T172" s="33" t="e">
        <f t="shared" si="42"/>
        <v>#N/A</v>
      </c>
      <c r="U172" s="33" t="e">
        <f t="shared" si="47"/>
        <v>#N/A</v>
      </c>
      <c r="V172" s="33" t="e">
        <f t="shared" si="43"/>
        <v>#N/A</v>
      </c>
      <c r="W172" s="124">
        <f t="shared" si="44"/>
        <v>0</v>
      </c>
    </row>
    <row r="173" spans="9:23" x14ac:dyDescent="0.25">
      <c r="I173" s="31">
        <v>0</v>
      </c>
      <c r="J173" s="121">
        <f t="shared" si="48"/>
        <v>0</v>
      </c>
      <c r="K173" s="122" t="e">
        <f>MAX(0,($F173-0+PV(a!$E$8/12,2*$U173*a!$E$9,$W173,0,1)))</f>
        <v>#N/A</v>
      </c>
      <c r="L173" s="122" t="e">
        <f t="shared" si="45"/>
        <v>#N/A</v>
      </c>
      <c r="M173" s="114" t="e">
        <f t="shared" si="46"/>
        <v>#N/A</v>
      </c>
      <c r="N173" s="122" t="e">
        <f>-1*PMT(a!$E$8/12,2*$U173*a!$E$9,$F173-a!$E$4-$I173,0,1)</f>
        <v>#N/A</v>
      </c>
      <c r="O173" s="123" t="e">
        <f>-1*PMT(a!$E$8/12,2*$U173*a!$E$9,$F173-a!$E$4-$J173,0,1)</f>
        <v>#N/A</v>
      </c>
      <c r="P173" s="123" t="e">
        <f t="shared" si="39"/>
        <v>#N/A</v>
      </c>
      <c r="Q173" s="123" t="e">
        <f t="shared" si="40"/>
        <v>#N/A</v>
      </c>
      <c r="R173" s="114" t="e">
        <f>IF($M173&lt;$I173,"Error",IF(AND($K173&gt;$J173,$M173&gt;$K173),"Error",IF(AND($K173&lt;$J173,$M173&gt;$J173),"Error",-1*PMT(a!$E$8/12,2*$U173*a!$E$9,$F173-$M173-a!$E$4,0,1))))</f>
        <v>#N/A</v>
      </c>
      <c r="S173" s="32">
        <f t="shared" si="41"/>
        <v>1</v>
      </c>
      <c r="T173" s="33" t="e">
        <f t="shared" si="42"/>
        <v>#N/A</v>
      </c>
      <c r="U173" s="33" t="e">
        <f t="shared" si="47"/>
        <v>#N/A</v>
      </c>
      <c r="V173" s="33" t="e">
        <f t="shared" si="43"/>
        <v>#N/A</v>
      </c>
      <c r="W173" s="124">
        <f t="shared" si="44"/>
        <v>0</v>
      </c>
    </row>
    <row r="174" spans="9:23" x14ac:dyDescent="0.25">
      <c r="I174" s="31">
        <v>0</v>
      </c>
      <c r="J174" s="121">
        <f t="shared" si="48"/>
        <v>0</v>
      </c>
      <c r="K174" s="122" t="e">
        <f>MAX(0,($F174-0+PV(a!$E$8/12,2*$U174*a!$E$9,$W174,0,1)))</f>
        <v>#N/A</v>
      </c>
      <c r="L174" s="122" t="e">
        <f t="shared" si="45"/>
        <v>#N/A</v>
      </c>
      <c r="M174" s="114" t="e">
        <f t="shared" si="46"/>
        <v>#N/A</v>
      </c>
      <c r="N174" s="122" t="e">
        <f>-1*PMT(a!$E$8/12,2*$U174*a!$E$9,$F174-a!$E$4-$I174,0,1)</f>
        <v>#N/A</v>
      </c>
      <c r="O174" s="123" t="e">
        <f>-1*PMT(a!$E$8/12,2*$U174*a!$E$9,$F174-a!$E$4-$J174,0,1)</f>
        <v>#N/A</v>
      </c>
      <c r="P174" s="123" t="e">
        <f t="shared" si="39"/>
        <v>#N/A</v>
      </c>
      <c r="Q174" s="123" t="e">
        <f t="shared" si="40"/>
        <v>#N/A</v>
      </c>
      <c r="R174" s="114" t="e">
        <f>IF($M174&lt;$I174,"Error",IF(AND($K174&gt;$J174,$M174&gt;$K174),"Error",IF(AND($K174&lt;$J174,$M174&gt;$J174),"Error",-1*PMT(a!$E$8/12,2*$U174*a!$E$9,$F174-$M174-a!$E$4,0,1))))</f>
        <v>#N/A</v>
      </c>
      <c r="S174" s="32">
        <f t="shared" si="41"/>
        <v>1</v>
      </c>
      <c r="T174" s="33" t="e">
        <f t="shared" si="42"/>
        <v>#N/A</v>
      </c>
      <c r="U174" s="33" t="e">
        <f t="shared" si="47"/>
        <v>#N/A</v>
      </c>
      <c r="V174" s="33" t="e">
        <f t="shared" si="43"/>
        <v>#N/A</v>
      </c>
      <c r="W174" s="124">
        <f t="shared" si="44"/>
        <v>0</v>
      </c>
    </row>
    <row r="175" spans="9:23" x14ac:dyDescent="0.25">
      <c r="I175" s="31">
        <v>0</v>
      </c>
      <c r="J175" s="121">
        <f t="shared" si="48"/>
        <v>0</v>
      </c>
      <c r="K175" s="122" t="e">
        <f>MAX(0,($F175-0+PV(a!$E$8/12,2*$U175*a!$E$9,$W175,0,1)))</f>
        <v>#N/A</v>
      </c>
      <c r="L175" s="122" t="e">
        <f t="shared" si="45"/>
        <v>#N/A</v>
      </c>
      <c r="M175" s="114" t="e">
        <f t="shared" si="46"/>
        <v>#N/A</v>
      </c>
      <c r="N175" s="122" t="e">
        <f>-1*PMT(a!$E$8/12,2*$U175*a!$E$9,$F175-a!$E$4-$I175,0,1)</f>
        <v>#N/A</v>
      </c>
      <c r="O175" s="123" t="e">
        <f>-1*PMT(a!$E$8/12,2*$U175*a!$E$9,$F175-a!$E$4-$J175,0,1)</f>
        <v>#N/A</v>
      </c>
      <c r="P175" s="123" t="e">
        <f t="shared" si="39"/>
        <v>#N/A</v>
      </c>
      <c r="Q175" s="123" t="e">
        <f t="shared" si="40"/>
        <v>#N/A</v>
      </c>
      <c r="R175" s="114" t="e">
        <f>IF($M175&lt;$I175,"Error",IF(AND($K175&gt;$J175,$M175&gt;$K175),"Error",IF(AND($K175&lt;$J175,$M175&gt;$J175),"Error",-1*PMT(a!$E$8/12,2*$U175*a!$E$9,$F175-$M175-a!$E$4,0,1))))</f>
        <v>#N/A</v>
      </c>
      <c r="S175" s="32">
        <f t="shared" si="41"/>
        <v>1</v>
      </c>
      <c r="T175" s="33" t="e">
        <f t="shared" si="42"/>
        <v>#N/A</v>
      </c>
      <c r="U175" s="33" t="e">
        <f t="shared" si="47"/>
        <v>#N/A</v>
      </c>
      <c r="V175" s="33" t="e">
        <f t="shared" si="43"/>
        <v>#N/A</v>
      </c>
      <c r="W175" s="124">
        <f t="shared" si="44"/>
        <v>0</v>
      </c>
    </row>
    <row r="176" spans="9:23" x14ac:dyDescent="0.25">
      <c r="I176" s="31">
        <v>0</v>
      </c>
      <c r="J176" s="121">
        <f t="shared" si="48"/>
        <v>0</v>
      </c>
      <c r="K176" s="122" t="e">
        <f>MAX(0,($F176-0+PV(a!$E$8/12,2*$U176*a!$E$9,$W176,0,1)))</f>
        <v>#N/A</v>
      </c>
      <c r="L176" s="122" t="e">
        <f t="shared" si="45"/>
        <v>#N/A</v>
      </c>
      <c r="M176" s="114" t="e">
        <f t="shared" si="46"/>
        <v>#N/A</v>
      </c>
      <c r="N176" s="122" t="e">
        <f>-1*PMT(a!$E$8/12,2*$U176*a!$E$9,$F176-a!$E$4-$I176,0,1)</f>
        <v>#N/A</v>
      </c>
      <c r="O176" s="123" t="e">
        <f>-1*PMT(a!$E$8/12,2*$U176*a!$E$9,$F176-a!$E$4-$J176,0,1)</f>
        <v>#N/A</v>
      </c>
      <c r="P176" s="123" t="e">
        <f t="shared" si="39"/>
        <v>#N/A</v>
      </c>
      <c r="Q176" s="123" t="e">
        <f t="shared" si="40"/>
        <v>#N/A</v>
      </c>
      <c r="R176" s="114" t="e">
        <f>IF($M176&lt;$I176,"Error",IF(AND($K176&gt;$J176,$M176&gt;$K176),"Error",IF(AND($K176&lt;$J176,$M176&gt;$J176),"Error",-1*PMT(a!$E$8/12,2*$U176*a!$E$9,$F176-$M176-a!$E$4,0,1))))</f>
        <v>#N/A</v>
      </c>
      <c r="S176" s="32">
        <f t="shared" si="41"/>
        <v>1</v>
      </c>
      <c r="T176" s="33" t="e">
        <f t="shared" si="42"/>
        <v>#N/A</v>
      </c>
      <c r="U176" s="33" t="e">
        <f t="shared" si="47"/>
        <v>#N/A</v>
      </c>
      <c r="V176" s="33" t="e">
        <f t="shared" si="43"/>
        <v>#N/A</v>
      </c>
      <c r="W176" s="124">
        <f t="shared" si="44"/>
        <v>0</v>
      </c>
    </row>
    <row r="177" spans="9:23" x14ac:dyDescent="0.25">
      <c r="I177" s="31">
        <v>0</v>
      </c>
      <c r="J177" s="121">
        <f t="shared" si="48"/>
        <v>0</v>
      </c>
      <c r="K177" s="122" t="e">
        <f>MAX(0,($F177-0+PV(a!$E$8/12,2*$U177*a!$E$9,$W177,0,1)))</f>
        <v>#N/A</v>
      </c>
      <c r="L177" s="122" t="e">
        <f t="shared" si="45"/>
        <v>#N/A</v>
      </c>
      <c r="M177" s="114" t="e">
        <f t="shared" si="46"/>
        <v>#N/A</v>
      </c>
      <c r="N177" s="122" t="e">
        <f>-1*PMT(a!$E$8/12,2*$U177*a!$E$9,$F177-a!$E$4-$I177,0,1)</f>
        <v>#N/A</v>
      </c>
      <c r="O177" s="123" t="e">
        <f>-1*PMT(a!$E$8/12,2*$U177*a!$E$9,$F177-a!$E$4-$J177,0,1)</f>
        <v>#N/A</v>
      </c>
      <c r="P177" s="123" t="e">
        <f t="shared" si="39"/>
        <v>#N/A</v>
      </c>
      <c r="Q177" s="123" t="e">
        <f t="shared" si="40"/>
        <v>#N/A</v>
      </c>
      <c r="R177" s="114" t="e">
        <f>IF($M177&lt;$I177,"Error",IF(AND($K177&gt;$J177,$M177&gt;$K177),"Error",IF(AND($K177&lt;$J177,$M177&gt;$J177),"Error",-1*PMT(a!$E$8/12,2*$U177*a!$E$9,$F177-$M177-a!$E$4,0,1))))</f>
        <v>#N/A</v>
      </c>
      <c r="S177" s="32">
        <f t="shared" si="41"/>
        <v>1</v>
      </c>
      <c r="T177" s="33" t="e">
        <f t="shared" si="42"/>
        <v>#N/A</v>
      </c>
      <c r="U177" s="33" t="e">
        <f t="shared" si="47"/>
        <v>#N/A</v>
      </c>
      <c r="V177" s="33" t="e">
        <f t="shared" si="43"/>
        <v>#N/A</v>
      </c>
      <c r="W177" s="124">
        <f t="shared" si="44"/>
        <v>0</v>
      </c>
    </row>
    <row r="178" spans="9:23" x14ac:dyDescent="0.25">
      <c r="I178" s="31">
        <v>0</v>
      </c>
      <c r="J178" s="121">
        <f t="shared" si="48"/>
        <v>0</v>
      </c>
      <c r="K178" s="122" t="e">
        <f>MAX(0,($F178-0+PV(a!$E$8/12,2*$U178*a!$E$9,$W178,0,1)))</f>
        <v>#N/A</v>
      </c>
      <c r="L178" s="122" t="e">
        <f t="shared" si="45"/>
        <v>#N/A</v>
      </c>
      <c r="M178" s="114" t="e">
        <f t="shared" si="46"/>
        <v>#N/A</v>
      </c>
      <c r="N178" s="122" t="e">
        <f>-1*PMT(a!$E$8/12,2*$U178*a!$E$9,$F178-a!$E$4-$I178,0,1)</f>
        <v>#N/A</v>
      </c>
      <c r="O178" s="123" t="e">
        <f>-1*PMT(a!$E$8/12,2*$U178*a!$E$9,$F178-a!$E$4-$J178,0,1)</f>
        <v>#N/A</v>
      </c>
      <c r="P178" s="123" t="e">
        <f t="shared" si="39"/>
        <v>#N/A</v>
      </c>
      <c r="Q178" s="123" t="e">
        <f t="shared" si="40"/>
        <v>#N/A</v>
      </c>
      <c r="R178" s="114" t="e">
        <f>IF($M178&lt;$I178,"Error",IF(AND($K178&gt;$J178,$M178&gt;$K178),"Error",IF(AND($K178&lt;$J178,$M178&gt;$J178),"Error",-1*PMT(a!$E$8/12,2*$U178*a!$E$9,$F178-$M178-a!$E$4,0,1))))</f>
        <v>#N/A</v>
      </c>
      <c r="S178" s="32">
        <f t="shared" si="41"/>
        <v>1</v>
      </c>
      <c r="T178" s="33" t="e">
        <f t="shared" si="42"/>
        <v>#N/A</v>
      </c>
      <c r="U178" s="33" t="e">
        <f t="shared" si="47"/>
        <v>#N/A</v>
      </c>
      <c r="V178" s="33" t="e">
        <f t="shared" si="43"/>
        <v>#N/A</v>
      </c>
      <c r="W178" s="124">
        <f t="shared" si="44"/>
        <v>0</v>
      </c>
    </row>
    <row r="179" spans="9:23" x14ac:dyDescent="0.25">
      <c r="I179" s="31">
        <v>0</v>
      </c>
      <c r="J179" s="121">
        <f t="shared" si="48"/>
        <v>0</v>
      </c>
      <c r="K179" s="122" t="e">
        <f>MAX(0,($F179-0+PV(a!$E$8/12,2*$U179*a!$E$9,$W179,0,1)))</f>
        <v>#N/A</v>
      </c>
      <c r="L179" s="122" t="e">
        <f t="shared" si="45"/>
        <v>#N/A</v>
      </c>
      <c r="M179" s="114" t="e">
        <f t="shared" si="46"/>
        <v>#N/A</v>
      </c>
      <c r="N179" s="122" t="e">
        <f>-1*PMT(a!$E$8/12,2*$U179*a!$E$9,$F179-a!$E$4-$I179,0,1)</f>
        <v>#N/A</v>
      </c>
      <c r="O179" s="123" t="e">
        <f>-1*PMT(a!$E$8/12,2*$U179*a!$E$9,$F179-a!$E$4-$J179,0,1)</f>
        <v>#N/A</v>
      </c>
      <c r="P179" s="123" t="e">
        <f t="shared" si="39"/>
        <v>#N/A</v>
      </c>
      <c r="Q179" s="123" t="e">
        <f t="shared" si="40"/>
        <v>#N/A</v>
      </c>
      <c r="R179" s="114" t="e">
        <f>IF($M179&lt;$I179,"Error",IF(AND($K179&gt;$J179,$M179&gt;$K179),"Error",IF(AND($K179&lt;$J179,$M179&gt;$J179),"Error",-1*PMT(a!$E$8/12,2*$U179*a!$E$9,$F179-$M179-a!$E$4,0,1))))</f>
        <v>#N/A</v>
      </c>
      <c r="S179" s="32">
        <f t="shared" si="41"/>
        <v>1</v>
      </c>
      <c r="T179" s="33" t="e">
        <f t="shared" si="42"/>
        <v>#N/A</v>
      </c>
      <c r="U179" s="33" t="e">
        <f t="shared" si="47"/>
        <v>#N/A</v>
      </c>
      <c r="V179" s="33" t="e">
        <f t="shared" si="43"/>
        <v>#N/A</v>
      </c>
      <c r="W179" s="124">
        <f t="shared" si="44"/>
        <v>0</v>
      </c>
    </row>
    <row r="180" spans="9:23" x14ac:dyDescent="0.25">
      <c r="I180" s="31">
        <v>0</v>
      </c>
      <c r="J180" s="121">
        <f t="shared" si="48"/>
        <v>0</v>
      </c>
      <c r="K180" s="122" t="e">
        <f>MAX(0,($F180-0+PV(a!$E$8/12,2*$U180*a!$E$9,$W180,0,1)))</f>
        <v>#N/A</v>
      </c>
      <c r="L180" s="122" t="e">
        <f t="shared" si="45"/>
        <v>#N/A</v>
      </c>
      <c r="M180" s="114" t="e">
        <f t="shared" si="46"/>
        <v>#N/A</v>
      </c>
      <c r="N180" s="122" t="e">
        <f>-1*PMT(a!$E$8/12,2*$U180*a!$E$9,$F180-a!$E$4-$I180,0,1)</f>
        <v>#N/A</v>
      </c>
      <c r="O180" s="123" t="e">
        <f>-1*PMT(a!$E$8/12,2*$U180*a!$E$9,$F180-a!$E$4-$J180,0,1)</f>
        <v>#N/A</v>
      </c>
      <c r="P180" s="123" t="e">
        <f t="shared" si="39"/>
        <v>#N/A</v>
      </c>
      <c r="Q180" s="123" t="e">
        <f t="shared" si="40"/>
        <v>#N/A</v>
      </c>
      <c r="R180" s="114" t="e">
        <f>IF($M180&lt;$I180,"Error",IF(AND($K180&gt;$J180,$M180&gt;$K180),"Error",IF(AND($K180&lt;$J180,$M180&gt;$J180),"Error",-1*PMT(a!$E$8/12,2*$U180*a!$E$9,$F180-$M180-a!$E$4,0,1))))</f>
        <v>#N/A</v>
      </c>
      <c r="S180" s="32">
        <f t="shared" si="41"/>
        <v>1</v>
      </c>
      <c r="T180" s="33" t="e">
        <f t="shared" si="42"/>
        <v>#N/A</v>
      </c>
      <c r="U180" s="33" t="e">
        <f t="shared" si="47"/>
        <v>#N/A</v>
      </c>
      <c r="V180" s="33" t="e">
        <f t="shared" si="43"/>
        <v>#N/A</v>
      </c>
      <c r="W180" s="124">
        <f t="shared" si="44"/>
        <v>0</v>
      </c>
    </row>
    <row r="181" spans="9:23" x14ac:dyDescent="0.25">
      <c r="I181" s="31">
        <v>0</v>
      </c>
      <c r="J181" s="121">
        <f t="shared" si="48"/>
        <v>0</v>
      </c>
      <c r="K181" s="122" t="e">
        <f>MAX(0,($F181-0+PV(a!$E$8/12,2*$U181*a!$E$9,$W181,0,1)))</f>
        <v>#N/A</v>
      </c>
      <c r="L181" s="122" t="e">
        <f t="shared" si="45"/>
        <v>#N/A</v>
      </c>
      <c r="M181" s="114" t="e">
        <f t="shared" si="46"/>
        <v>#N/A</v>
      </c>
      <c r="N181" s="122" t="e">
        <f>-1*PMT(a!$E$8/12,2*$U181*a!$E$9,$F181-a!$E$4-$I181,0,1)</f>
        <v>#N/A</v>
      </c>
      <c r="O181" s="123" t="e">
        <f>-1*PMT(a!$E$8/12,2*$U181*a!$E$9,$F181-a!$E$4-$J181,0,1)</f>
        <v>#N/A</v>
      </c>
      <c r="P181" s="123" t="e">
        <f t="shared" si="39"/>
        <v>#N/A</v>
      </c>
      <c r="Q181" s="123" t="e">
        <f t="shared" si="40"/>
        <v>#N/A</v>
      </c>
      <c r="R181" s="114" t="e">
        <f>IF($M181&lt;$I181,"Error",IF(AND($K181&gt;$J181,$M181&gt;$K181),"Error",IF(AND($K181&lt;$J181,$M181&gt;$J181),"Error",-1*PMT(a!$E$8/12,2*$U181*a!$E$9,$F181-$M181-a!$E$4,0,1))))</f>
        <v>#N/A</v>
      </c>
      <c r="S181" s="32">
        <f t="shared" si="41"/>
        <v>1</v>
      </c>
      <c r="T181" s="33" t="e">
        <f t="shared" si="42"/>
        <v>#N/A</v>
      </c>
      <c r="U181" s="33" t="e">
        <f t="shared" si="47"/>
        <v>#N/A</v>
      </c>
      <c r="V181" s="33" t="e">
        <f t="shared" si="43"/>
        <v>#N/A</v>
      </c>
      <c r="W181" s="124">
        <f t="shared" si="44"/>
        <v>0</v>
      </c>
    </row>
    <row r="182" spans="9:23" x14ac:dyDescent="0.25">
      <c r="I182" s="31">
        <v>0</v>
      </c>
      <c r="J182" s="121">
        <f t="shared" si="48"/>
        <v>0</v>
      </c>
      <c r="K182" s="122" t="e">
        <f>MAX(0,($F182-0+PV(a!$E$8/12,2*$U182*a!$E$9,$W182,0,1)))</f>
        <v>#N/A</v>
      </c>
      <c r="L182" s="122" t="e">
        <f t="shared" si="45"/>
        <v>#N/A</v>
      </c>
      <c r="M182" s="114" t="e">
        <f t="shared" si="46"/>
        <v>#N/A</v>
      </c>
      <c r="N182" s="122" t="e">
        <f>-1*PMT(a!$E$8/12,2*$U182*a!$E$9,$F182-a!$E$4-$I182,0,1)</f>
        <v>#N/A</v>
      </c>
      <c r="O182" s="123" t="e">
        <f>-1*PMT(a!$E$8/12,2*$U182*a!$E$9,$F182-a!$E$4-$J182,0,1)</f>
        <v>#N/A</v>
      </c>
      <c r="P182" s="123" t="e">
        <f t="shared" si="39"/>
        <v>#N/A</v>
      </c>
      <c r="Q182" s="123" t="e">
        <f t="shared" si="40"/>
        <v>#N/A</v>
      </c>
      <c r="R182" s="114" t="e">
        <f>IF($M182&lt;$I182,"Error",IF(AND($K182&gt;$J182,$M182&gt;$K182),"Error",IF(AND($K182&lt;$J182,$M182&gt;$J182),"Error",-1*PMT(a!$E$8/12,2*$U182*a!$E$9,$F182-$M182-a!$E$4,0,1))))</f>
        <v>#N/A</v>
      </c>
      <c r="S182" s="32">
        <f t="shared" si="41"/>
        <v>1</v>
      </c>
      <c r="T182" s="33" t="e">
        <f t="shared" si="42"/>
        <v>#N/A</v>
      </c>
      <c r="U182" s="33" t="e">
        <f t="shared" si="47"/>
        <v>#N/A</v>
      </c>
      <c r="V182" s="33" t="e">
        <f t="shared" si="43"/>
        <v>#N/A</v>
      </c>
      <c r="W182" s="124">
        <f t="shared" si="44"/>
        <v>0</v>
      </c>
    </row>
    <row r="183" spans="9:23" x14ac:dyDescent="0.25">
      <c r="I183" s="31">
        <v>0</v>
      </c>
      <c r="J183" s="121">
        <f t="shared" si="48"/>
        <v>0</v>
      </c>
      <c r="K183" s="122" t="e">
        <f>MAX(0,($F183-0+PV(a!$E$8/12,2*$U183*a!$E$9,$W183,0,1)))</f>
        <v>#N/A</v>
      </c>
      <c r="L183" s="122" t="e">
        <f t="shared" si="45"/>
        <v>#N/A</v>
      </c>
      <c r="M183" s="114" t="e">
        <f t="shared" si="46"/>
        <v>#N/A</v>
      </c>
      <c r="N183" s="122" t="e">
        <f>-1*PMT(a!$E$8/12,2*$U183*a!$E$9,$F183-a!$E$4-$I183,0,1)</f>
        <v>#N/A</v>
      </c>
      <c r="O183" s="123" t="e">
        <f>-1*PMT(a!$E$8/12,2*$U183*a!$E$9,$F183-a!$E$4-$J183,0,1)</f>
        <v>#N/A</v>
      </c>
      <c r="P183" s="123" t="e">
        <f t="shared" ref="P183:P246" si="49">IF(K183=0,N183,W183)</f>
        <v>#N/A</v>
      </c>
      <c r="Q183" s="123" t="e">
        <f t="shared" ref="Q183:Q246" si="50">IF(K183=L183,P183,R183)</f>
        <v>#N/A</v>
      </c>
      <c r="R183" s="114" t="e">
        <f>IF($M183&lt;$I183,"Error",IF(AND($K183&gt;$J183,$M183&gt;$K183),"Error",IF(AND($K183&lt;$J183,$M183&gt;$J183),"Error",-1*PMT(a!$E$8/12,2*$U183*a!$E$9,$F183-$M183-a!$E$4,0,1))))</f>
        <v>#N/A</v>
      </c>
      <c r="S183" s="32">
        <f t="shared" ref="S183:S246" si="51">IF(E183="F",0,1)</f>
        <v>1</v>
      </c>
      <c r="T183" s="33" t="e">
        <f t="shared" ref="T183:T246" si="52">IF($S183=1,VLOOKUP(H183,M,11,FALSE),VLOOKUP(H183,F,11,FALSE))</f>
        <v>#N/A</v>
      </c>
      <c r="U183" s="33" t="e">
        <f t="shared" si="47"/>
        <v>#N/A</v>
      </c>
      <c r="V183" s="33" t="e">
        <f t="shared" ref="V183:V246" si="53">+U183*2</f>
        <v>#N/A</v>
      </c>
      <c r="W183" s="124">
        <f t="shared" ref="W183:W246" si="54">+G183/12*0.5</f>
        <v>0</v>
      </c>
    </row>
    <row r="184" spans="9:23" x14ac:dyDescent="0.25">
      <c r="I184" s="31">
        <v>0</v>
      </c>
      <c r="J184" s="121">
        <f t="shared" si="48"/>
        <v>0</v>
      </c>
      <c r="K184" s="122" t="e">
        <f>MAX(0,($F184-0+PV(a!$E$8/12,2*$U184*a!$E$9,$W184,0,1)))</f>
        <v>#N/A</v>
      </c>
      <c r="L184" s="122" t="e">
        <f t="shared" si="45"/>
        <v>#N/A</v>
      </c>
      <c r="M184" s="114" t="e">
        <f t="shared" si="46"/>
        <v>#N/A</v>
      </c>
      <c r="N184" s="122" t="e">
        <f>-1*PMT(a!$E$8/12,2*$U184*a!$E$9,$F184-a!$E$4-$I184,0,1)</f>
        <v>#N/A</v>
      </c>
      <c r="O184" s="123" t="e">
        <f>-1*PMT(a!$E$8/12,2*$U184*a!$E$9,$F184-a!$E$4-$J184,0,1)</f>
        <v>#N/A</v>
      </c>
      <c r="P184" s="123" t="e">
        <f t="shared" si="49"/>
        <v>#N/A</v>
      </c>
      <c r="Q184" s="123" t="e">
        <f t="shared" si="50"/>
        <v>#N/A</v>
      </c>
      <c r="R184" s="114" t="e">
        <f>IF($M184&lt;$I184,"Error",IF(AND($K184&gt;$J184,$M184&gt;$K184),"Error",IF(AND($K184&lt;$J184,$M184&gt;$J184),"Error",-1*PMT(a!$E$8/12,2*$U184*a!$E$9,$F184-$M184-a!$E$4,0,1))))</f>
        <v>#N/A</v>
      </c>
      <c r="S184" s="32">
        <f t="shared" si="51"/>
        <v>1</v>
      </c>
      <c r="T184" s="33" t="e">
        <f t="shared" si="52"/>
        <v>#N/A</v>
      </c>
      <c r="U184" s="33" t="e">
        <f t="shared" si="47"/>
        <v>#N/A</v>
      </c>
      <c r="V184" s="33" t="e">
        <f t="shared" si="53"/>
        <v>#N/A</v>
      </c>
      <c r="W184" s="124">
        <f t="shared" si="54"/>
        <v>0</v>
      </c>
    </row>
    <row r="185" spans="9:23" x14ac:dyDescent="0.25">
      <c r="I185" s="31">
        <v>0</v>
      </c>
      <c r="J185" s="121">
        <f t="shared" si="48"/>
        <v>0</v>
      </c>
      <c r="K185" s="122" t="e">
        <f>MAX(0,($F185-0+PV(a!$E$8/12,2*$U185*a!$E$9,$W185,0,1)))</f>
        <v>#N/A</v>
      </c>
      <c r="L185" s="122" t="e">
        <f t="shared" si="45"/>
        <v>#N/A</v>
      </c>
      <c r="M185" s="114" t="e">
        <f t="shared" si="46"/>
        <v>#N/A</v>
      </c>
      <c r="N185" s="122" t="e">
        <f>-1*PMT(a!$E$8/12,2*$U185*a!$E$9,$F185-a!$E$4-$I185,0,1)</f>
        <v>#N/A</v>
      </c>
      <c r="O185" s="123" t="e">
        <f>-1*PMT(a!$E$8/12,2*$U185*a!$E$9,$F185-a!$E$4-$J185,0,1)</f>
        <v>#N/A</v>
      </c>
      <c r="P185" s="123" t="e">
        <f t="shared" si="49"/>
        <v>#N/A</v>
      </c>
      <c r="Q185" s="123" t="e">
        <f t="shared" si="50"/>
        <v>#N/A</v>
      </c>
      <c r="R185" s="114" t="e">
        <f>IF($M185&lt;$I185,"Error",IF(AND($K185&gt;$J185,$M185&gt;$K185),"Error",IF(AND($K185&lt;$J185,$M185&gt;$J185),"Error",-1*PMT(a!$E$8/12,2*$U185*a!$E$9,$F185-$M185-a!$E$4,0,1))))</f>
        <v>#N/A</v>
      </c>
      <c r="S185" s="32">
        <f t="shared" si="51"/>
        <v>1</v>
      </c>
      <c r="T185" s="33" t="e">
        <f t="shared" si="52"/>
        <v>#N/A</v>
      </c>
      <c r="U185" s="33" t="e">
        <f t="shared" si="47"/>
        <v>#N/A</v>
      </c>
      <c r="V185" s="33" t="e">
        <f t="shared" si="53"/>
        <v>#N/A</v>
      </c>
      <c r="W185" s="124">
        <f t="shared" si="54"/>
        <v>0</v>
      </c>
    </row>
    <row r="186" spans="9:23" x14ac:dyDescent="0.25">
      <c r="I186" s="31">
        <v>0</v>
      </c>
      <c r="J186" s="121">
        <f t="shared" si="48"/>
        <v>0</v>
      </c>
      <c r="K186" s="122" t="e">
        <f>MAX(0,($F186-0+PV(a!$E$8/12,2*$U186*a!$E$9,$W186,0,1)))</f>
        <v>#N/A</v>
      </c>
      <c r="L186" s="122" t="e">
        <f t="shared" si="45"/>
        <v>#N/A</v>
      </c>
      <c r="M186" s="114" t="e">
        <f t="shared" si="46"/>
        <v>#N/A</v>
      </c>
      <c r="N186" s="122" t="e">
        <f>-1*PMT(a!$E$8/12,2*$U186*a!$E$9,$F186-a!$E$4-$I186,0,1)</f>
        <v>#N/A</v>
      </c>
      <c r="O186" s="123" t="e">
        <f>-1*PMT(a!$E$8/12,2*$U186*a!$E$9,$F186-a!$E$4-$J186,0,1)</f>
        <v>#N/A</v>
      </c>
      <c r="P186" s="123" t="e">
        <f t="shared" si="49"/>
        <v>#N/A</v>
      </c>
      <c r="Q186" s="123" t="e">
        <f t="shared" si="50"/>
        <v>#N/A</v>
      </c>
      <c r="R186" s="114" t="e">
        <f>IF($M186&lt;$I186,"Error",IF(AND($K186&gt;$J186,$M186&gt;$K186),"Error",IF(AND($K186&lt;$J186,$M186&gt;$J186),"Error",-1*PMT(a!$E$8/12,2*$U186*a!$E$9,$F186-$M186-a!$E$4,0,1))))</f>
        <v>#N/A</v>
      </c>
      <c r="S186" s="32">
        <f t="shared" si="51"/>
        <v>1</v>
      </c>
      <c r="T186" s="33" t="e">
        <f t="shared" si="52"/>
        <v>#N/A</v>
      </c>
      <c r="U186" s="33" t="e">
        <f t="shared" si="47"/>
        <v>#N/A</v>
      </c>
      <c r="V186" s="33" t="e">
        <f t="shared" si="53"/>
        <v>#N/A</v>
      </c>
      <c r="W186" s="124">
        <f t="shared" si="54"/>
        <v>0</v>
      </c>
    </row>
    <row r="187" spans="9:23" x14ac:dyDescent="0.25">
      <c r="I187" s="31">
        <v>0</v>
      </c>
      <c r="J187" s="121">
        <f t="shared" si="48"/>
        <v>0</v>
      </c>
      <c r="K187" s="122" t="e">
        <f>MAX(0,($F187-0+PV(a!$E$8/12,2*$U187*a!$E$9,$W187,0,1)))</f>
        <v>#N/A</v>
      </c>
      <c r="L187" s="122" t="e">
        <f t="shared" si="45"/>
        <v>#N/A</v>
      </c>
      <c r="M187" s="114" t="e">
        <f t="shared" si="46"/>
        <v>#N/A</v>
      </c>
      <c r="N187" s="122" t="e">
        <f>-1*PMT(a!$E$8/12,2*$U187*a!$E$9,$F187-a!$E$4-$I187,0,1)</f>
        <v>#N/A</v>
      </c>
      <c r="O187" s="123" t="e">
        <f>-1*PMT(a!$E$8/12,2*$U187*a!$E$9,$F187-a!$E$4-$J187,0,1)</f>
        <v>#N/A</v>
      </c>
      <c r="P187" s="123" t="e">
        <f t="shared" si="49"/>
        <v>#N/A</v>
      </c>
      <c r="Q187" s="123" t="e">
        <f t="shared" si="50"/>
        <v>#N/A</v>
      </c>
      <c r="R187" s="114" t="e">
        <f>IF($M187&lt;$I187,"Error",IF(AND($K187&gt;$J187,$M187&gt;$K187),"Error",IF(AND($K187&lt;$J187,$M187&gt;$J187),"Error",-1*PMT(a!$E$8/12,2*$U187*a!$E$9,$F187-$M187-a!$E$4,0,1))))</f>
        <v>#N/A</v>
      </c>
      <c r="S187" s="32">
        <f t="shared" si="51"/>
        <v>1</v>
      </c>
      <c r="T187" s="33" t="e">
        <f t="shared" si="52"/>
        <v>#N/A</v>
      </c>
      <c r="U187" s="33" t="e">
        <f t="shared" si="47"/>
        <v>#N/A</v>
      </c>
      <c r="V187" s="33" t="e">
        <f t="shared" si="53"/>
        <v>#N/A</v>
      </c>
      <c r="W187" s="124">
        <f t="shared" si="54"/>
        <v>0</v>
      </c>
    </row>
    <row r="188" spans="9:23" x14ac:dyDescent="0.25">
      <c r="I188" s="31">
        <v>0</v>
      </c>
      <c r="J188" s="121">
        <f t="shared" si="48"/>
        <v>0</v>
      </c>
      <c r="K188" s="122" t="e">
        <f>MAX(0,($F188-0+PV(a!$E$8/12,2*$U188*a!$E$9,$W188,0,1)))</f>
        <v>#N/A</v>
      </c>
      <c r="L188" s="122" t="e">
        <f t="shared" si="45"/>
        <v>#N/A</v>
      </c>
      <c r="M188" s="114" t="e">
        <f t="shared" si="46"/>
        <v>#N/A</v>
      </c>
      <c r="N188" s="122" t="e">
        <f>-1*PMT(a!$E$8/12,2*$U188*a!$E$9,$F188-a!$E$4-$I188,0,1)</f>
        <v>#N/A</v>
      </c>
      <c r="O188" s="123" t="e">
        <f>-1*PMT(a!$E$8/12,2*$U188*a!$E$9,$F188-a!$E$4-$J188,0,1)</f>
        <v>#N/A</v>
      </c>
      <c r="P188" s="123" t="e">
        <f t="shared" si="49"/>
        <v>#N/A</v>
      </c>
      <c r="Q188" s="123" t="e">
        <f t="shared" si="50"/>
        <v>#N/A</v>
      </c>
      <c r="R188" s="114" t="e">
        <f>IF($M188&lt;$I188,"Error",IF(AND($K188&gt;$J188,$M188&gt;$K188),"Error",IF(AND($K188&lt;$J188,$M188&gt;$J188),"Error",-1*PMT(a!$E$8/12,2*$U188*a!$E$9,$F188-$M188-a!$E$4,0,1))))</f>
        <v>#N/A</v>
      </c>
      <c r="S188" s="32">
        <f t="shared" si="51"/>
        <v>1</v>
      </c>
      <c r="T188" s="33" t="e">
        <f t="shared" si="52"/>
        <v>#N/A</v>
      </c>
      <c r="U188" s="33" t="e">
        <f t="shared" si="47"/>
        <v>#N/A</v>
      </c>
      <c r="V188" s="33" t="e">
        <f t="shared" si="53"/>
        <v>#N/A</v>
      </c>
      <c r="W188" s="124">
        <f t="shared" si="54"/>
        <v>0</v>
      </c>
    </row>
    <row r="189" spans="9:23" x14ac:dyDescent="0.25">
      <c r="I189" s="31">
        <v>0</v>
      </c>
      <c r="J189" s="121">
        <f t="shared" si="48"/>
        <v>0</v>
      </c>
      <c r="K189" s="122" t="e">
        <f>MAX(0,($F189-0+PV(a!$E$8/12,2*$U189*a!$E$9,$W189,0,1)))</f>
        <v>#N/A</v>
      </c>
      <c r="L189" s="122" t="e">
        <f t="shared" si="45"/>
        <v>#N/A</v>
      </c>
      <c r="M189" s="114" t="e">
        <f t="shared" si="46"/>
        <v>#N/A</v>
      </c>
      <c r="N189" s="122" t="e">
        <f>-1*PMT(a!$E$8/12,2*$U189*a!$E$9,$F189-a!$E$4-$I189,0,1)</f>
        <v>#N/A</v>
      </c>
      <c r="O189" s="123" t="e">
        <f>-1*PMT(a!$E$8/12,2*$U189*a!$E$9,$F189-a!$E$4-$J189,0,1)</f>
        <v>#N/A</v>
      </c>
      <c r="P189" s="123" t="e">
        <f t="shared" si="49"/>
        <v>#N/A</v>
      </c>
      <c r="Q189" s="123" t="e">
        <f t="shared" si="50"/>
        <v>#N/A</v>
      </c>
      <c r="R189" s="114" t="e">
        <f>IF($M189&lt;$I189,"Error",IF(AND($K189&gt;$J189,$M189&gt;$K189),"Error",IF(AND($K189&lt;$J189,$M189&gt;$J189),"Error",-1*PMT(a!$E$8/12,2*$U189*a!$E$9,$F189-$M189-a!$E$4,0,1))))</f>
        <v>#N/A</v>
      </c>
      <c r="S189" s="32">
        <f t="shared" si="51"/>
        <v>1</v>
      </c>
      <c r="T189" s="33" t="e">
        <f t="shared" si="52"/>
        <v>#N/A</v>
      </c>
      <c r="U189" s="33" t="e">
        <f t="shared" si="47"/>
        <v>#N/A</v>
      </c>
      <c r="V189" s="33" t="e">
        <f t="shared" si="53"/>
        <v>#N/A</v>
      </c>
      <c r="W189" s="124">
        <f t="shared" si="54"/>
        <v>0</v>
      </c>
    </row>
    <row r="190" spans="9:23" x14ac:dyDescent="0.25">
      <c r="I190" s="31">
        <v>0</v>
      </c>
      <c r="J190" s="121">
        <f t="shared" si="48"/>
        <v>0</v>
      </c>
      <c r="K190" s="122" t="e">
        <f>MAX(0,($F190-0+PV(a!$E$8/12,2*$U190*a!$E$9,$W190,0,1)))</f>
        <v>#N/A</v>
      </c>
      <c r="L190" s="122" t="e">
        <f t="shared" si="45"/>
        <v>#N/A</v>
      </c>
      <c r="M190" s="114" t="e">
        <f t="shared" si="46"/>
        <v>#N/A</v>
      </c>
      <c r="N190" s="122" t="e">
        <f>-1*PMT(a!$E$8/12,2*$U190*a!$E$9,$F190-a!$E$4-$I190,0,1)</f>
        <v>#N/A</v>
      </c>
      <c r="O190" s="123" t="e">
        <f>-1*PMT(a!$E$8/12,2*$U190*a!$E$9,$F190-a!$E$4-$J190,0,1)</f>
        <v>#N/A</v>
      </c>
      <c r="P190" s="123" t="e">
        <f t="shared" si="49"/>
        <v>#N/A</v>
      </c>
      <c r="Q190" s="123" t="e">
        <f t="shared" si="50"/>
        <v>#N/A</v>
      </c>
      <c r="R190" s="114" t="e">
        <f>IF($M190&lt;$I190,"Error",IF(AND($K190&gt;$J190,$M190&gt;$K190),"Error",IF(AND($K190&lt;$J190,$M190&gt;$J190),"Error",-1*PMT(a!$E$8/12,2*$U190*a!$E$9,$F190-$M190-a!$E$4,0,1))))</f>
        <v>#N/A</v>
      </c>
      <c r="S190" s="32">
        <f t="shared" si="51"/>
        <v>1</v>
      </c>
      <c r="T190" s="33" t="e">
        <f t="shared" si="52"/>
        <v>#N/A</v>
      </c>
      <c r="U190" s="33" t="e">
        <f t="shared" si="47"/>
        <v>#N/A</v>
      </c>
      <c r="V190" s="33" t="e">
        <f t="shared" si="53"/>
        <v>#N/A</v>
      </c>
      <c r="W190" s="124">
        <f t="shared" si="54"/>
        <v>0</v>
      </c>
    </row>
    <row r="191" spans="9:23" x14ac:dyDescent="0.25">
      <c r="I191" s="31">
        <v>0</v>
      </c>
      <c r="J191" s="121">
        <f t="shared" si="48"/>
        <v>0</v>
      </c>
      <c r="K191" s="122" t="e">
        <f>MAX(0,($F191-0+PV(a!$E$8/12,2*$U191*a!$E$9,$W191,0,1)))</f>
        <v>#N/A</v>
      </c>
      <c r="L191" s="122" t="e">
        <f t="shared" si="45"/>
        <v>#N/A</v>
      </c>
      <c r="M191" s="114" t="e">
        <f t="shared" si="46"/>
        <v>#N/A</v>
      </c>
      <c r="N191" s="122" t="e">
        <f>-1*PMT(a!$E$8/12,2*$U191*a!$E$9,$F191-a!$E$4-$I191,0,1)</f>
        <v>#N/A</v>
      </c>
      <c r="O191" s="123" t="e">
        <f>-1*PMT(a!$E$8/12,2*$U191*a!$E$9,$F191-a!$E$4-$J191,0,1)</f>
        <v>#N/A</v>
      </c>
      <c r="P191" s="123" t="e">
        <f t="shared" si="49"/>
        <v>#N/A</v>
      </c>
      <c r="Q191" s="123" t="e">
        <f t="shared" si="50"/>
        <v>#N/A</v>
      </c>
      <c r="R191" s="114" t="e">
        <f>IF($M191&lt;$I191,"Error",IF(AND($K191&gt;$J191,$M191&gt;$K191),"Error",IF(AND($K191&lt;$J191,$M191&gt;$J191),"Error",-1*PMT(a!$E$8/12,2*$U191*a!$E$9,$F191-$M191-a!$E$4,0,1))))</f>
        <v>#N/A</v>
      </c>
      <c r="S191" s="32">
        <f t="shared" si="51"/>
        <v>1</v>
      </c>
      <c r="T191" s="33" t="e">
        <f t="shared" si="52"/>
        <v>#N/A</v>
      </c>
      <c r="U191" s="33" t="e">
        <f t="shared" si="47"/>
        <v>#N/A</v>
      </c>
      <c r="V191" s="33" t="e">
        <f t="shared" si="53"/>
        <v>#N/A</v>
      </c>
      <c r="W191" s="124">
        <f t="shared" si="54"/>
        <v>0</v>
      </c>
    </row>
    <row r="192" spans="9:23" x14ac:dyDescent="0.25">
      <c r="I192" s="31">
        <v>0</v>
      </c>
      <c r="J192" s="121">
        <f t="shared" si="48"/>
        <v>0</v>
      </c>
      <c r="K192" s="122" t="e">
        <f>MAX(0,($F192-0+PV(a!$E$8/12,2*$U192*a!$E$9,$W192,0,1)))</f>
        <v>#N/A</v>
      </c>
      <c r="L192" s="122" t="e">
        <f t="shared" si="45"/>
        <v>#N/A</v>
      </c>
      <c r="M192" s="114" t="e">
        <f t="shared" si="46"/>
        <v>#N/A</v>
      </c>
      <c r="N192" s="122" t="e">
        <f>-1*PMT(a!$E$8/12,2*$U192*a!$E$9,$F192-a!$E$4-$I192,0,1)</f>
        <v>#N/A</v>
      </c>
      <c r="O192" s="123" t="e">
        <f>-1*PMT(a!$E$8/12,2*$U192*a!$E$9,$F192-a!$E$4-$J192,0,1)</f>
        <v>#N/A</v>
      </c>
      <c r="P192" s="123" t="e">
        <f t="shared" si="49"/>
        <v>#N/A</v>
      </c>
      <c r="Q192" s="123" t="e">
        <f t="shared" si="50"/>
        <v>#N/A</v>
      </c>
      <c r="R192" s="114" t="e">
        <f>IF($M192&lt;$I192,"Error",IF(AND($K192&gt;$J192,$M192&gt;$K192),"Error",IF(AND($K192&lt;$J192,$M192&gt;$J192),"Error",-1*PMT(a!$E$8/12,2*$U192*a!$E$9,$F192-$M192-a!$E$4,0,1))))</f>
        <v>#N/A</v>
      </c>
      <c r="S192" s="32">
        <f t="shared" si="51"/>
        <v>1</v>
      </c>
      <c r="T192" s="33" t="e">
        <f t="shared" si="52"/>
        <v>#N/A</v>
      </c>
      <c r="U192" s="33" t="e">
        <f t="shared" si="47"/>
        <v>#N/A</v>
      </c>
      <c r="V192" s="33" t="e">
        <f t="shared" si="53"/>
        <v>#N/A</v>
      </c>
      <c r="W192" s="124">
        <f t="shared" si="54"/>
        <v>0</v>
      </c>
    </row>
    <row r="193" spans="9:23" x14ac:dyDescent="0.25">
      <c r="I193" s="31">
        <v>0</v>
      </c>
      <c r="J193" s="121">
        <f t="shared" si="48"/>
        <v>0</v>
      </c>
      <c r="K193" s="122" t="e">
        <f>MAX(0,($F193-0+PV(a!$E$8/12,2*$U193*a!$E$9,$W193,0,1)))</f>
        <v>#N/A</v>
      </c>
      <c r="L193" s="122" t="e">
        <f t="shared" si="45"/>
        <v>#N/A</v>
      </c>
      <c r="M193" s="114" t="e">
        <f t="shared" si="46"/>
        <v>#N/A</v>
      </c>
      <c r="N193" s="122" t="e">
        <f>-1*PMT(a!$E$8/12,2*$U193*a!$E$9,$F193-a!$E$4-$I193,0,1)</f>
        <v>#N/A</v>
      </c>
      <c r="O193" s="123" t="e">
        <f>-1*PMT(a!$E$8/12,2*$U193*a!$E$9,$F193-a!$E$4-$J193,0,1)</f>
        <v>#N/A</v>
      </c>
      <c r="P193" s="123" t="e">
        <f t="shared" si="49"/>
        <v>#N/A</v>
      </c>
      <c r="Q193" s="123" t="e">
        <f t="shared" si="50"/>
        <v>#N/A</v>
      </c>
      <c r="R193" s="114" t="e">
        <f>IF($M193&lt;$I193,"Error",IF(AND($K193&gt;$J193,$M193&gt;$K193),"Error",IF(AND($K193&lt;$J193,$M193&gt;$J193),"Error",-1*PMT(a!$E$8/12,2*$U193*a!$E$9,$F193-$M193-a!$E$4,0,1))))</f>
        <v>#N/A</v>
      </c>
      <c r="S193" s="32">
        <f t="shared" si="51"/>
        <v>1</v>
      </c>
      <c r="T193" s="33" t="e">
        <f t="shared" si="52"/>
        <v>#N/A</v>
      </c>
      <c r="U193" s="33" t="e">
        <f t="shared" si="47"/>
        <v>#N/A</v>
      </c>
      <c r="V193" s="33" t="e">
        <f t="shared" si="53"/>
        <v>#N/A</v>
      </c>
      <c r="W193" s="124">
        <f t="shared" si="54"/>
        <v>0</v>
      </c>
    </row>
    <row r="194" spans="9:23" x14ac:dyDescent="0.25">
      <c r="I194" s="31">
        <v>0</v>
      </c>
      <c r="J194" s="121">
        <f t="shared" si="48"/>
        <v>0</v>
      </c>
      <c r="K194" s="122" t="e">
        <f>MAX(0,($F194-0+PV(a!$E$8/12,2*$U194*a!$E$9,$W194,0,1)))</f>
        <v>#N/A</v>
      </c>
      <c r="L194" s="122" t="e">
        <f t="shared" si="45"/>
        <v>#N/A</v>
      </c>
      <c r="M194" s="114" t="e">
        <f t="shared" si="46"/>
        <v>#N/A</v>
      </c>
      <c r="N194" s="122" t="e">
        <f>-1*PMT(a!$E$8/12,2*$U194*a!$E$9,$F194-a!$E$4-$I194,0,1)</f>
        <v>#N/A</v>
      </c>
      <c r="O194" s="123" t="e">
        <f>-1*PMT(a!$E$8/12,2*$U194*a!$E$9,$F194-a!$E$4-$J194,0,1)</f>
        <v>#N/A</v>
      </c>
      <c r="P194" s="123" t="e">
        <f t="shared" si="49"/>
        <v>#N/A</v>
      </c>
      <c r="Q194" s="123" t="e">
        <f t="shared" si="50"/>
        <v>#N/A</v>
      </c>
      <c r="R194" s="114" t="e">
        <f>IF($M194&lt;$I194,"Error",IF(AND($K194&gt;$J194,$M194&gt;$K194),"Error",IF(AND($K194&lt;$J194,$M194&gt;$J194),"Error",-1*PMT(a!$E$8/12,2*$U194*a!$E$9,$F194-$M194-a!$E$4,0,1))))</f>
        <v>#N/A</v>
      </c>
      <c r="S194" s="32">
        <f t="shared" si="51"/>
        <v>1</v>
      </c>
      <c r="T194" s="33" t="e">
        <f t="shared" si="52"/>
        <v>#N/A</v>
      </c>
      <c r="U194" s="33" t="e">
        <f t="shared" si="47"/>
        <v>#N/A</v>
      </c>
      <c r="V194" s="33" t="e">
        <f t="shared" si="53"/>
        <v>#N/A</v>
      </c>
      <c r="W194" s="124">
        <f t="shared" si="54"/>
        <v>0</v>
      </c>
    </row>
    <row r="195" spans="9:23" x14ac:dyDescent="0.25">
      <c r="I195" s="31">
        <v>0</v>
      </c>
      <c r="J195" s="121">
        <f t="shared" si="48"/>
        <v>0</v>
      </c>
      <c r="K195" s="122" t="e">
        <f>MAX(0,($F195-0+PV(a!$E$8/12,2*$U195*a!$E$9,$W195,0,1)))</f>
        <v>#N/A</v>
      </c>
      <c r="L195" s="122" t="e">
        <f t="shared" ref="L195:L258" si="55">MAX(IF(K195&gt;F195*0.5,F195*0.5,K195),J195)</f>
        <v>#N/A</v>
      </c>
      <c r="M195" s="114" t="e">
        <f t="shared" ref="M195:M258" si="56">IF(OR(K195&lt;=0,K195&lt;J195),J195,MIN(K195,F195*50%))</f>
        <v>#N/A</v>
      </c>
      <c r="N195" s="122" t="e">
        <f>-1*PMT(a!$E$8/12,2*$U195*a!$E$9,$F195-a!$E$4-$I195,0,1)</f>
        <v>#N/A</v>
      </c>
      <c r="O195" s="123" t="e">
        <f>-1*PMT(a!$E$8/12,2*$U195*a!$E$9,$F195-a!$E$4-$J195,0,1)</f>
        <v>#N/A</v>
      </c>
      <c r="P195" s="123" t="e">
        <f t="shared" si="49"/>
        <v>#N/A</v>
      </c>
      <c r="Q195" s="123" t="e">
        <f t="shared" si="50"/>
        <v>#N/A</v>
      </c>
      <c r="R195" s="114" t="e">
        <f>IF($M195&lt;$I195,"Error",IF(AND($K195&gt;$J195,$M195&gt;$K195),"Error",IF(AND($K195&lt;$J195,$M195&gt;$J195),"Error",-1*PMT(a!$E$8/12,2*$U195*a!$E$9,$F195-$M195-a!$E$4,0,1))))</f>
        <v>#N/A</v>
      </c>
      <c r="S195" s="32">
        <f t="shared" si="51"/>
        <v>1</v>
      </c>
      <c r="T195" s="33" t="e">
        <f t="shared" si="52"/>
        <v>#N/A</v>
      </c>
      <c r="U195" s="33" t="e">
        <f t="shared" si="47"/>
        <v>#N/A</v>
      </c>
      <c r="V195" s="33" t="e">
        <f t="shared" si="53"/>
        <v>#N/A</v>
      </c>
      <c r="W195" s="124">
        <f t="shared" si="54"/>
        <v>0</v>
      </c>
    </row>
    <row r="196" spans="9:23" x14ac:dyDescent="0.25">
      <c r="I196" s="31">
        <v>0</v>
      </c>
      <c r="J196" s="121">
        <f t="shared" si="48"/>
        <v>0</v>
      </c>
      <c r="K196" s="122" t="e">
        <f>MAX(0,($F196-0+PV(a!$E$8/12,2*$U196*a!$E$9,$W196,0,1)))</f>
        <v>#N/A</v>
      </c>
      <c r="L196" s="122" t="e">
        <f t="shared" si="55"/>
        <v>#N/A</v>
      </c>
      <c r="M196" s="114" t="e">
        <f t="shared" si="56"/>
        <v>#N/A</v>
      </c>
      <c r="N196" s="122" t="e">
        <f>-1*PMT(a!$E$8/12,2*$U196*a!$E$9,$F196-a!$E$4-$I196,0,1)</f>
        <v>#N/A</v>
      </c>
      <c r="O196" s="123" t="e">
        <f>-1*PMT(a!$E$8/12,2*$U196*a!$E$9,$F196-a!$E$4-$J196,0,1)</f>
        <v>#N/A</v>
      </c>
      <c r="P196" s="123" t="e">
        <f t="shared" si="49"/>
        <v>#N/A</v>
      </c>
      <c r="Q196" s="123" t="e">
        <f t="shared" si="50"/>
        <v>#N/A</v>
      </c>
      <c r="R196" s="114" t="e">
        <f>IF($M196&lt;$I196,"Error",IF(AND($K196&gt;$J196,$M196&gt;$K196),"Error",IF(AND($K196&lt;$J196,$M196&gt;$J196),"Error",-1*PMT(a!$E$8/12,2*$U196*a!$E$9,$F196-$M196-a!$E$4,0,1))))</f>
        <v>#N/A</v>
      </c>
      <c r="S196" s="32">
        <f t="shared" si="51"/>
        <v>1</v>
      </c>
      <c r="T196" s="33" t="e">
        <f t="shared" si="52"/>
        <v>#N/A</v>
      </c>
      <c r="U196" s="33" t="e">
        <f t="shared" si="47"/>
        <v>#N/A</v>
      </c>
      <c r="V196" s="33" t="e">
        <f t="shared" si="53"/>
        <v>#N/A</v>
      </c>
      <c r="W196" s="124">
        <f t="shared" si="54"/>
        <v>0</v>
      </c>
    </row>
    <row r="197" spans="9:23" x14ac:dyDescent="0.25">
      <c r="I197" s="31">
        <v>0</v>
      </c>
      <c r="J197" s="121">
        <f t="shared" si="48"/>
        <v>0</v>
      </c>
      <c r="K197" s="122" t="e">
        <f>MAX(0,($F197-0+PV(a!$E$8/12,2*$U197*a!$E$9,$W197,0,1)))</f>
        <v>#N/A</v>
      </c>
      <c r="L197" s="122" t="e">
        <f t="shared" si="55"/>
        <v>#N/A</v>
      </c>
      <c r="M197" s="114" t="e">
        <f t="shared" si="56"/>
        <v>#N/A</v>
      </c>
      <c r="N197" s="122" t="e">
        <f>-1*PMT(a!$E$8/12,2*$U197*a!$E$9,$F197-a!$E$4-$I197,0,1)</f>
        <v>#N/A</v>
      </c>
      <c r="O197" s="123" t="e">
        <f>-1*PMT(a!$E$8/12,2*$U197*a!$E$9,$F197-a!$E$4-$J197,0,1)</f>
        <v>#N/A</v>
      </c>
      <c r="P197" s="123" t="e">
        <f t="shared" si="49"/>
        <v>#N/A</v>
      </c>
      <c r="Q197" s="123" t="e">
        <f t="shared" si="50"/>
        <v>#N/A</v>
      </c>
      <c r="R197" s="114" t="e">
        <f>IF($M197&lt;$I197,"Error",IF(AND($K197&gt;$J197,$M197&gt;$K197),"Error",IF(AND($K197&lt;$J197,$M197&gt;$J197),"Error",-1*PMT(a!$E$8/12,2*$U197*a!$E$9,$F197-$M197-a!$E$4,0,1))))</f>
        <v>#N/A</v>
      </c>
      <c r="S197" s="32">
        <f t="shared" si="51"/>
        <v>1</v>
      </c>
      <c r="T197" s="33" t="e">
        <f t="shared" si="52"/>
        <v>#N/A</v>
      </c>
      <c r="U197" s="33" t="e">
        <f t="shared" si="47"/>
        <v>#N/A</v>
      </c>
      <c r="V197" s="33" t="e">
        <f t="shared" si="53"/>
        <v>#N/A</v>
      </c>
      <c r="W197" s="124">
        <f t="shared" si="54"/>
        <v>0</v>
      </c>
    </row>
    <row r="198" spans="9:23" x14ac:dyDescent="0.25">
      <c r="I198" s="31">
        <v>0</v>
      </c>
      <c r="J198" s="121">
        <f t="shared" si="48"/>
        <v>0</v>
      </c>
      <c r="K198" s="122" t="e">
        <f>MAX(0,($F198-0+PV(a!$E$8/12,2*$U198*a!$E$9,$W198,0,1)))</f>
        <v>#N/A</v>
      </c>
      <c r="L198" s="122" t="e">
        <f t="shared" si="55"/>
        <v>#N/A</v>
      </c>
      <c r="M198" s="114" t="e">
        <f t="shared" si="56"/>
        <v>#N/A</v>
      </c>
      <c r="N198" s="122" t="e">
        <f>-1*PMT(a!$E$8/12,2*$U198*a!$E$9,$F198-a!$E$4-$I198,0,1)</f>
        <v>#N/A</v>
      </c>
      <c r="O198" s="123" t="e">
        <f>-1*PMT(a!$E$8/12,2*$U198*a!$E$9,$F198-a!$E$4-$J198,0,1)</f>
        <v>#N/A</v>
      </c>
      <c r="P198" s="123" t="e">
        <f t="shared" si="49"/>
        <v>#N/A</v>
      </c>
      <c r="Q198" s="123" t="e">
        <f t="shared" si="50"/>
        <v>#N/A</v>
      </c>
      <c r="R198" s="114" t="e">
        <f>IF($M198&lt;$I198,"Error",IF(AND($K198&gt;$J198,$M198&gt;$K198),"Error",IF(AND($K198&lt;$J198,$M198&gt;$J198),"Error",-1*PMT(a!$E$8/12,2*$U198*a!$E$9,$F198-$M198-a!$E$4,0,1))))</f>
        <v>#N/A</v>
      </c>
      <c r="S198" s="32">
        <f t="shared" si="51"/>
        <v>1</v>
      </c>
      <c r="T198" s="33" t="e">
        <f t="shared" si="52"/>
        <v>#N/A</v>
      </c>
      <c r="U198" s="33" t="e">
        <f t="shared" si="47"/>
        <v>#N/A</v>
      </c>
      <c r="V198" s="33" t="e">
        <f t="shared" si="53"/>
        <v>#N/A</v>
      </c>
      <c r="W198" s="124">
        <f t="shared" si="54"/>
        <v>0</v>
      </c>
    </row>
    <row r="199" spans="9:23" x14ac:dyDescent="0.25">
      <c r="I199" s="31">
        <v>0</v>
      </c>
      <c r="J199" s="121">
        <f t="shared" si="48"/>
        <v>0</v>
      </c>
      <c r="K199" s="122" t="e">
        <f>MAX(0,($F199-0+PV(a!$E$8/12,2*$U199*a!$E$9,$W199,0,1)))</f>
        <v>#N/A</v>
      </c>
      <c r="L199" s="122" t="e">
        <f t="shared" si="55"/>
        <v>#N/A</v>
      </c>
      <c r="M199" s="114" t="e">
        <f t="shared" si="56"/>
        <v>#N/A</v>
      </c>
      <c r="N199" s="122" t="e">
        <f>-1*PMT(a!$E$8/12,2*$U199*a!$E$9,$F199-a!$E$4-$I199,0,1)</f>
        <v>#N/A</v>
      </c>
      <c r="O199" s="123" t="e">
        <f>-1*PMT(a!$E$8/12,2*$U199*a!$E$9,$F199-a!$E$4-$J199,0,1)</f>
        <v>#N/A</v>
      </c>
      <c r="P199" s="123" t="e">
        <f t="shared" si="49"/>
        <v>#N/A</v>
      </c>
      <c r="Q199" s="123" t="e">
        <f t="shared" si="50"/>
        <v>#N/A</v>
      </c>
      <c r="R199" s="114" t="e">
        <f>IF($M199&lt;$I199,"Error",IF(AND($K199&gt;$J199,$M199&gt;$K199),"Error",IF(AND($K199&lt;$J199,$M199&gt;$J199),"Error",-1*PMT(a!$E$8/12,2*$U199*a!$E$9,$F199-$M199-a!$E$4,0,1))))</f>
        <v>#N/A</v>
      </c>
      <c r="S199" s="32">
        <f t="shared" si="51"/>
        <v>1</v>
      </c>
      <c r="T199" s="33" t="e">
        <f t="shared" si="52"/>
        <v>#N/A</v>
      </c>
      <c r="U199" s="33" t="e">
        <f t="shared" si="47"/>
        <v>#N/A</v>
      </c>
      <c r="V199" s="33" t="e">
        <f t="shared" si="53"/>
        <v>#N/A</v>
      </c>
      <c r="W199" s="124">
        <f t="shared" si="54"/>
        <v>0</v>
      </c>
    </row>
    <row r="200" spans="9:23" x14ac:dyDescent="0.25">
      <c r="I200" s="31">
        <v>0</v>
      </c>
      <c r="J200" s="121">
        <f t="shared" si="48"/>
        <v>0</v>
      </c>
      <c r="K200" s="122" t="e">
        <f>MAX(0,($F200-0+PV(a!$E$8/12,2*$U200*a!$E$9,$W200,0,1)))</f>
        <v>#N/A</v>
      </c>
      <c r="L200" s="122" t="e">
        <f t="shared" si="55"/>
        <v>#N/A</v>
      </c>
      <c r="M200" s="114" t="e">
        <f t="shared" si="56"/>
        <v>#N/A</v>
      </c>
      <c r="N200" s="122" t="e">
        <f>-1*PMT(a!$E$8/12,2*$U200*a!$E$9,$F200-a!$E$4-$I200,0,1)</f>
        <v>#N/A</v>
      </c>
      <c r="O200" s="123" t="e">
        <f>-1*PMT(a!$E$8/12,2*$U200*a!$E$9,$F200-a!$E$4-$J200,0,1)</f>
        <v>#N/A</v>
      </c>
      <c r="P200" s="123" t="e">
        <f t="shared" si="49"/>
        <v>#N/A</v>
      </c>
      <c r="Q200" s="123" t="e">
        <f t="shared" si="50"/>
        <v>#N/A</v>
      </c>
      <c r="R200" s="114" t="e">
        <f>IF($M200&lt;$I200,"Error",IF(AND($K200&gt;$J200,$M200&gt;$K200),"Error",IF(AND($K200&lt;$J200,$M200&gt;$J200),"Error",-1*PMT(a!$E$8/12,2*$U200*a!$E$9,$F200-$M200-a!$E$4,0,1))))</f>
        <v>#N/A</v>
      </c>
      <c r="S200" s="32">
        <f t="shared" si="51"/>
        <v>1</v>
      </c>
      <c r="T200" s="33" t="e">
        <f t="shared" si="52"/>
        <v>#N/A</v>
      </c>
      <c r="U200" s="33" t="e">
        <f t="shared" ref="U200:U263" si="57">$T200-(11/24)</f>
        <v>#N/A</v>
      </c>
      <c r="V200" s="33" t="e">
        <f t="shared" si="53"/>
        <v>#N/A</v>
      </c>
      <c r="W200" s="124">
        <f t="shared" si="54"/>
        <v>0</v>
      </c>
    </row>
    <row r="201" spans="9:23" x14ac:dyDescent="0.25">
      <c r="I201" s="31">
        <v>0</v>
      </c>
      <c r="J201" s="121">
        <f t="shared" si="48"/>
        <v>0</v>
      </c>
      <c r="K201" s="122" t="e">
        <f>MAX(0,($F201-0+PV(a!$E$8/12,2*$U201*a!$E$9,$W201,0,1)))</f>
        <v>#N/A</v>
      </c>
      <c r="L201" s="122" t="e">
        <f t="shared" si="55"/>
        <v>#N/A</v>
      </c>
      <c r="M201" s="114" t="e">
        <f t="shared" si="56"/>
        <v>#N/A</v>
      </c>
      <c r="N201" s="122" t="e">
        <f>-1*PMT(a!$E$8/12,2*$U201*a!$E$9,$F201-a!$E$4-$I201,0,1)</f>
        <v>#N/A</v>
      </c>
      <c r="O201" s="123" t="e">
        <f>-1*PMT(a!$E$8/12,2*$U201*a!$E$9,$F201-a!$E$4-$J201,0,1)</f>
        <v>#N/A</v>
      </c>
      <c r="P201" s="123" t="e">
        <f t="shared" si="49"/>
        <v>#N/A</v>
      </c>
      <c r="Q201" s="123" t="e">
        <f t="shared" si="50"/>
        <v>#N/A</v>
      </c>
      <c r="R201" s="114" t="e">
        <f>IF($M201&lt;$I201,"Error",IF(AND($K201&gt;$J201,$M201&gt;$K201),"Error",IF(AND($K201&lt;$J201,$M201&gt;$J201),"Error",-1*PMT(a!$E$8/12,2*$U201*a!$E$9,$F201-$M201-a!$E$4,0,1))))</f>
        <v>#N/A</v>
      </c>
      <c r="S201" s="32">
        <f t="shared" si="51"/>
        <v>1</v>
      </c>
      <c r="T201" s="33" t="e">
        <f t="shared" si="52"/>
        <v>#N/A</v>
      </c>
      <c r="U201" s="33" t="e">
        <f t="shared" si="57"/>
        <v>#N/A</v>
      </c>
      <c r="V201" s="33" t="e">
        <f t="shared" si="53"/>
        <v>#N/A</v>
      </c>
      <c r="W201" s="124">
        <f t="shared" si="54"/>
        <v>0</v>
      </c>
    </row>
    <row r="202" spans="9:23" x14ac:dyDescent="0.25">
      <c r="I202" s="31">
        <v>0</v>
      </c>
      <c r="J202" s="121">
        <f t="shared" si="48"/>
        <v>0</v>
      </c>
      <c r="K202" s="122" t="e">
        <f>MAX(0,($F202-0+PV(a!$E$8/12,2*$U202*a!$E$9,$W202,0,1)))</f>
        <v>#N/A</v>
      </c>
      <c r="L202" s="122" t="e">
        <f t="shared" si="55"/>
        <v>#N/A</v>
      </c>
      <c r="M202" s="114" t="e">
        <f t="shared" si="56"/>
        <v>#N/A</v>
      </c>
      <c r="N202" s="122" t="e">
        <f>-1*PMT(a!$E$8/12,2*$U202*a!$E$9,$F202-a!$E$4-$I202,0,1)</f>
        <v>#N/A</v>
      </c>
      <c r="O202" s="123" t="e">
        <f>-1*PMT(a!$E$8/12,2*$U202*a!$E$9,$F202-a!$E$4-$J202,0,1)</f>
        <v>#N/A</v>
      </c>
      <c r="P202" s="123" t="e">
        <f t="shared" si="49"/>
        <v>#N/A</v>
      </c>
      <c r="Q202" s="123" t="e">
        <f t="shared" si="50"/>
        <v>#N/A</v>
      </c>
      <c r="R202" s="114" t="e">
        <f>IF($M202&lt;$I202,"Error",IF(AND($K202&gt;$J202,$M202&gt;$K202),"Error",IF(AND($K202&lt;$J202,$M202&gt;$J202),"Error",-1*PMT(a!$E$8/12,2*$U202*a!$E$9,$F202-$M202-a!$E$4,0,1))))</f>
        <v>#N/A</v>
      </c>
      <c r="S202" s="32">
        <f t="shared" si="51"/>
        <v>1</v>
      </c>
      <c r="T202" s="33" t="e">
        <f t="shared" si="52"/>
        <v>#N/A</v>
      </c>
      <c r="U202" s="33" t="e">
        <f t="shared" si="57"/>
        <v>#N/A</v>
      </c>
      <c r="V202" s="33" t="e">
        <f t="shared" si="53"/>
        <v>#N/A</v>
      </c>
      <c r="W202" s="124">
        <f t="shared" si="54"/>
        <v>0</v>
      </c>
    </row>
    <row r="203" spans="9:23" x14ac:dyDescent="0.25">
      <c r="I203" s="31">
        <v>0</v>
      </c>
      <c r="J203" s="121">
        <f t="shared" si="48"/>
        <v>0</v>
      </c>
      <c r="K203" s="122" t="e">
        <f>MAX(0,($F203-0+PV(a!$E$8/12,2*$U203*a!$E$9,$W203,0,1)))</f>
        <v>#N/A</v>
      </c>
      <c r="L203" s="122" t="e">
        <f t="shared" si="55"/>
        <v>#N/A</v>
      </c>
      <c r="M203" s="114" t="e">
        <f t="shared" si="56"/>
        <v>#N/A</v>
      </c>
      <c r="N203" s="122" t="e">
        <f>-1*PMT(a!$E$8/12,2*$U203*a!$E$9,$F203-a!$E$4-$I203,0,1)</f>
        <v>#N/A</v>
      </c>
      <c r="O203" s="123" t="e">
        <f>-1*PMT(a!$E$8/12,2*$U203*a!$E$9,$F203-a!$E$4-$J203,0,1)</f>
        <v>#N/A</v>
      </c>
      <c r="P203" s="123" t="e">
        <f t="shared" si="49"/>
        <v>#N/A</v>
      </c>
      <c r="Q203" s="123" t="e">
        <f t="shared" si="50"/>
        <v>#N/A</v>
      </c>
      <c r="R203" s="114" t="e">
        <f>IF($M203&lt;$I203,"Error",IF(AND($K203&gt;$J203,$M203&gt;$K203),"Error",IF(AND($K203&lt;$J203,$M203&gt;$J203),"Error",-1*PMT(a!$E$8/12,2*$U203*a!$E$9,$F203-$M203-a!$E$4,0,1))))</f>
        <v>#N/A</v>
      </c>
      <c r="S203" s="32">
        <f t="shared" si="51"/>
        <v>1</v>
      </c>
      <c r="T203" s="33" t="e">
        <f t="shared" si="52"/>
        <v>#N/A</v>
      </c>
      <c r="U203" s="33" t="e">
        <f t="shared" si="57"/>
        <v>#N/A</v>
      </c>
      <c r="V203" s="33" t="e">
        <f t="shared" si="53"/>
        <v>#N/A</v>
      </c>
      <c r="W203" s="124">
        <f t="shared" si="54"/>
        <v>0</v>
      </c>
    </row>
    <row r="204" spans="9:23" x14ac:dyDescent="0.25">
      <c r="I204" s="31">
        <v>0</v>
      </c>
      <c r="J204" s="121">
        <f t="shared" si="48"/>
        <v>0</v>
      </c>
      <c r="K204" s="122" t="e">
        <f>MAX(0,($F204-0+PV(a!$E$8/12,2*$U204*a!$E$9,$W204,0,1)))</f>
        <v>#N/A</v>
      </c>
      <c r="L204" s="122" t="e">
        <f t="shared" si="55"/>
        <v>#N/A</v>
      </c>
      <c r="M204" s="114" t="e">
        <f t="shared" si="56"/>
        <v>#N/A</v>
      </c>
      <c r="N204" s="122" t="e">
        <f>-1*PMT(a!$E$8/12,2*$U204*a!$E$9,$F204-a!$E$4-$I204,0,1)</f>
        <v>#N/A</v>
      </c>
      <c r="O204" s="123" t="e">
        <f>-1*PMT(a!$E$8/12,2*$U204*a!$E$9,$F204-a!$E$4-$J204,0,1)</f>
        <v>#N/A</v>
      </c>
      <c r="P204" s="123" t="e">
        <f t="shared" si="49"/>
        <v>#N/A</v>
      </c>
      <c r="Q204" s="123" t="e">
        <f t="shared" si="50"/>
        <v>#N/A</v>
      </c>
      <c r="R204" s="114" t="e">
        <f>IF($M204&lt;$I204,"Error",IF(AND($K204&gt;$J204,$M204&gt;$K204),"Error",IF(AND($K204&lt;$J204,$M204&gt;$J204),"Error",-1*PMT(a!$E$8/12,2*$U204*a!$E$9,$F204-$M204-a!$E$4,0,1))))</f>
        <v>#N/A</v>
      </c>
      <c r="S204" s="32">
        <f t="shared" si="51"/>
        <v>1</v>
      </c>
      <c r="T204" s="33" t="e">
        <f t="shared" si="52"/>
        <v>#N/A</v>
      </c>
      <c r="U204" s="33" t="e">
        <f t="shared" si="57"/>
        <v>#N/A</v>
      </c>
      <c r="V204" s="33" t="e">
        <f t="shared" si="53"/>
        <v>#N/A</v>
      </c>
      <c r="W204" s="124">
        <f t="shared" si="54"/>
        <v>0</v>
      </c>
    </row>
    <row r="205" spans="9:23" x14ac:dyDescent="0.25">
      <c r="I205" s="31">
        <v>0</v>
      </c>
      <c r="J205" s="121">
        <f t="shared" si="48"/>
        <v>0</v>
      </c>
      <c r="K205" s="122" t="e">
        <f>MAX(0,($F205-0+PV(a!$E$8/12,2*$U205*a!$E$9,$W205,0,1)))</f>
        <v>#N/A</v>
      </c>
      <c r="L205" s="122" t="e">
        <f t="shared" si="55"/>
        <v>#N/A</v>
      </c>
      <c r="M205" s="114" t="e">
        <f t="shared" si="56"/>
        <v>#N/A</v>
      </c>
      <c r="N205" s="122" t="e">
        <f>-1*PMT(a!$E$8/12,2*$U205*a!$E$9,$F205-a!$E$4-$I205,0,1)</f>
        <v>#N/A</v>
      </c>
      <c r="O205" s="123" t="e">
        <f>-1*PMT(a!$E$8/12,2*$U205*a!$E$9,$F205-a!$E$4-$J205,0,1)</f>
        <v>#N/A</v>
      </c>
      <c r="P205" s="123" t="e">
        <f t="shared" si="49"/>
        <v>#N/A</v>
      </c>
      <c r="Q205" s="123" t="e">
        <f t="shared" si="50"/>
        <v>#N/A</v>
      </c>
      <c r="R205" s="114" t="e">
        <f>IF($M205&lt;$I205,"Error",IF(AND($K205&gt;$J205,$M205&gt;$K205),"Error",IF(AND($K205&lt;$J205,$M205&gt;$J205),"Error",-1*PMT(a!$E$8/12,2*$U205*a!$E$9,$F205-$M205-a!$E$4,0,1))))</f>
        <v>#N/A</v>
      </c>
      <c r="S205" s="32">
        <f t="shared" si="51"/>
        <v>1</v>
      </c>
      <c r="T205" s="33" t="e">
        <f t="shared" si="52"/>
        <v>#N/A</v>
      </c>
      <c r="U205" s="33" t="e">
        <f t="shared" si="57"/>
        <v>#N/A</v>
      </c>
      <c r="V205" s="33" t="e">
        <f t="shared" si="53"/>
        <v>#N/A</v>
      </c>
      <c r="W205" s="124">
        <f t="shared" si="54"/>
        <v>0</v>
      </c>
    </row>
    <row r="206" spans="9:23" x14ac:dyDescent="0.25">
      <c r="I206" s="31">
        <v>0</v>
      </c>
      <c r="J206" s="121">
        <f t="shared" si="48"/>
        <v>0</v>
      </c>
      <c r="K206" s="122" t="e">
        <f>MAX(0,($F206-0+PV(a!$E$8/12,2*$U206*a!$E$9,$W206,0,1)))</f>
        <v>#N/A</v>
      </c>
      <c r="L206" s="122" t="e">
        <f t="shared" si="55"/>
        <v>#N/A</v>
      </c>
      <c r="M206" s="114" t="e">
        <f t="shared" si="56"/>
        <v>#N/A</v>
      </c>
      <c r="N206" s="122" t="e">
        <f>-1*PMT(a!$E$8/12,2*$U206*a!$E$9,$F206-a!$E$4-$I206,0,1)</f>
        <v>#N/A</v>
      </c>
      <c r="O206" s="123" t="e">
        <f>-1*PMT(a!$E$8/12,2*$U206*a!$E$9,$F206-a!$E$4-$J206,0,1)</f>
        <v>#N/A</v>
      </c>
      <c r="P206" s="123" t="e">
        <f t="shared" si="49"/>
        <v>#N/A</v>
      </c>
      <c r="Q206" s="123" t="e">
        <f t="shared" si="50"/>
        <v>#N/A</v>
      </c>
      <c r="R206" s="114" t="e">
        <f>IF($M206&lt;$I206,"Error",IF(AND($K206&gt;$J206,$M206&gt;$K206),"Error",IF(AND($K206&lt;$J206,$M206&gt;$J206),"Error",-1*PMT(a!$E$8/12,2*$U206*a!$E$9,$F206-$M206-a!$E$4,0,1))))</f>
        <v>#N/A</v>
      </c>
      <c r="S206" s="32">
        <f t="shared" si="51"/>
        <v>1</v>
      </c>
      <c r="T206" s="33" t="e">
        <f t="shared" si="52"/>
        <v>#N/A</v>
      </c>
      <c r="U206" s="33" t="e">
        <f t="shared" si="57"/>
        <v>#N/A</v>
      </c>
      <c r="V206" s="33" t="e">
        <f t="shared" si="53"/>
        <v>#N/A</v>
      </c>
      <c r="W206" s="124">
        <f t="shared" si="54"/>
        <v>0</v>
      </c>
    </row>
    <row r="207" spans="9:23" x14ac:dyDescent="0.25">
      <c r="I207" s="31">
        <v>0</v>
      </c>
      <c r="J207" s="121">
        <f t="shared" si="48"/>
        <v>0</v>
      </c>
      <c r="K207" s="122" t="e">
        <f>MAX(0,($F207-0+PV(a!$E$8/12,2*$U207*a!$E$9,$W207,0,1)))</f>
        <v>#N/A</v>
      </c>
      <c r="L207" s="122" t="e">
        <f t="shared" si="55"/>
        <v>#N/A</v>
      </c>
      <c r="M207" s="114" t="e">
        <f t="shared" si="56"/>
        <v>#N/A</v>
      </c>
      <c r="N207" s="122" t="e">
        <f>-1*PMT(a!$E$8/12,2*$U207*a!$E$9,$F207-a!$E$4-$I207,0,1)</f>
        <v>#N/A</v>
      </c>
      <c r="O207" s="123" t="e">
        <f>-1*PMT(a!$E$8/12,2*$U207*a!$E$9,$F207-a!$E$4-$J207,0,1)</f>
        <v>#N/A</v>
      </c>
      <c r="P207" s="123" t="e">
        <f t="shared" si="49"/>
        <v>#N/A</v>
      </c>
      <c r="Q207" s="123" t="e">
        <f t="shared" si="50"/>
        <v>#N/A</v>
      </c>
      <c r="R207" s="114" t="e">
        <f>IF($M207&lt;$I207,"Error",IF(AND($K207&gt;$J207,$M207&gt;$K207),"Error",IF(AND($K207&lt;$J207,$M207&gt;$J207),"Error",-1*PMT(a!$E$8/12,2*$U207*a!$E$9,$F207-$M207-a!$E$4,0,1))))</f>
        <v>#N/A</v>
      </c>
      <c r="S207" s="32">
        <f t="shared" si="51"/>
        <v>1</v>
      </c>
      <c r="T207" s="33" t="e">
        <f t="shared" si="52"/>
        <v>#N/A</v>
      </c>
      <c r="U207" s="33" t="e">
        <f t="shared" si="57"/>
        <v>#N/A</v>
      </c>
      <c r="V207" s="33" t="e">
        <f t="shared" si="53"/>
        <v>#N/A</v>
      </c>
      <c r="W207" s="124">
        <f t="shared" si="54"/>
        <v>0</v>
      </c>
    </row>
    <row r="208" spans="9:23" x14ac:dyDescent="0.25">
      <c r="I208" s="31">
        <v>0</v>
      </c>
      <c r="J208" s="121">
        <f t="shared" si="48"/>
        <v>0</v>
      </c>
      <c r="K208" s="122" t="e">
        <f>MAX(0,($F208-0+PV(a!$E$8/12,2*$U208*a!$E$9,$W208,0,1)))</f>
        <v>#N/A</v>
      </c>
      <c r="L208" s="122" t="e">
        <f t="shared" si="55"/>
        <v>#N/A</v>
      </c>
      <c r="M208" s="114" t="e">
        <f t="shared" si="56"/>
        <v>#N/A</v>
      </c>
      <c r="N208" s="122" t="e">
        <f>-1*PMT(a!$E$8/12,2*$U208*a!$E$9,$F208-a!$E$4-$I208,0,1)</f>
        <v>#N/A</v>
      </c>
      <c r="O208" s="123" t="e">
        <f>-1*PMT(a!$E$8/12,2*$U208*a!$E$9,$F208-a!$E$4-$J208,0,1)</f>
        <v>#N/A</v>
      </c>
      <c r="P208" s="123" t="e">
        <f t="shared" si="49"/>
        <v>#N/A</v>
      </c>
      <c r="Q208" s="123" t="e">
        <f t="shared" si="50"/>
        <v>#N/A</v>
      </c>
      <c r="R208" s="114" t="e">
        <f>IF($M208&lt;$I208,"Error",IF(AND($K208&gt;$J208,$M208&gt;$K208),"Error",IF(AND($K208&lt;$J208,$M208&gt;$J208),"Error",-1*PMT(a!$E$8/12,2*$U208*a!$E$9,$F208-$M208-a!$E$4,0,1))))</f>
        <v>#N/A</v>
      </c>
      <c r="S208" s="32">
        <f t="shared" si="51"/>
        <v>1</v>
      </c>
      <c r="T208" s="33" t="e">
        <f t="shared" si="52"/>
        <v>#N/A</v>
      </c>
      <c r="U208" s="33" t="e">
        <f t="shared" si="57"/>
        <v>#N/A</v>
      </c>
      <c r="V208" s="33" t="e">
        <f t="shared" si="53"/>
        <v>#N/A</v>
      </c>
      <c r="W208" s="124">
        <f t="shared" si="54"/>
        <v>0</v>
      </c>
    </row>
    <row r="209" spans="9:23" x14ac:dyDescent="0.25">
      <c r="I209" s="31">
        <v>0</v>
      </c>
      <c r="J209" s="121">
        <f t="shared" si="48"/>
        <v>0</v>
      </c>
      <c r="K209" s="122" t="e">
        <f>MAX(0,($F209-0+PV(a!$E$8/12,2*$U209*a!$E$9,$W209,0,1)))</f>
        <v>#N/A</v>
      </c>
      <c r="L209" s="122" t="e">
        <f t="shared" si="55"/>
        <v>#N/A</v>
      </c>
      <c r="M209" s="114" t="e">
        <f t="shared" si="56"/>
        <v>#N/A</v>
      </c>
      <c r="N209" s="122" t="e">
        <f>-1*PMT(a!$E$8/12,2*$U209*a!$E$9,$F209-a!$E$4-$I209,0,1)</f>
        <v>#N/A</v>
      </c>
      <c r="O209" s="123" t="e">
        <f>-1*PMT(a!$E$8/12,2*$U209*a!$E$9,$F209-a!$E$4-$J209,0,1)</f>
        <v>#N/A</v>
      </c>
      <c r="P209" s="123" t="e">
        <f t="shared" si="49"/>
        <v>#N/A</v>
      </c>
      <c r="Q209" s="123" t="e">
        <f t="shared" si="50"/>
        <v>#N/A</v>
      </c>
      <c r="R209" s="114" t="e">
        <f>IF($M209&lt;$I209,"Error",IF(AND($K209&gt;$J209,$M209&gt;$K209),"Error",IF(AND($K209&lt;$J209,$M209&gt;$J209),"Error",-1*PMT(a!$E$8/12,2*$U209*a!$E$9,$F209-$M209-a!$E$4,0,1))))</f>
        <v>#N/A</v>
      </c>
      <c r="S209" s="32">
        <f t="shared" si="51"/>
        <v>1</v>
      </c>
      <c r="T209" s="33" t="e">
        <f t="shared" si="52"/>
        <v>#N/A</v>
      </c>
      <c r="U209" s="33" t="e">
        <f t="shared" si="57"/>
        <v>#N/A</v>
      </c>
      <c r="V209" s="33" t="e">
        <f t="shared" si="53"/>
        <v>#N/A</v>
      </c>
      <c r="W209" s="124">
        <f t="shared" si="54"/>
        <v>0</v>
      </c>
    </row>
    <row r="210" spans="9:23" x14ac:dyDescent="0.25">
      <c r="I210" s="31">
        <v>0</v>
      </c>
      <c r="J210" s="121">
        <f t="shared" si="48"/>
        <v>0</v>
      </c>
      <c r="K210" s="122" t="e">
        <f>MAX(0,($F210-0+PV(a!$E$8/12,2*$U210*a!$E$9,$W210,0,1)))</f>
        <v>#N/A</v>
      </c>
      <c r="L210" s="122" t="e">
        <f t="shared" si="55"/>
        <v>#N/A</v>
      </c>
      <c r="M210" s="114" t="e">
        <f t="shared" si="56"/>
        <v>#N/A</v>
      </c>
      <c r="N210" s="122" t="e">
        <f>-1*PMT(a!$E$8/12,2*$U210*a!$E$9,$F210-a!$E$4-$I210,0,1)</f>
        <v>#N/A</v>
      </c>
      <c r="O210" s="123" t="e">
        <f>-1*PMT(a!$E$8/12,2*$U210*a!$E$9,$F210-a!$E$4-$J210,0,1)</f>
        <v>#N/A</v>
      </c>
      <c r="P210" s="123" t="e">
        <f t="shared" si="49"/>
        <v>#N/A</v>
      </c>
      <c r="Q210" s="123" t="e">
        <f t="shared" si="50"/>
        <v>#N/A</v>
      </c>
      <c r="R210" s="114" t="e">
        <f>IF($M210&lt;$I210,"Error",IF(AND($K210&gt;$J210,$M210&gt;$K210),"Error",IF(AND($K210&lt;$J210,$M210&gt;$J210),"Error",-1*PMT(a!$E$8/12,2*$U210*a!$E$9,$F210-$M210-a!$E$4,0,1))))</f>
        <v>#N/A</v>
      </c>
      <c r="S210" s="32">
        <f t="shared" si="51"/>
        <v>1</v>
      </c>
      <c r="T210" s="33" t="e">
        <f t="shared" si="52"/>
        <v>#N/A</v>
      </c>
      <c r="U210" s="33" t="e">
        <f t="shared" si="57"/>
        <v>#N/A</v>
      </c>
      <c r="V210" s="33" t="e">
        <f t="shared" si="53"/>
        <v>#N/A</v>
      </c>
      <c r="W210" s="124">
        <f t="shared" si="54"/>
        <v>0</v>
      </c>
    </row>
    <row r="211" spans="9:23" x14ac:dyDescent="0.25">
      <c r="I211" s="31">
        <v>0</v>
      </c>
      <c r="J211" s="121">
        <f t="shared" si="48"/>
        <v>0</v>
      </c>
      <c r="K211" s="122" t="e">
        <f>MAX(0,($F211-0+PV(a!$E$8/12,2*$U211*a!$E$9,$W211,0,1)))</f>
        <v>#N/A</v>
      </c>
      <c r="L211" s="122" t="e">
        <f t="shared" si="55"/>
        <v>#N/A</v>
      </c>
      <c r="M211" s="114" t="e">
        <f t="shared" si="56"/>
        <v>#N/A</v>
      </c>
      <c r="N211" s="122" t="e">
        <f>-1*PMT(a!$E$8/12,2*$U211*a!$E$9,$F211-a!$E$4-$I211,0,1)</f>
        <v>#N/A</v>
      </c>
      <c r="O211" s="123" t="e">
        <f>-1*PMT(a!$E$8/12,2*$U211*a!$E$9,$F211-a!$E$4-$J211,0,1)</f>
        <v>#N/A</v>
      </c>
      <c r="P211" s="123" t="e">
        <f t="shared" si="49"/>
        <v>#N/A</v>
      </c>
      <c r="Q211" s="123" t="e">
        <f t="shared" si="50"/>
        <v>#N/A</v>
      </c>
      <c r="R211" s="114" t="e">
        <f>IF($M211&lt;$I211,"Error",IF(AND($K211&gt;$J211,$M211&gt;$K211),"Error",IF(AND($K211&lt;$J211,$M211&gt;$J211),"Error",-1*PMT(a!$E$8/12,2*$U211*a!$E$9,$F211-$M211-a!$E$4,0,1))))</f>
        <v>#N/A</v>
      </c>
      <c r="S211" s="32">
        <f t="shared" si="51"/>
        <v>1</v>
      </c>
      <c r="T211" s="33" t="e">
        <f t="shared" si="52"/>
        <v>#N/A</v>
      </c>
      <c r="U211" s="33" t="e">
        <f t="shared" si="57"/>
        <v>#N/A</v>
      </c>
      <c r="V211" s="33" t="e">
        <f t="shared" si="53"/>
        <v>#N/A</v>
      </c>
      <c r="W211" s="124">
        <f t="shared" si="54"/>
        <v>0</v>
      </c>
    </row>
    <row r="212" spans="9:23" x14ac:dyDescent="0.25">
      <c r="I212" s="31">
        <v>0</v>
      </c>
      <c r="J212" s="121">
        <f t="shared" si="48"/>
        <v>0</v>
      </c>
      <c r="K212" s="122" t="e">
        <f>MAX(0,($F212-0+PV(a!$E$8/12,2*$U212*a!$E$9,$W212,0,1)))</f>
        <v>#N/A</v>
      </c>
      <c r="L212" s="122" t="e">
        <f t="shared" si="55"/>
        <v>#N/A</v>
      </c>
      <c r="M212" s="114" t="e">
        <f t="shared" si="56"/>
        <v>#N/A</v>
      </c>
      <c r="N212" s="122" t="e">
        <f>-1*PMT(a!$E$8/12,2*$U212*a!$E$9,$F212-a!$E$4-$I212,0,1)</f>
        <v>#N/A</v>
      </c>
      <c r="O212" s="123" t="e">
        <f>-1*PMT(a!$E$8/12,2*$U212*a!$E$9,$F212-a!$E$4-$J212,0,1)</f>
        <v>#N/A</v>
      </c>
      <c r="P212" s="123" t="e">
        <f t="shared" si="49"/>
        <v>#N/A</v>
      </c>
      <c r="Q212" s="123" t="e">
        <f t="shared" si="50"/>
        <v>#N/A</v>
      </c>
      <c r="R212" s="114" t="e">
        <f>IF($M212&lt;$I212,"Error",IF(AND($K212&gt;$J212,$M212&gt;$K212),"Error",IF(AND($K212&lt;$J212,$M212&gt;$J212),"Error",-1*PMT(a!$E$8/12,2*$U212*a!$E$9,$F212-$M212-a!$E$4,0,1))))</f>
        <v>#N/A</v>
      </c>
      <c r="S212" s="32">
        <f t="shared" si="51"/>
        <v>1</v>
      </c>
      <c r="T212" s="33" t="e">
        <f t="shared" si="52"/>
        <v>#N/A</v>
      </c>
      <c r="U212" s="33" t="e">
        <f t="shared" si="57"/>
        <v>#N/A</v>
      </c>
      <c r="V212" s="33" t="e">
        <f t="shared" si="53"/>
        <v>#N/A</v>
      </c>
      <c r="W212" s="124">
        <f t="shared" si="54"/>
        <v>0</v>
      </c>
    </row>
    <row r="213" spans="9:23" x14ac:dyDescent="0.25">
      <c r="I213" s="31">
        <v>0</v>
      </c>
      <c r="J213" s="121">
        <f t="shared" si="48"/>
        <v>0</v>
      </c>
      <c r="K213" s="122" t="e">
        <f>MAX(0,($F213-0+PV(a!$E$8/12,2*$U213*a!$E$9,$W213,0,1)))</f>
        <v>#N/A</v>
      </c>
      <c r="L213" s="122" t="e">
        <f t="shared" si="55"/>
        <v>#N/A</v>
      </c>
      <c r="M213" s="114" t="e">
        <f t="shared" si="56"/>
        <v>#N/A</v>
      </c>
      <c r="N213" s="122" t="e">
        <f>-1*PMT(a!$E$8/12,2*$U213*a!$E$9,$F213-a!$E$4-$I213,0,1)</f>
        <v>#N/A</v>
      </c>
      <c r="O213" s="123" t="e">
        <f>-1*PMT(a!$E$8/12,2*$U213*a!$E$9,$F213-a!$E$4-$J213,0,1)</f>
        <v>#N/A</v>
      </c>
      <c r="P213" s="123" t="e">
        <f t="shared" si="49"/>
        <v>#N/A</v>
      </c>
      <c r="Q213" s="123" t="e">
        <f t="shared" si="50"/>
        <v>#N/A</v>
      </c>
      <c r="R213" s="114" t="e">
        <f>IF($M213&lt;$I213,"Error",IF(AND($K213&gt;$J213,$M213&gt;$K213),"Error",IF(AND($K213&lt;$J213,$M213&gt;$J213),"Error",-1*PMT(a!$E$8/12,2*$U213*a!$E$9,$F213-$M213-a!$E$4,0,1))))</f>
        <v>#N/A</v>
      </c>
      <c r="S213" s="32">
        <f t="shared" si="51"/>
        <v>1</v>
      </c>
      <c r="T213" s="33" t="e">
        <f t="shared" si="52"/>
        <v>#N/A</v>
      </c>
      <c r="U213" s="33" t="e">
        <f t="shared" si="57"/>
        <v>#N/A</v>
      </c>
      <c r="V213" s="33" t="e">
        <f t="shared" si="53"/>
        <v>#N/A</v>
      </c>
      <c r="W213" s="124">
        <f t="shared" si="54"/>
        <v>0</v>
      </c>
    </row>
    <row r="214" spans="9:23" x14ac:dyDescent="0.25">
      <c r="I214" s="31">
        <v>0</v>
      </c>
      <c r="J214" s="121">
        <f t="shared" ref="J214:J277" si="58">F214*0.25</f>
        <v>0</v>
      </c>
      <c r="K214" s="122" t="e">
        <f>MAX(0,($F214-0+PV(a!$E$8/12,2*$U214*a!$E$9,$W214,0,1)))</f>
        <v>#N/A</v>
      </c>
      <c r="L214" s="122" t="e">
        <f t="shared" si="55"/>
        <v>#N/A</v>
      </c>
      <c r="M214" s="114" t="e">
        <f t="shared" si="56"/>
        <v>#N/A</v>
      </c>
      <c r="N214" s="122" t="e">
        <f>-1*PMT(a!$E$8/12,2*$U214*a!$E$9,$F214-a!$E$4-$I214,0,1)</f>
        <v>#N/A</v>
      </c>
      <c r="O214" s="123" t="e">
        <f>-1*PMT(a!$E$8/12,2*$U214*a!$E$9,$F214-a!$E$4-$J214,0,1)</f>
        <v>#N/A</v>
      </c>
      <c r="P214" s="123" t="e">
        <f t="shared" si="49"/>
        <v>#N/A</v>
      </c>
      <c r="Q214" s="123" t="e">
        <f t="shared" si="50"/>
        <v>#N/A</v>
      </c>
      <c r="R214" s="114" t="e">
        <f>IF($M214&lt;$I214,"Error",IF(AND($K214&gt;$J214,$M214&gt;$K214),"Error",IF(AND($K214&lt;$J214,$M214&gt;$J214),"Error",-1*PMT(a!$E$8/12,2*$U214*a!$E$9,$F214-$M214-a!$E$4,0,1))))</f>
        <v>#N/A</v>
      </c>
      <c r="S214" s="32">
        <f t="shared" si="51"/>
        <v>1</v>
      </c>
      <c r="T214" s="33" t="e">
        <f t="shared" si="52"/>
        <v>#N/A</v>
      </c>
      <c r="U214" s="33" t="e">
        <f t="shared" si="57"/>
        <v>#N/A</v>
      </c>
      <c r="V214" s="33" t="e">
        <f t="shared" si="53"/>
        <v>#N/A</v>
      </c>
      <c r="W214" s="124">
        <f t="shared" si="54"/>
        <v>0</v>
      </c>
    </row>
    <row r="215" spans="9:23" x14ac:dyDescent="0.25">
      <c r="I215" s="31">
        <v>0</v>
      </c>
      <c r="J215" s="121">
        <f t="shared" si="58"/>
        <v>0</v>
      </c>
      <c r="K215" s="122" t="e">
        <f>MAX(0,($F215-0+PV(a!$E$8/12,2*$U215*a!$E$9,$W215,0,1)))</f>
        <v>#N/A</v>
      </c>
      <c r="L215" s="122" t="e">
        <f t="shared" si="55"/>
        <v>#N/A</v>
      </c>
      <c r="M215" s="114" t="e">
        <f t="shared" si="56"/>
        <v>#N/A</v>
      </c>
      <c r="N215" s="122" t="e">
        <f>-1*PMT(a!$E$8/12,2*$U215*a!$E$9,$F215-a!$E$4-$I215,0,1)</f>
        <v>#N/A</v>
      </c>
      <c r="O215" s="123" t="e">
        <f>-1*PMT(a!$E$8/12,2*$U215*a!$E$9,$F215-a!$E$4-$J215,0,1)</f>
        <v>#N/A</v>
      </c>
      <c r="P215" s="123" t="e">
        <f t="shared" si="49"/>
        <v>#N/A</v>
      </c>
      <c r="Q215" s="123" t="e">
        <f t="shared" si="50"/>
        <v>#N/A</v>
      </c>
      <c r="R215" s="114" t="e">
        <f>IF($M215&lt;$I215,"Error",IF(AND($K215&gt;$J215,$M215&gt;$K215),"Error",IF(AND($K215&lt;$J215,$M215&gt;$J215),"Error",-1*PMT(a!$E$8/12,2*$U215*a!$E$9,$F215-$M215-a!$E$4,0,1))))</f>
        <v>#N/A</v>
      </c>
      <c r="S215" s="32">
        <f t="shared" si="51"/>
        <v>1</v>
      </c>
      <c r="T215" s="33" t="e">
        <f t="shared" si="52"/>
        <v>#N/A</v>
      </c>
      <c r="U215" s="33" t="e">
        <f t="shared" si="57"/>
        <v>#N/A</v>
      </c>
      <c r="V215" s="33" t="e">
        <f t="shared" si="53"/>
        <v>#N/A</v>
      </c>
      <c r="W215" s="124">
        <f t="shared" si="54"/>
        <v>0</v>
      </c>
    </row>
    <row r="216" spans="9:23" x14ac:dyDescent="0.25">
      <c r="I216" s="31">
        <v>0</v>
      </c>
      <c r="J216" s="121">
        <f t="shared" si="58"/>
        <v>0</v>
      </c>
      <c r="K216" s="122" t="e">
        <f>MAX(0,($F216-0+PV(a!$E$8/12,2*$U216*a!$E$9,$W216,0,1)))</f>
        <v>#N/A</v>
      </c>
      <c r="L216" s="122" t="e">
        <f t="shared" si="55"/>
        <v>#N/A</v>
      </c>
      <c r="M216" s="114" t="e">
        <f t="shared" si="56"/>
        <v>#N/A</v>
      </c>
      <c r="N216" s="122" t="e">
        <f>-1*PMT(a!$E$8/12,2*$U216*a!$E$9,$F216-a!$E$4-$I216,0,1)</f>
        <v>#N/A</v>
      </c>
      <c r="O216" s="123" t="e">
        <f>-1*PMT(a!$E$8/12,2*$U216*a!$E$9,$F216-a!$E$4-$J216,0,1)</f>
        <v>#N/A</v>
      </c>
      <c r="P216" s="123" t="e">
        <f t="shared" si="49"/>
        <v>#N/A</v>
      </c>
      <c r="Q216" s="123" t="e">
        <f t="shared" si="50"/>
        <v>#N/A</v>
      </c>
      <c r="R216" s="114" t="e">
        <f>IF($M216&lt;$I216,"Error",IF(AND($K216&gt;$J216,$M216&gt;$K216),"Error",IF(AND($K216&lt;$J216,$M216&gt;$J216),"Error",-1*PMT(a!$E$8/12,2*$U216*a!$E$9,$F216-$M216-a!$E$4,0,1))))</f>
        <v>#N/A</v>
      </c>
      <c r="S216" s="32">
        <f t="shared" si="51"/>
        <v>1</v>
      </c>
      <c r="T216" s="33" t="e">
        <f t="shared" si="52"/>
        <v>#N/A</v>
      </c>
      <c r="U216" s="33" t="e">
        <f t="shared" si="57"/>
        <v>#N/A</v>
      </c>
      <c r="V216" s="33" t="e">
        <f t="shared" si="53"/>
        <v>#N/A</v>
      </c>
      <c r="W216" s="124">
        <f t="shared" si="54"/>
        <v>0</v>
      </c>
    </row>
    <row r="217" spans="9:23" x14ac:dyDescent="0.25">
      <c r="I217" s="31">
        <v>0</v>
      </c>
      <c r="J217" s="121">
        <f t="shared" si="58"/>
        <v>0</v>
      </c>
      <c r="K217" s="122" t="e">
        <f>MAX(0,($F217-0+PV(a!$E$8/12,2*$U217*a!$E$9,$W217,0,1)))</f>
        <v>#N/A</v>
      </c>
      <c r="L217" s="122" t="e">
        <f t="shared" si="55"/>
        <v>#N/A</v>
      </c>
      <c r="M217" s="114" t="e">
        <f t="shared" si="56"/>
        <v>#N/A</v>
      </c>
      <c r="N217" s="122" t="e">
        <f>-1*PMT(a!$E$8/12,2*$U217*a!$E$9,$F217-a!$E$4-$I217,0,1)</f>
        <v>#N/A</v>
      </c>
      <c r="O217" s="123" t="e">
        <f>-1*PMT(a!$E$8/12,2*$U217*a!$E$9,$F217-a!$E$4-$J217,0,1)</f>
        <v>#N/A</v>
      </c>
      <c r="P217" s="123" t="e">
        <f t="shared" si="49"/>
        <v>#N/A</v>
      </c>
      <c r="Q217" s="123" t="e">
        <f t="shared" si="50"/>
        <v>#N/A</v>
      </c>
      <c r="R217" s="114" t="e">
        <f>IF($M217&lt;$I217,"Error",IF(AND($K217&gt;$J217,$M217&gt;$K217),"Error",IF(AND($K217&lt;$J217,$M217&gt;$J217),"Error",-1*PMT(a!$E$8/12,2*$U217*a!$E$9,$F217-$M217-a!$E$4,0,1))))</f>
        <v>#N/A</v>
      </c>
      <c r="S217" s="32">
        <f t="shared" si="51"/>
        <v>1</v>
      </c>
      <c r="T217" s="33" t="e">
        <f t="shared" si="52"/>
        <v>#N/A</v>
      </c>
      <c r="U217" s="33" t="e">
        <f t="shared" si="57"/>
        <v>#N/A</v>
      </c>
      <c r="V217" s="33" t="e">
        <f t="shared" si="53"/>
        <v>#N/A</v>
      </c>
      <c r="W217" s="124">
        <f t="shared" si="54"/>
        <v>0</v>
      </c>
    </row>
    <row r="218" spans="9:23" x14ac:dyDescent="0.25">
      <c r="I218" s="31">
        <v>0</v>
      </c>
      <c r="J218" s="121">
        <f t="shared" si="58"/>
        <v>0</v>
      </c>
      <c r="K218" s="122" t="e">
        <f>MAX(0,($F218-0+PV(a!$E$8/12,2*$U218*a!$E$9,$W218,0,1)))</f>
        <v>#N/A</v>
      </c>
      <c r="L218" s="122" t="e">
        <f t="shared" si="55"/>
        <v>#N/A</v>
      </c>
      <c r="M218" s="114" t="e">
        <f t="shared" si="56"/>
        <v>#N/A</v>
      </c>
      <c r="N218" s="122" t="e">
        <f>-1*PMT(a!$E$8/12,2*$U218*a!$E$9,$F218-a!$E$4-$I218,0,1)</f>
        <v>#N/A</v>
      </c>
      <c r="O218" s="123" t="e">
        <f>-1*PMT(a!$E$8/12,2*$U218*a!$E$9,$F218-a!$E$4-$J218,0,1)</f>
        <v>#N/A</v>
      </c>
      <c r="P218" s="123" t="e">
        <f t="shared" si="49"/>
        <v>#N/A</v>
      </c>
      <c r="Q218" s="123" t="e">
        <f t="shared" si="50"/>
        <v>#N/A</v>
      </c>
      <c r="R218" s="114" t="e">
        <f>IF($M218&lt;$I218,"Error",IF(AND($K218&gt;$J218,$M218&gt;$K218),"Error",IF(AND($K218&lt;$J218,$M218&gt;$J218),"Error",-1*PMT(a!$E$8/12,2*$U218*a!$E$9,$F218-$M218-a!$E$4,0,1))))</f>
        <v>#N/A</v>
      </c>
      <c r="S218" s="32">
        <f t="shared" si="51"/>
        <v>1</v>
      </c>
      <c r="T218" s="33" t="e">
        <f t="shared" si="52"/>
        <v>#N/A</v>
      </c>
      <c r="U218" s="33" t="e">
        <f t="shared" si="57"/>
        <v>#N/A</v>
      </c>
      <c r="V218" s="33" t="e">
        <f t="shared" si="53"/>
        <v>#N/A</v>
      </c>
      <c r="W218" s="124">
        <f t="shared" si="54"/>
        <v>0</v>
      </c>
    </row>
    <row r="219" spans="9:23" x14ac:dyDescent="0.25">
      <c r="I219" s="31">
        <v>0</v>
      </c>
      <c r="J219" s="121">
        <f t="shared" si="58"/>
        <v>0</v>
      </c>
      <c r="K219" s="122" t="e">
        <f>MAX(0,($F219-0+PV(a!$E$8/12,2*$U219*a!$E$9,$W219,0,1)))</f>
        <v>#N/A</v>
      </c>
      <c r="L219" s="122" t="e">
        <f t="shared" si="55"/>
        <v>#N/A</v>
      </c>
      <c r="M219" s="114" t="e">
        <f t="shared" si="56"/>
        <v>#N/A</v>
      </c>
      <c r="N219" s="122" t="e">
        <f>-1*PMT(a!$E$8/12,2*$U219*a!$E$9,$F219-a!$E$4-$I219,0,1)</f>
        <v>#N/A</v>
      </c>
      <c r="O219" s="123" t="e">
        <f>-1*PMT(a!$E$8/12,2*$U219*a!$E$9,$F219-a!$E$4-$J219,0,1)</f>
        <v>#N/A</v>
      </c>
      <c r="P219" s="123" t="e">
        <f t="shared" si="49"/>
        <v>#N/A</v>
      </c>
      <c r="Q219" s="123" t="e">
        <f t="shared" si="50"/>
        <v>#N/A</v>
      </c>
      <c r="R219" s="114" t="e">
        <f>IF($M219&lt;$I219,"Error",IF(AND($K219&gt;$J219,$M219&gt;$K219),"Error",IF(AND($K219&lt;$J219,$M219&gt;$J219),"Error",-1*PMT(a!$E$8/12,2*$U219*a!$E$9,$F219-$M219-a!$E$4,0,1))))</f>
        <v>#N/A</v>
      </c>
      <c r="S219" s="32">
        <f t="shared" si="51"/>
        <v>1</v>
      </c>
      <c r="T219" s="33" t="e">
        <f t="shared" si="52"/>
        <v>#N/A</v>
      </c>
      <c r="U219" s="33" t="e">
        <f t="shared" si="57"/>
        <v>#N/A</v>
      </c>
      <c r="V219" s="33" t="e">
        <f t="shared" si="53"/>
        <v>#N/A</v>
      </c>
      <c r="W219" s="124">
        <f t="shared" si="54"/>
        <v>0</v>
      </c>
    </row>
    <row r="220" spans="9:23" x14ac:dyDescent="0.25">
      <c r="I220" s="31">
        <v>0</v>
      </c>
      <c r="J220" s="121">
        <f t="shared" si="58"/>
        <v>0</v>
      </c>
      <c r="K220" s="122" t="e">
        <f>MAX(0,($F220-0+PV(a!$E$8/12,2*$U220*a!$E$9,$W220,0,1)))</f>
        <v>#N/A</v>
      </c>
      <c r="L220" s="122" t="e">
        <f t="shared" si="55"/>
        <v>#N/A</v>
      </c>
      <c r="M220" s="114" t="e">
        <f t="shared" si="56"/>
        <v>#N/A</v>
      </c>
      <c r="N220" s="122" t="e">
        <f>-1*PMT(a!$E$8/12,2*$U220*a!$E$9,$F220-a!$E$4-$I220,0,1)</f>
        <v>#N/A</v>
      </c>
      <c r="O220" s="123" t="e">
        <f>-1*PMT(a!$E$8/12,2*$U220*a!$E$9,$F220-a!$E$4-$J220,0,1)</f>
        <v>#N/A</v>
      </c>
      <c r="P220" s="123" t="e">
        <f t="shared" si="49"/>
        <v>#N/A</v>
      </c>
      <c r="Q220" s="123" t="e">
        <f t="shared" si="50"/>
        <v>#N/A</v>
      </c>
      <c r="R220" s="114" t="e">
        <f>IF($M220&lt;$I220,"Error",IF(AND($K220&gt;$J220,$M220&gt;$K220),"Error",IF(AND($K220&lt;$J220,$M220&gt;$J220),"Error",-1*PMT(a!$E$8/12,2*$U220*a!$E$9,$F220-$M220-a!$E$4,0,1))))</f>
        <v>#N/A</v>
      </c>
      <c r="S220" s="32">
        <f t="shared" si="51"/>
        <v>1</v>
      </c>
      <c r="T220" s="33" t="e">
        <f t="shared" si="52"/>
        <v>#N/A</v>
      </c>
      <c r="U220" s="33" t="e">
        <f t="shared" si="57"/>
        <v>#N/A</v>
      </c>
      <c r="V220" s="33" t="e">
        <f t="shared" si="53"/>
        <v>#N/A</v>
      </c>
      <c r="W220" s="124">
        <f t="shared" si="54"/>
        <v>0</v>
      </c>
    </row>
    <row r="221" spans="9:23" x14ac:dyDescent="0.25">
      <c r="I221" s="31">
        <v>0</v>
      </c>
      <c r="J221" s="121">
        <f t="shared" si="58"/>
        <v>0</v>
      </c>
      <c r="K221" s="122" t="e">
        <f>MAX(0,($F221-0+PV(a!$E$8/12,2*$U221*a!$E$9,$W221,0,1)))</f>
        <v>#N/A</v>
      </c>
      <c r="L221" s="122" t="e">
        <f t="shared" si="55"/>
        <v>#N/A</v>
      </c>
      <c r="M221" s="114" t="e">
        <f t="shared" si="56"/>
        <v>#N/A</v>
      </c>
      <c r="N221" s="122" t="e">
        <f>-1*PMT(a!$E$8/12,2*$U221*a!$E$9,$F221-a!$E$4-$I221,0,1)</f>
        <v>#N/A</v>
      </c>
      <c r="O221" s="123" t="e">
        <f>-1*PMT(a!$E$8/12,2*$U221*a!$E$9,$F221-a!$E$4-$J221,0,1)</f>
        <v>#N/A</v>
      </c>
      <c r="P221" s="123" t="e">
        <f t="shared" si="49"/>
        <v>#N/A</v>
      </c>
      <c r="Q221" s="123" t="e">
        <f t="shared" si="50"/>
        <v>#N/A</v>
      </c>
      <c r="R221" s="114" t="e">
        <f>IF($M221&lt;$I221,"Error",IF(AND($K221&gt;$J221,$M221&gt;$K221),"Error",IF(AND($K221&lt;$J221,$M221&gt;$J221),"Error",-1*PMT(a!$E$8/12,2*$U221*a!$E$9,$F221-$M221-a!$E$4,0,1))))</f>
        <v>#N/A</v>
      </c>
      <c r="S221" s="32">
        <f t="shared" si="51"/>
        <v>1</v>
      </c>
      <c r="T221" s="33" t="e">
        <f t="shared" si="52"/>
        <v>#N/A</v>
      </c>
      <c r="U221" s="33" t="e">
        <f t="shared" si="57"/>
        <v>#N/A</v>
      </c>
      <c r="V221" s="33" t="e">
        <f t="shared" si="53"/>
        <v>#N/A</v>
      </c>
      <c r="W221" s="124">
        <f t="shared" si="54"/>
        <v>0</v>
      </c>
    </row>
    <row r="222" spans="9:23" x14ac:dyDescent="0.25">
      <c r="I222" s="31">
        <v>0</v>
      </c>
      <c r="J222" s="121">
        <f t="shared" si="58"/>
        <v>0</v>
      </c>
      <c r="K222" s="122" t="e">
        <f>MAX(0,($F222-0+PV(a!$E$8/12,2*$U222*a!$E$9,$W222,0,1)))</f>
        <v>#N/A</v>
      </c>
      <c r="L222" s="122" t="e">
        <f t="shared" si="55"/>
        <v>#N/A</v>
      </c>
      <c r="M222" s="114" t="e">
        <f t="shared" si="56"/>
        <v>#N/A</v>
      </c>
      <c r="N222" s="122" t="e">
        <f>-1*PMT(a!$E$8/12,2*$U222*a!$E$9,$F222-a!$E$4-$I222,0,1)</f>
        <v>#N/A</v>
      </c>
      <c r="O222" s="123" t="e">
        <f>-1*PMT(a!$E$8/12,2*$U222*a!$E$9,$F222-a!$E$4-$J222,0,1)</f>
        <v>#N/A</v>
      </c>
      <c r="P222" s="123" t="e">
        <f t="shared" si="49"/>
        <v>#N/A</v>
      </c>
      <c r="Q222" s="123" t="e">
        <f t="shared" si="50"/>
        <v>#N/A</v>
      </c>
      <c r="R222" s="114" t="e">
        <f>IF($M222&lt;$I222,"Error",IF(AND($K222&gt;$J222,$M222&gt;$K222),"Error",IF(AND($K222&lt;$J222,$M222&gt;$J222),"Error",-1*PMT(a!$E$8/12,2*$U222*a!$E$9,$F222-$M222-a!$E$4,0,1))))</f>
        <v>#N/A</v>
      </c>
      <c r="S222" s="32">
        <f t="shared" si="51"/>
        <v>1</v>
      </c>
      <c r="T222" s="33" t="e">
        <f t="shared" si="52"/>
        <v>#N/A</v>
      </c>
      <c r="U222" s="33" t="e">
        <f t="shared" si="57"/>
        <v>#N/A</v>
      </c>
      <c r="V222" s="33" t="e">
        <f t="shared" si="53"/>
        <v>#N/A</v>
      </c>
      <c r="W222" s="124">
        <f t="shared" si="54"/>
        <v>0</v>
      </c>
    </row>
    <row r="223" spans="9:23" x14ac:dyDescent="0.25">
      <c r="I223" s="31">
        <v>0</v>
      </c>
      <c r="J223" s="121">
        <f t="shared" si="58"/>
        <v>0</v>
      </c>
      <c r="K223" s="122" t="e">
        <f>MAX(0,($F223-0+PV(a!$E$8/12,2*$U223*a!$E$9,$W223,0,1)))</f>
        <v>#N/A</v>
      </c>
      <c r="L223" s="122" t="e">
        <f t="shared" si="55"/>
        <v>#N/A</v>
      </c>
      <c r="M223" s="114" t="e">
        <f t="shared" si="56"/>
        <v>#N/A</v>
      </c>
      <c r="N223" s="122" t="e">
        <f>-1*PMT(a!$E$8/12,2*$U223*a!$E$9,$F223-a!$E$4-$I223,0,1)</f>
        <v>#N/A</v>
      </c>
      <c r="O223" s="123" t="e">
        <f>-1*PMT(a!$E$8/12,2*$U223*a!$E$9,$F223-a!$E$4-$J223,0,1)</f>
        <v>#N/A</v>
      </c>
      <c r="P223" s="123" t="e">
        <f t="shared" si="49"/>
        <v>#N/A</v>
      </c>
      <c r="Q223" s="123" t="e">
        <f t="shared" si="50"/>
        <v>#N/A</v>
      </c>
      <c r="R223" s="114" t="e">
        <f>IF($M223&lt;$I223,"Error",IF(AND($K223&gt;$J223,$M223&gt;$K223),"Error",IF(AND($K223&lt;$J223,$M223&gt;$J223),"Error",-1*PMT(a!$E$8/12,2*$U223*a!$E$9,$F223-$M223-a!$E$4,0,1))))</f>
        <v>#N/A</v>
      </c>
      <c r="S223" s="32">
        <f t="shared" si="51"/>
        <v>1</v>
      </c>
      <c r="T223" s="33" t="e">
        <f t="shared" si="52"/>
        <v>#N/A</v>
      </c>
      <c r="U223" s="33" t="e">
        <f t="shared" si="57"/>
        <v>#N/A</v>
      </c>
      <c r="V223" s="33" t="e">
        <f t="shared" si="53"/>
        <v>#N/A</v>
      </c>
      <c r="W223" s="124">
        <f t="shared" si="54"/>
        <v>0</v>
      </c>
    </row>
    <row r="224" spans="9:23" x14ac:dyDescent="0.25">
      <c r="I224" s="31">
        <v>0</v>
      </c>
      <c r="J224" s="121">
        <f t="shared" si="58"/>
        <v>0</v>
      </c>
      <c r="K224" s="122" t="e">
        <f>MAX(0,($F224-0+PV(a!$E$8/12,2*$U224*a!$E$9,$W224,0,1)))</f>
        <v>#N/A</v>
      </c>
      <c r="L224" s="122" t="e">
        <f t="shared" si="55"/>
        <v>#N/A</v>
      </c>
      <c r="M224" s="114" t="e">
        <f t="shared" si="56"/>
        <v>#N/A</v>
      </c>
      <c r="N224" s="122" t="e">
        <f>-1*PMT(a!$E$8/12,2*$U224*a!$E$9,$F224-a!$E$4-$I224,0,1)</f>
        <v>#N/A</v>
      </c>
      <c r="O224" s="123" t="e">
        <f>-1*PMT(a!$E$8/12,2*$U224*a!$E$9,$F224-a!$E$4-$J224,0,1)</f>
        <v>#N/A</v>
      </c>
      <c r="P224" s="123" t="e">
        <f t="shared" si="49"/>
        <v>#N/A</v>
      </c>
      <c r="Q224" s="123" t="e">
        <f t="shared" si="50"/>
        <v>#N/A</v>
      </c>
      <c r="R224" s="114" t="e">
        <f>IF($M224&lt;$I224,"Error",IF(AND($K224&gt;$J224,$M224&gt;$K224),"Error",IF(AND($K224&lt;$J224,$M224&gt;$J224),"Error",-1*PMT(a!$E$8/12,2*$U224*a!$E$9,$F224-$M224-a!$E$4,0,1))))</f>
        <v>#N/A</v>
      </c>
      <c r="S224" s="32">
        <f t="shared" si="51"/>
        <v>1</v>
      </c>
      <c r="T224" s="33" t="e">
        <f t="shared" si="52"/>
        <v>#N/A</v>
      </c>
      <c r="U224" s="33" t="e">
        <f t="shared" si="57"/>
        <v>#N/A</v>
      </c>
      <c r="V224" s="33" t="e">
        <f t="shared" si="53"/>
        <v>#N/A</v>
      </c>
      <c r="W224" s="124">
        <f t="shared" si="54"/>
        <v>0</v>
      </c>
    </row>
    <row r="225" spans="9:23" x14ac:dyDescent="0.25">
      <c r="I225" s="31">
        <v>0</v>
      </c>
      <c r="J225" s="121">
        <f t="shared" si="58"/>
        <v>0</v>
      </c>
      <c r="K225" s="122" t="e">
        <f>MAX(0,($F225-0+PV(a!$E$8/12,2*$U225*a!$E$9,$W225,0,1)))</f>
        <v>#N/A</v>
      </c>
      <c r="L225" s="122" t="e">
        <f t="shared" si="55"/>
        <v>#N/A</v>
      </c>
      <c r="M225" s="114" t="e">
        <f t="shared" si="56"/>
        <v>#N/A</v>
      </c>
      <c r="N225" s="122" t="e">
        <f>-1*PMT(a!$E$8/12,2*$U225*a!$E$9,$F225-a!$E$4-$I225,0,1)</f>
        <v>#N/A</v>
      </c>
      <c r="O225" s="123" t="e">
        <f>-1*PMT(a!$E$8/12,2*$U225*a!$E$9,$F225-a!$E$4-$J225,0,1)</f>
        <v>#N/A</v>
      </c>
      <c r="P225" s="123" t="e">
        <f t="shared" si="49"/>
        <v>#N/A</v>
      </c>
      <c r="Q225" s="123" t="e">
        <f t="shared" si="50"/>
        <v>#N/A</v>
      </c>
      <c r="R225" s="114" t="e">
        <f>IF($M225&lt;$I225,"Error",IF(AND($K225&gt;$J225,$M225&gt;$K225),"Error",IF(AND($K225&lt;$J225,$M225&gt;$J225),"Error",-1*PMT(a!$E$8/12,2*$U225*a!$E$9,$F225-$M225-a!$E$4,0,1))))</f>
        <v>#N/A</v>
      </c>
      <c r="S225" s="32">
        <f t="shared" si="51"/>
        <v>1</v>
      </c>
      <c r="T225" s="33" t="e">
        <f t="shared" si="52"/>
        <v>#N/A</v>
      </c>
      <c r="U225" s="33" t="e">
        <f t="shared" si="57"/>
        <v>#N/A</v>
      </c>
      <c r="V225" s="33" t="e">
        <f t="shared" si="53"/>
        <v>#N/A</v>
      </c>
      <c r="W225" s="124">
        <f t="shared" si="54"/>
        <v>0</v>
      </c>
    </row>
    <row r="226" spans="9:23" x14ac:dyDescent="0.25">
      <c r="I226" s="31">
        <v>0</v>
      </c>
      <c r="J226" s="121">
        <f t="shared" si="58"/>
        <v>0</v>
      </c>
      <c r="K226" s="122" t="e">
        <f>MAX(0,($F226-0+PV(a!$E$8/12,2*$U226*a!$E$9,$W226,0,1)))</f>
        <v>#N/A</v>
      </c>
      <c r="L226" s="122" t="e">
        <f t="shared" si="55"/>
        <v>#N/A</v>
      </c>
      <c r="M226" s="114" t="e">
        <f t="shared" si="56"/>
        <v>#N/A</v>
      </c>
      <c r="N226" s="122" t="e">
        <f>-1*PMT(a!$E$8/12,2*$U226*a!$E$9,$F226-a!$E$4-$I226,0,1)</f>
        <v>#N/A</v>
      </c>
      <c r="O226" s="123" t="e">
        <f>-1*PMT(a!$E$8/12,2*$U226*a!$E$9,$F226-a!$E$4-$J226,0,1)</f>
        <v>#N/A</v>
      </c>
      <c r="P226" s="123" t="e">
        <f t="shared" si="49"/>
        <v>#N/A</v>
      </c>
      <c r="Q226" s="123" t="e">
        <f t="shared" si="50"/>
        <v>#N/A</v>
      </c>
      <c r="R226" s="114" t="e">
        <f>IF($M226&lt;$I226,"Error",IF(AND($K226&gt;$J226,$M226&gt;$K226),"Error",IF(AND($K226&lt;$J226,$M226&gt;$J226),"Error",-1*PMT(a!$E$8/12,2*$U226*a!$E$9,$F226-$M226-a!$E$4,0,1))))</f>
        <v>#N/A</v>
      </c>
      <c r="S226" s="32">
        <f t="shared" si="51"/>
        <v>1</v>
      </c>
      <c r="T226" s="33" t="e">
        <f t="shared" si="52"/>
        <v>#N/A</v>
      </c>
      <c r="U226" s="33" t="e">
        <f t="shared" si="57"/>
        <v>#N/A</v>
      </c>
      <c r="V226" s="33" t="e">
        <f t="shared" si="53"/>
        <v>#N/A</v>
      </c>
      <c r="W226" s="124">
        <f t="shared" si="54"/>
        <v>0</v>
      </c>
    </row>
    <row r="227" spans="9:23" x14ac:dyDescent="0.25">
      <c r="I227" s="31">
        <v>0</v>
      </c>
      <c r="J227" s="121">
        <f t="shared" si="58"/>
        <v>0</v>
      </c>
      <c r="K227" s="122" t="e">
        <f>MAX(0,($F227-0+PV(a!$E$8/12,2*$U227*a!$E$9,$W227,0,1)))</f>
        <v>#N/A</v>
      </c>
      <c r="L227" s="122" t="e">
        <f t="shared" si="55"/>
        <v>#N/A</v>
      </c>
      <c r="M227" s="114" t="e">
        <f t="shared" si="56"/>
        <v>#N/A</v>
      </c>
      <c r="N227" s="122" t="e">
        <f>-1*PMT(a!$E$8/12,2*$U227*a!$E$9,$F227-a!$E$4-$I227,0,1)</f>
        <v>#N/A</v>
      </c>
      <c r="O227" s="123" t="e">
        <f>-1*PMT(a!$E$8/12,2*$U227*a!$E$9,$F227-a!$E$4-$J227,0,1)</f>
        <v>#N/A</v>
      </c>
      <c r="P227" s="123" t="e">
        <f t="shared" si="49"/>
        <v>#N/A</v>
      </c>
      <c r="Q227" s="123" t="e">
        <f t="shared" si="50"/>
        <v>#N/A</v>
      </c>
      <c r="R227" s="114" t="e">
        <f>IF($M227&lt;$I227,"Error",IF(AND($K227&gt;$J227,$M227&gt;$K227),"Error",IF(AND($K227&lt;$J227,$M227&gt;$J227),"Error",-1*PMT(a!$E$8/12,2*$U227*a!$E$9,$F227-$M227-a!$E$4,0,1))))</f>
        <v>#N/A</v>
      </c>
      <c r="S227" s="32">
        <f t="shared" si="51"/>
        <v>1</v>
      </c>
      <c r="T227" s="33" t="e">
        <f t="shared" si="52"/>
        <v>#N/A</v>
      </c>
      <c r="U227" s="33" t="e">
        <f t="shared" si="57"/>
        <v>#N/A</v>
      </c>
      <c r="V227" s="33" t="e">
        <f t="shared" si="53"/>
        <v>#N/A</v>
      </c>
      <c r="W227" s="124">
        <f t="shared" si="54"/>
        <v>0</v>
      </c>
    </row>
    <row r="228" spans="9:23" x14ac:dyDescent="0.25">
      <c r="I228" s="31">
        <v>0</v>
      </c>
      <c r="J228" s="121">
        <f t="shared" si="58"/>
        <v>0</v>
      </c>
      <c r="K228" s="122" t="e">
        <f>MAX(0,($F228-0+PV(a!$E$8/12,2*$U228*a!$E$9,$W228,0,1)))</f>
        <v>#N/A</v>
      </c>
      <c r="L228" s="122" t="e">
        <f t="shared" si="55"/>
        <v>#N/A</v>
      </c>
      <c r="M228" s="114" t="e">
        <f t="shared" si="56"/>
        <v>#N/A</v>
      </c>
      <c r="N228" s="122" t="e">
        <f>-1*PMT(a!$E$8/12,2*$U228*a!$E$9,$F228-a!$E$4-$I228,0,1)</f>
        <v>#N/A</v>
      </c>
      <c r="O228" s="123" t="e">
        <f>-1*PMT(a!$E$8/12,2*$U228*a!$E$9,$F228-a!$E$4-$J228,0,1)</f>
        <v>#N/A</v>
      </c>
      <c r="P228" s="123" t="e">
        <f t="shared" si="49"/>
        <v>#N/A</v>
      </c>
      <c r="Q228" s="123" t="e">
        <f t="shared" si="50"/>
        <v>#N/A</v>
      </c>
      <c r="R228" s="114" t="e">
        <f>IF($M228&lt;$I228,"Error",IF(AND($K228&gt;$J228,$M228&gt;$K228),"Error",IF(AND($K228&lt;$J228,$M228&gt;$J228),"Error",-1*PMT(a!$E$8/12,2*$U228*a!$E$9,$F228-$M228-a!$E$4,0,1))))</f>
        <v>#N/A</v>
      </c>
      <c r="S228" s="32">
        <f t="shared" si="51"/>
        <v>1</v>
      </c>
      <c r="T228" s="33" t="e">
        <f t="shared" si="52"/>
        <v>#N/A</v>
      </c>
      <c r="U228" s="33" t="e">
        <f t="shared" si="57"/>
        <v>#N/A</v>
      </c>
      <c r="V228" s="33" t="e">
        <f t="shared" si="53"/>
        <v>#N/A</v>
      </c>
      <c r="W228" s="124">
        <f t="shared" si="54"/>
        <v>0</v>
      </c>
    </row>
    <row r="229" spans="9:23" x14ac:dyDescent="0.25">
      <c r="I229" s="31">
        <v>0</v>
      </c>
      <c r="J229" s="121">
        <f t="shared" si="58"/>
        <v>0</v>
      </c>
      <c r="K229" s="122" t="e">
        <f>MAX(0,($F229-0+PV(a!$E$8/12,2*$U229*a!$E$9,$W229,0,1)))</f>
        <v>#N/A</v>
      </c>
      <c r="L229" s="122" t="e">
        <f t="shared" si="55"/>
        <v>#N/A</v>
      </c>
      <c r="M229" s="114" t="e">
        <f t="shared" si="56"/>
        <v>#N/A</v>
      </c>
      <c r="N229" s="122" t="e">
        <f>-1*PMT(a!$E$8/12,2*$U229*a!$E$9,$F229-a!$E$4-$I229,0,1)</f>
        <v>#N/A</v>
      </c>
      <c r="O229" s="123" t="e">
        <f>-1*PMT(a!$E$8/12,2*$U229*a!$E$9,$F229-a!$E$4-$J229,0,1)</f>
        <v>#N/A</v>
      </c>
      <c r="P229" s="123" t="e">
        <f t="shared" si="49"/>
        <v>#N/A</v>
      </c>
      <c r="Q229" s="123" t="e">
        <f t="shared" si="50"/>
        <v>#N/A</v>
      </c>
      <c r="R229" s="114" t="e">
        <f>IF($M229&lt;$I229,"Error",IF(AND($K229&gt;$J229,$M229&gt;$K229),"Error",IF(AND($K229&lt;$J229,$M229&gt;$J229),"Error",-1*PMT(a!$E$8/12,2*$U229*a!$E$9,$F229-$M229-a!$E$4,0,1))))</f>
        <v>#N/A</v>
      </c>
      <c r="S229" s="32">
        <f t="shared" si="51"/>
        <v>1</v>
      </c>
      <c r="T229" s="33" t="e">
        <f t="shared" si="52"/>
        <v>#N/A</v>
      </c>
      <c r="U229" s="33" t="e">
        <f t="shared" si="57"/>
        <v>#N/A</v>
      </c>
      <c r="V229" s="33" t="e">
        <f t="shared" si="53"/>
        <v>#N/A</v>
      </c>
      <c r="W229" s="124">
        <f t="shared" si="54"/>
        <v>0</v>
      </c>
    </row>
    <row r="230" spans="9:23" x14ac:dyDescent="0.25">
      <c r="I230" s="31">
        <v>0</v>
      </c>
      <c r="J230" s="121">
        <f t="shared" si="58"/>
        <v>0</v>
      </c>
      <c r="K230" s="122" t="e">
        <f>MAX(0,($F230-0+PV(a!$E$8/12,2*$U230*a!$E$9,$W230,0,1)))</f>
        <v>#N/A</v>
      </c>
      <c r="L230" s="122" t="e">
        <f t="shared" si="55"/>
        <v>#N/A</v>
      </c>
      <c r="M230" s="114" t="e">
        <f t="shared" si="56"/>
        <v>#N/A</v>
      </c>
      <c r="N230" s="122" t="e">
        <f>-1*PMT(a!$E$8/12,2*$U230*a!$E$9,$F230-a!$E$4-$I230,0,1)</f>
        <v>#N/A</v>
      </c>
      <c r="O230" s="123" t="e">
        <f>-1*PMT(a!$E$8/12,2*$U230*a!$E$9,$F230-a!$E$4-$J230,0,1)</f>
        <v>#N/A</v>
      </c>
      <c r="P230" s="123" t="e">
        <f t="shared" si="49"/>
        <v>#N/A</v>
      </c>
      <c r="Q230" s="123" t="e">
        <f t="shared" si="50"/>
        <v>#N/A</v>
      </c>
      <c r="R230" s="114" t="e">
        <f>IF($M230&lt;$I230,"Error",IF(AND($K230&gt;$J230,$M230&gt;$K230),"Error",IF(AND($K230&lt;$J230,$M230&gt;$J230),"Error",-1*PMT(a!$E$8/12,2*$U230*a!$E$9,$F230-$M230-a!$E$4,0,1))))</f>
        <v>#N/A</v>
      </c>
      <c r="S230" s="32">
        <f t="shared" si="51"/>
        <v>1</v>
      </c>
      <c r="T230" s="33" t="e">
        <f t="shared" si="52"/>
        <v>#N/A</v>
      </c>
      <c r="U230" s="33" t="e">
        <f t="shared" si="57"/>
        <v>#N/A</v>
      </c>
      <c r="V230" s="33" t="e">
        <f t="shared" si="53"/>
        <v>#N/A</v>
      </c>
      <c r="W230" s="124">
        <f t="shared" si="54"/>
        <v>0</v>
      </c>
    </row>
    <row r="231" spans="9:23" x14ac:dyDescent="0.25">
      <c r="I231" s="31">
        <v>0</v>
      </c>
      <c r="J231" s="121">
        <f t="shared" si="58"/>
        <v>0</v>
      </c>
      <c r="K231" s="122" t="e">
        <f>MAX(0,($F231-0+PV(a!$E$8/12,2*$U231*a!$E$9,$W231,0,1)))</f>
        <v>#N/A</v>
      </c>
      <c r="L231" s="122" t="e">
        <f t="shared" si="55"/>
        <v>#N/A</v>
      </c>
      <c r="M231" s="114" t="e">
        <f t="shared" si="56"/>
        <v>#N/A</v>
      </c>
      <c r="N231" s="122" t="e">
        <f>-1*PMT(a!$E$8/12,2*$U231*a!$E$9,$F231-a!$E$4-$I231,0,1)</f>
        <v>#N/A</v>
      </c>
      <c r="O231" s="123" t="e">
        <f>-1*PMT(a!$E$8/12,2*$U231*a!$E$9,$F231-a!$E$4-$J231,0,1)</f>
        <v>#N/A</v>
      </c>
      <c r="P231" s="123" t="e">
        <f t="shared" si="49"/>
        <v>#N/A</v>
      </c>
      <c r="Q231" s="123" t="e">
        <f t="shared" si="50"/>
        <v>#N/A</v>
      </c>
      <c r="R231" s="114" t="e">
        <f>IF($M231&lt;$I231,"Error",IF(AND($K231&gt;$J231,$M231&gt;$K231),"Error",IF(AND($K231&lt;$J231,$M231&gt;$J231),"Error",-1*PMT(a!$E$8/12,2*$U231*a!$E$9,$F231-$M231-a!$E$4,0,1))))</f>
        <v>#N/A</v>
      </c>
      <c r="S231" s="32">
        <f t="shared" si="51"/>
        <v>1</v>
      </c>
      <c r="T231" s="33" t="e">
        <f t="shared" si="52"/>
        <v>#N/A</v>
      </c>
      <c r="U231" s="33" t="e">
        <f t="shared" si="57"/>
        <v>#N/A</v>
      </c>
      <c r="V231" s="33" t="e">
        <f t="shared" si="53"/>
        <v>#N/A</v>
      </c>
      <c r="W231" s="124">
        <f t="shared" si="54"/>
        <v>0</v>
      </c>
    </row>
    <row r="232" spans="9:23" x14ac:dyDescent="0.25">
      <c r="I232" s="31">
        <v>0</v>
      </c>
      <c r="J232" s="121">
        <f t="shared" si="58"/>
        <v>0</v>
      </c>
      <c r="K232" s="122" t="e">
        <f>MAX(0,($F232-0+PV(a!$E$8/12,2*$U232*a!$E$9,$W232,0,1)))</f>
        <v>#N/A</v>
      </c>
      <c r="L232" s="122" t="e">
        <f t="shared" si="55"/>
        <v>#N/A</v>
      </c>
      <c r="M232" s="114" t="e">
        <f t="shared" si="56"/>
        <v>#N/A</v>
      </c>
      <c r="N232" s="122" t="e">
        <f>-1*PMT(a!$E$8/12,2*$U232*a!$E$9,$F232-a!$E$4-$I232,0,1)</f>
        <v>#N/A</v>
      </c>
      <c r="O232" s="123" t="e">
        <f>-1*PMT(a!$E$8/12,2*$U232*a!$E$9,$F232-a!$E$4-$J232,0,1)</f>
        <v>#N/A</v>
      </c>
      <c r="P232" s="123" t="e">
        <f t="shared" si="49"/>
        <v>#N/A</v>
      </c>
      <c r="Q232" s="123" t="e">
        <f t="shared" si="50"/>
        <v>#N/A</v>
      </c>
      <c r="R232" s="114" t="e">
        <f>IF($M232&lt;$I232,"Error",IF(AND($K232&gt;$J232,$M232&gt;$K232),"Error",IF(AND($K232&lt;$J232,$M232&gt;$J232),"Error",-1*PMT(a!$E$8/12,2*$U232*a!$E$9,$F232-$M232-a!$E$4,0,1))))</f>
        <v>#N/A</v>
      </c>
      <c r="S232" s="32">
        <f t="shared" si="51"/>
        <v>1</v>
      </c>
      <c r="T232" s="33" t="e">
        <f t="shared" si="52"/>
        <v>#N/A</v>
      </c>
      <c r="U232" s="33" t="e">
        <f t="shared" si="57"/>
        <v>#N/A</v>
      </c>
      <c r="V232" s="33" t="e">
        <f t="shared" si="53"/>
        <v>#N/A</v>
      </c>
      <c r="W232" s="124">
        <f t="shared" si="54"/>
        <v>0</v>
      </c>
    </row>
    <row r="233" spans="9:23" x14ac:dyDescent="0.25">
      <c r="I233" s="31">
        <v>0</v>
      </c>
      <c r="J233" s="121">
        <f t="shared" si="58"/>
        <v>0</v>
      </c>
      <c r="K233" s="122" t="e">
        <f>MAX(0,($F233-0+PV(a!$E$8/12,2*$U233*a!$E$9,$W233,0,1)))</f>
        <v>#N/A</v>
      </c>
      <c r="L233" s="122" t="e">
        <f t="shared" si="55"/>
        <v>#N/A</v>
      </c>
      <c r="M233" s="114" t="e">
        <f t="shared" si="56"/>
        <v>#N/A</v>
      </c>
      <c r="N233" s="122" t="e">
        <f>-1*PMT(a!$E$8/12,2*$U233*a!$E$9,$F233-a!$E$4-$I233,0,1)</f>
        <v>#N/A</v>
      </c>
      <c r="O233" s="123" t="e">
        <f>-1*PMT(a!$E$8/12,2*$U233*a!$E$9,$F233-a!$E$4-$J233,0,1)</f>
        <v>#N/A</v>
      </c>
      <c r="P233" s="123" t="e">
        <f t="shared" si="49"/>
        <v>#N/A</v>
      </c>
      <c r="Q233" s="123" t="e">
        <f t="shared" si="50"/>
        <v>#N/A</v>
      </c>
      <c r="R233" s="114" t="e">
        <f>IF($M233&lt;$I233,"Error",IF(AND($K233&gt;$J233,$M233&gt;$K233),"Error",IF(AND($K233&lt;$J233,$M233&gt;$J233),"Error",-1*PMT(a!$E$8/12,2*$U233*a!$E$9,$F233-$M233-a!$E$4,0,1))))</f>
        <v>#N/A</v>
      </c>
      <c r="S233" s="32">
        <f t="shared" si="51"/>
        <v>1</v>
      </c>
      <c r="T233" s="33" t="e">
        <f t="shared" si="52"/>
        <v>#N/A</v>
      </c>
      <c r="U233" s="33" t="e">
        <f t="shared" si="57"/>
        <v>#N/A</v>
      </c>
      <c r="V233" s="33" t="e">
        <f t="shared" si="53"/>
        <v>#N/A</v>
      </c>
      <c r="W233" s="124">
        <f t="shared" si="54"/>
        <v>0</v>
      </c>
    </row>
    <row r="234" spans="9:23" x14ac:dyDescent="0.25">
      <c r="I234" s="31">
        <v>0</v>
      </c>
      <c r="J234" s="121">
        <f t="shared" si="58"/>
        <v>0</v>
      </c>
      <c r="K234" s="122" t="e">
        <f>MAX(0,($F234-0+PV(a!$E$8/12,2*$U234*a!$E$9,$W234,0,1)))</f>
        <v>#N/A</v>
      </c>
      <c r="L234" s="122" t="e">
        <f t="shared" si="55"/>
        <v>#N/A</v>
      </c>
      <c r="M234" s="114" t="e">
        <f t="shared" si="56"/>
        <v>#N/A</v>
      </c>
      <c r="N234" s="122" t="e">
        <f>-1*PMT(a!$E$8/12,2*$U234*a!$E$9,$F234-a!$E$4-$I234,0,1)</f>
        <v>#N/A</v>
      </c>
      <c r="O234" s="123" t="e">
        <f>-1*PMT(a!$E$8/12,2*$U234*a!$E$9,$F234-a!$E$4-$J234,0,1)</f>
        <v>#N/A</v>
      </c>
      <c r="P234" s="123" t="e">
        <f t="shared" si="49"/>
        <v>#N/A</v>
      </c>
      <c r="Q234" s="123" t="e">
        <f t="shared" si="50"/>
        <v>#N/A</v>
      </c>
      <c r="R234" s="114" t="e">
        <f>IF($M234&lt;$I234,"Error",IF(AND($K234&gt;$J234,$M234&gt;$K234),"Error",IF(AND($K234&lt;$J234,$M234&gt;$J234),"Error",-1*PMT(a!$E$8/12,2*$U234*a!$E$9,$F234-$M234-a!$E$4,0,1))))</f>
        <v>#N/A</v>
      </c>
      <c r="S234" s="32">
        <f t="shared" si="51"/>
        <v>1</v>
      </c>
      <c r="T234" s="33" t="e">
        <f t="shared" si="52"/>
        <v>#N/A</v>
      </c>
      <c r="U234" s="33" t="e">
        <f t="shared" si="57"/>
        <v>#N/A</v>
      </c>
      <c r="V234" s="33" t="e">
        <f t="shared" si="53"/>
        <v>#N/A</v>
      </c>
      <c r="W234" s="124">
        <f t="shared" si="54"/>
        <v>0</v>
      </c>
    </row>
    <row r="235" spans="9:23" x14ac:dyDescent="0.25">
      <c r="I235" s="31">
        <v>0</v>
      </c>
      <c r="J235" s="121">
        <f t="shared" si="58"/>
        <v>0</v>
      </c>
      <c r="K235" s="122" t="e">
        <f>MAX(0,($F235-0+PV(a!$E$8/12,2*$U235*a!$E$9,$W235,0,1)))</f>
        <v>#N/A</v>
      </c>
      <c r="L235" s="122" t="e">
        <f t="shared" si="55"/>
        <v>#N/A</v>
      </c>
      <c r="M235" s="114" t="e">
        <f t="shared" si="56"/>
        <v>#N/A</v>
      </c>
      <c r="N235" s="122" t="e">
        <f>-1*PMT(a!$E$8/12,2*$U235*a!$E$9,$F235-a!$E$4-$I235,0,1)</f>
        <v>#N/A</v>
      </c>
      <c r="O235" s="123" t="e">
        <f>-1*PMT(a!$E$8/12,2*$U235*a!$E$9,$F235-a!$E$4-$J235,0,1)</f>
        <v>#N/A</v>
      </c>
      <c r="P235" s="123" t="e">
        <f t="shared" si="49"/>
        <v>#N/A</v>
      </c>
      <c r="Q235" s="123" t="e">
        <f t="shared" si="50"/>
        <v>#N/A</v>
      </c>
      <c r="R235" s="114" t="e">
        <f>IF($M235&lt;$I235,"Error",IF(AND($K235&gt;$J235,$M235&gt;$K235),"Error",IF(AND($K235&lt;$J235,$M235&gt;$J235),"Error",-1*PMT(a!$E$8/12,2*$U235*a!$E$9,$F235-$M235-a!$E$4,0,1))))</f>
        <v>#N/A</v>
      </c>
      <c r="S235" s="32">
        <f t="shared" si="51"/>
        <v>1</v>
      </c>
      <c r="T235" s="33" t="e">
        <f t="shared" si="52"/>
        <v>#N/A</v>
      </c>
      <c r="U235" s="33" t="e">
        <f t="shared" si="57"/>
        <v>#N/A</v>
      </c>
      <c r="V235" s="33" t="e">
        <f t="shared" si="53"/>
        <v>#N/A</v>
      </c>
      <c r="W235" s="124">
        <f t="shared" si="54"/>
        <v>0</v>
      </c>
    </row>
    <row r="236" spans="9:23" x14ac:dyDescent="0.25">
      <c r="I236" s="31">
        <v>0</v>
      </c>
      <c r="J236" s="121">
        <f t="shared" si="58"/>
        <v>0</v>
      </c>
      <c r="K236" s="122" t="e">
        <f>MAX(0,($F236-0+PV(a!$E$8/12,2*$U236*a!$E$9,$W236,0,1)))</f>
        <v>#N/A</v>
      </c>
      <c r="L236" s="122" t="e">
        <f t="shared" si="55"/>
        <v>#N/A</v>
      </c>
      <c r="M236" s="114" t="e">
        <f t="shared" si="56"/>
        <v>#N/A</v>
      </c>
      <c r="N236" s="122" t="e">
        <f>-1*PMT(a!$E$8/12,2*$U236*a!$E$9,$F236-a!$E$4-$I236,0,1)</f>
        <v>#N/A</v>
      </c>
      <c r="O236" s="123" t="e">
        <f>-1*PMT(a!$E$8/12,2*$U236*a!$E$9,$F236-a!$E$4-$J236,0,1)</f>
        <v>#N/A</v>
      </c>
      <c r="P236" s="123" t="e">
        <f t="shared" si="49"/>
        <v>#N/A</v>
      </c>
      <c r="Q236" s="123" t="e">
        <f t="shared" si="50"/>
        <v>#N/A</v>
      </c>
      <c r="R236" s="114" t="e">
        <f>IF($M236&lt;$I236,"Error",IF(AND($K236&gt;$J236,$M236&gt;$K236),"Error",IF(AND($K236&lt;$J236,$M236&gt;$J236),"Error",-1*PMT(a!$E$8/12,2*$U236*a!$E$9,$F236-$M236-a!$E$4,0,1))))</f>
        <v>#N/A</v>
      </c>
      <c r="S236" s="32">
        <f t="shared" si="51"/>
        <v>1</v>
      </c>
      <c r="T236" s="33" t="e">
        <f t="shared" si="52"/>
        <v>#N/A</v>
      </c>
      <c r="U236" s="33" t="e">
        <f t="shared" si="57"/>
        <v>#N/A</v>
      </c>
      <c r="V236" s="33" t="e">
        <f t="shared" si="53"/>
        <v>#N/A</v>
      </c>
      <c r="W236" s="124">
        <f t="shared" si="54"/>
        <v>0</v>
      </c>
    </row>
    <row r="237" spans="9:23" x14ac:dyDescent="0.25">
      <c r="I237" s="31">
        <v>0</v>
      </c>
      <c r="J237" s="121">
        <f t="shared" si="58"/>
        <v>0</v>
      </c>
      <c r="K237" s="122" t="e">
        <f>MAX(0,($F237-0+PV(a!$E$8/12,2*$U237*a!$E$9,$W237,0,1)))</f>
        <v>#N/A</v>
      </c>
      <c r="L237" s="122" t="e">
        <f t="shared" si="55"/>
        <v>#N/A</v>
      </c>
      <c r="M237" s="114" t="e">
        <f t="shared" si="56"/>
        <v>#N/A</v>
      </c>
      <c r="N237" s="122" t="e">
        <f>-1*PMT(a!$E$8/12,2*$U237*a!$E$9,$F237-a!$E$4-$I237,0,1)</f>
        <v>#N/A</v>
      </c>
      <c r="O237" s="123" t="e">
        <f>-1*PMT(a!$E$8/12,2*$U237*a!$E$9,$F237-a!$E$4-$J237,0,1)</f>
        <v>#N/A</v>
      </c>
      <c r="P237" s="123" t="e">
        <f t="shared" si="49"/>
        <v>#N/A</v>
      </c>
      <c r="Q237" s="123" t="e">
        <f t="shared" si="50"/>
        <v>#N/A</v>
      </c>
      <c r="R237" s="114" t="e">
        <f>IF($M237&lt;$I237,"Error",IF(AND($K237&gt;$J237,$M237&gt;$K237),"Error",IF(AND($K237&lt;$J237,$M237&gt;$J237),"Error",-1*PMT(a!$E$8/12,2*$U237*a!$E$9,$F237-$M237-a!$E$4,0,1))))</f>
        <v>#N/A</v>
      </c>
      <c r="S237" s="32">
        <f t="shared" si="51"/>
        <v>1</v>
      </c>
      <c r="T237" s="33" t="e">
        <f t="shared" si="52"/>
        <v>#N/A</v>
      </c>
      <c r="U237" s="33" t="e">
        <f t="shared" si="57"/>
        <v>#N/A</v>
      </c>
      <c r="V237" s="33" t="e">
        <f t="shared" si="53"/>
        <v>#N/A</v>
      </c>
      <c r="W237" s="124">
        <f t="shared" si="54"/>
        <v>0</v>
      </c>
    </row>
    <row r="238" spans="9:23" x14ac:dyDescent="0.25">
      <c r="I238" s="31">
        <v>0</v>
      </c>
      <c r="J238" s="121">
        <f t="shared" si="58"/>
        <v>0</v>
      </c>
      <c r="K238" s="122" t="e">
        <f>MAX(0,($F238-0+PV(a!$E$8/12,2*$U238*a!$E$9,$W238,0,1)))</f>
        <v>#N/A</v>
      </c>
      <c r="L238" s="122" t="e">
        <f t="shared" si="55"/>
        <v>#N/A</v>
      </c>
      <c r="M238" s="114" t="e">
        <f t="shared" si="56"/>
        <v>#N/A</v>
      </c>
      <c r="N238" s="122" t="e">
        <f>-1*PMT(a!$E$8/12,2*$U238*a!$E$9,$F238-a!$E$4-$I238,0,1)</f>
        <v>#N/A</v>
      </c>
      <c r="O238" s="123" t="e">
        <f>-1*PMT(a!$E$8/12,2*$U238*a!$E$9,$F238-a!$E$4-$J238,0,1)</f>
        <v>#N/A</v>
      </c>
      <c r="P238" s="123" t="e">
        <f t="shared" si="49"/>
        <v>#N/A</v>
      </c>
      <c r="Q238" s="123" t="e">
        <f t="shared" si="50"/>
        <v>#N/A</v>
      </c>
      <c r="R238" s="114" t="e">
        <f>IF($M238&lt;$I238,"Error",IF(AND($K238&gt;$J238,$M238&gt;$K238),"Error",IF(AND($K238&lt;$J238,$M238&gt;$J238),"Error",-1*PMT(a!$E$8/12,2*$U238*a!$E$9,$F238-$M238-a!$E$4,0,1))))</f>
        <v>#N/A</v>
      </c>
      <c r="S238" s="32">
        <f t="shared" si="51"/>
        <v>1</v>
      </c>
      <c r="T238" s="33" t="e">
        <f t="shared" si="52"/>
        <v>#N/A</v>
      </c>
      <c r="U238" s="33" t="e">
        <f t="shared" si="57"/>
        <v>#N/A</v>
      </c>
      <c r="V238" s="33" t="e">
        <f t="shared" si="53"/>
        <v>#N/A</v>
      </c>
      <c r="W238" s="124">
        <f t="shared" si="54"/>
        <v>0</v>
      </c>
    </row>
    <row r="239" spans="9:23" x14ac:dyDescent="0.25">
      <c r="I239" s="31">
        <v>0</v>
      </c>
      <c r="J239" s="121">
        <f t="shared" si="58"/>
        <v>0</v>
      </c>
      <c r="K239" s="122" t="e">
        <f>MAX(0,($F239-0+PV(a!$E$8/12,2*$U239*a!$E$9,$W239,0,1)))</f>
        <v>#N/A</v>
      </c>
      <c r="L239" s="122" t="e">
        <f t="shared" si="55"/>
        <v>#N/A</v>
      </c>
      <c r="M239" s="114" t="e">
        <f t="shared" si="56"/>
        <v>#N/A</v>
      </c>
      <c r="N239" s="122" t="e">
        <f>-1*PMT(a!$E$8/12,2*$U239*a!$E$9,$F239-a!$E$4-$I239,0,1)</f>
        <v>#N/A</v>
      </c>
      <c r="O239" s="123" t="e">
        <f>-1*PMT(a!$E$8/12,2*$U239*a!$E$9,$F239-a!$E$4-$J239,0,1)</f>
        <v>#N/A</v>
      </c>
      <c r="P239" s="123" t="e">
        <f t="shared" si="49"/>
        <v>#N/A</v>
      </c>
      <c r="Q239" s="123" t="e">
        <f t="shared" si="50"/>
        <v>#N/A</v>
      </c>
      <c r="R239" s="114" t="e">
        <f>IF($M239&lt;$I239,"Error",IF(AND($K239&gt;$J239,$M239&gt;$K239),"Error",IF(AND($K239&lt;$J239,$M239&gt;$J239),"Error",-1*PMT(a!$E$8/12,2*$U239*a!$E$9,$F239-$M239-a!$E$4,0,1))))</f>
        <v>#N/A</v>
      </c>
      <c r="S239" s="32">
        <f t="shared" si="51"/>
        <v>1</v>
      </c>
      <c r="T239" s="33" t="e">
        <f t="shared" si="52"/>
        <v>#N/A</v>
      </c>
      <c r="U239" s="33" t="e">
        <f t="shared" si="57"/>
        <v>#N/A</v>
      </c>
      <c r="V239" s="33" t="e">
        <f t="shared" si="53"/>
        <v>#N/A</v>
      </c>
      <c r="W239" s="124">
        <f t="shared" si="54"/>
        <v>0</v>
      </c>
    </row>
    <row r="240" spans="9:23" x14ac:dyDescent="0.25">
      <c r="I240" s="31">
        <v>0</v>
      </c>
      <c r="J240" s="121">
        <f t="shared" si="58"/>
        <v>0</v>
      </c>
      <c r="K240" s="122" t="e">
        <f>MAX(0,($F240-0+PV(a!$E$8/12,2*$U240*a!$E$9,$W240,0,1)))</f>
        <v>#N/A</v>
      </c>
      <c r="L240" s="122" t="e">
        <f t="shared" si="55"/>
        <v>#N/A</v>
      </c>
      <c r="M240" s="114" t="e">
        <f t="shared" si="56"/>
        <v>#N/A</v>
      </c>
      <c r="N240" s="122" t="e">
        <f>-1*PMT(a!$E$8/12,2*$U240*a!$E$9,$F240-a!$E$4-$I240,0,1)</f>
        <v>#N/A</v>
      </c>
      <c r="O240" s="123" t="e">
        <f>-1*PMT(a!$E$8/12,2*$U240*a!$E$9,$F240-a!$E$4-$J240,0,1)</f>
        <v>#N/A</v>
      </c>
      <c r="P240" s="123" t="e">
        <f t="shared" si="49"/>
        <v>#N/A</v>
      </c>
      <c r="Q240" s="123" t="e">
        <f t="shared" si="50"/>
        <v>#N/A</v>
      </c>
      <c r="R240" s="114" t="e">
        <f>IF($M240&lt;$I240,"Error",IF(AND($K240&gt;$J240,$M240&gt;$K240),"Error",IF(AND($K240&lt;$J240,$M240&gt;$J240),"Error",-1*PMT(a!$E$8/12,2*$U240*a!$E$9,$F240-$M240-a!$E$4,0,1))))</f>
        <v>#N/A</v>
      </c>
      <c r="S240" s="32">
        <f t="shared" si="51"/>
        <v>1</v>
      </c>
      <c r="T240" s="33" t="e">
        <f t="shared" si="52"/>
        <v>#N/A</v>
      </c>
      <c r="U240" s="33" t="e">
        <f t="shared" si="57"/>
        <v>#N/A</v>
      </c>
      <c r="V240" s="33" t="e">
        <f t="shared" si="53"/>
        <v>#N/A</v>
      </c>
      <c r="W240" s="124">
        <f t="shared" si="54"/>
        <v>0</v>
      </c>
    </row>
    <row r="241" spans="9:23" x14ac:dyDescent="0.25">
      <c r="I241" s="31">
        <v>0</v>
      </c>
      <c r="J241" s="121">
        <f t="shared" si="58"/>
        <v>0</v>
      </c>
      <c r="K241" s="122" t="e">
        <f>MAX(0,($F241-0+PV(a!$E$8/12,2*$U241*a!$E$9,$W241,0,1)))</f>
        <v>#N/A</v>
      </c>
      <c r="L241" s="122" t="e">
        <f t="shared" si="55"/>
        <v>#N/A</v>
      </c>
      <c r="M241" s="114" t="e">
        <f t="shared" si="56"/>
        <v>#N/A</v>
      </c>
      <c r="N241" s="122" t="e">
        <f>-1*PMT(a!$E$8/12,2*$U241*a!$E$9,$F241-a!$E$4-$I241,0,1)</f>
        <v>#N/A</v>
      </c>
      <c r="O241" s="123" t="e">
        <f>-1*PMT(a!$E$8/12,2*$U241*a!$E$9,$F241-a!$E$4-$J241,0,1)</f>
        <v>#N/A</v>
      </c>
      <c r="P241" s="123" t="e">
        <f t="shared" si="49"/>
        <v>#N/A</v>
      </c>
      <c r="Q241" s="123" t="e">
        <f t="shared" si="50"/>
        <v>#N/A</v>
      </c>
      <c r="R241" s="114" t="e">
        <f>IF($M241&lt;$I241,"Error",IF(AND($K241&gt;$J241,$M241&gt;$K241),"Error",IF(AND($K241&lt;$J241,$M241&gt;$J241),"Error",-1*PMT(a!$E$8/12,2*$U241*a!$E$9,$F241-$M241-a!$E$4,0,1))))</f>
        <v>#N/A</v>
      </c>
      <c r="S241" s="32">
        <f t="shared" si="51"/>
        <v>1</v>
      </c>
      <c r="T241" s="33" t="e">
        <f t="shared" si="52"/>
        <v>#N/A</v>
      </c>
      <c r="U241" s="33" t="e">
        <f t="shared" si="57"/>
        <v>#N/A</v>
      </c>
      <c r="V241" s="33" t="e">
        <f t="shared" si="53"/>
        <v>#N/A</v>
      </c>
      <c r="W241" s="124">
        <f t="shared" si="54"/>
        <v>0</v>
      </c>
    </row>
    <row r="242" spans="9:23" x14ac:dyDescent="0.25">
      <c r="I242" s="31">
        <v>0</v>
      </c>
      <c r="J242" s="121">
        <f t="shared" si="58"/>
        <v>0</v>
      </c>
      <c r="K242" s="122" t="e">
        <f>MAX(0,($F242-0+PV(a!$E$8/12,2*$U242*a!$E$9,$W242,0,1)))</f>
        <v>#N/A</v>
      </c>
      <c r="L242" s="122" t="e">
        <f t="shared" si="55"/>
        <v>#N/A</v>
      </c>
      <c r="M242" s="114" t="e">
        <f t="shared" si="56"/>
        <v>#N/A</v>
      </c>
      <c r="N242" s="122" t="e">
        <f>-1*PMT(a!$E$8/12,2*$U242*a!$E$9,$F242-a!$E$4-$I242,0,1)</f>
        <v>#N/A</v>
      </c>
      <c r="O242" s="123" t="e">
        <f>-1*PMT(a!$E$8/12,2*$U242*a!$E$9,$F242-a!$E$4-$J242,0,1)</f>
        <v>#N/A</v>
      </c>
      <c r="P242" s="123" t="e">
        <f t="shared" si="49"/>
        <v>#N/A</v>
      </c>
      <c r="Q242" s="123" t="e">
        <f t="shared" si="50"/>
        <v>#N/A</v>
      </c>
      <c r="R242" s="114" t="e">
        <f>IF($M242&lt;$I242,"Error",IF(AND($K242&gt;$J242,$M242&gt;$K242),"Error",IF(AND($K242&lt;$J242,$M242&gt;$J242),"Error",-1*PMT(a!$E$8/12,2*$U242*a!$E$9,$F242-$M242-a!$E$4,0,1))))</f>
        <v>#N/A</v>
      </c>
      <c r="S242" s="32">
        <f t="shared" si="51"/>
        <v>1</v>
      </c>
      <c r="T242" s="33" t="e">
        <f t="shared" si="52"/>
        <v>#N/A</v>
      </c>
      <c r="U242" s="33" t="e">
        <f t="shared" si="57"/>
        <v>#N/A</v>
      </c>
      <c r="V242" s="33" t="e">
        <f t="shared" si="53"/>
        <v>#N/A</v>
      </c>
      <c r="W242" s="124">
        <f t="shared" si="54"/>
        <v>0</v>
      </c>
    </row>
    <row r="243" spans="9:23" x14ac:dyDescent="0.25">
      <c r="I243" s="31">
        <v>0</v>
      </c>
      <c r="J243" s="121">
        <f t="shared" si="58"/>
        <v>0</v>
      </c>
      <c r="K243" s="122" t="e">
        <f>MAX(0,($F243-0+PV(a!$E$8/12,2*$U243*a!$E$9,$W243,0,1)))</f>
        <v>#N/A</v>
      </c>
      <c r="L243" s="122" t="e">
        <f t="shared" si="55"/>
        <v>#N/A</v>
      </c>
      <c r="M243" s="114" t="e">
        <f t="shared" si="56"/>
        <v>#N/A</v>
      </c>
      <c r="N243" s="122" t="e">
        <f>-1*PMT(a!$E$8/12,2*$U243*a!$E$9,$F243-a!$E$4-$I243,0,1)</f>
        <v>#N/A</v>
      </c>
      <c r="O243" s="123" t="e">
        <f>-1*PMT(a!$E$8/12,2*$U243*a!$E$9,$F243-a!$E$4-$J243,0,1)</f>
        <v>#N/A</v>
      </c>
      <c r="P243" s="123" t="e">
        <f t="shared" si="49"/>
        <v>#N/A</v>
      </c>
      <c r="Q243" s="123" t="e">
        <f t="shared" si="50"/>
        <v>#N/A</v>
      </c>
      <c r="R243" s="114" t="e">
        <f>IF($M243&lt;$I243,"Error",IF(AND($K243&gt;$J243,$M243&gt;$K243),"Error",IF(AND($K243&lt;$J243,$M243&gt;$J243),"Error",-1*PMT(a!$E$8/12,2*$U243*a!$E$9,$F243-$M243-a!$E$4,0,1))))</f>
        <v>#N/A</v>
      </c>
      <c r="S243" s="32">
        <f t="shared" si="51"/>
        <v>1</v>
      </c>
      <c r="T243" s="33" t="e">
        <f t="shared" si="52"/>
        <v>#N/A</v>
      </c>
      <c r="U243" s="33" t="e">
        <f t="shared" si="57"/>
        <v>#N/A</v>
      </c>
      <c r="V243" s="33" t="e">
        <f t="shared" si="53"/>
        <v>#N/A</v>
      </c>
      <c r="W243" s="124">
        <f t="shared" si="54"/>
        <v>0</v>
      </c>
    </row>
    <row r="244" spans="9:23" x14ac:dyDescent="0.25">
      <c r="I244" s="31">
        <v>0</v>
      </c>
      <c r="J244" s="121">
        <f t="shared" si="58"/>
        <v>0</v>
      </c>
      <c r="K244" s="122" t="e">
        <f>MAX(0,($F244-0+PV(a!$E$8/12,2*$U244*a!$E$9,$W244,0,1)))</f>
        <v>#N/A</v>
      </c>
      <c r="L244" s="122" t="e">
        <f t="shared" si="55"/>
        <v>#N/A</v>
      </c>
      <c r="M244" s="114" t="e">
        <f t="shared" si="56"/>
        <v>#N/A</v>
      </c>
      <c r="N244" s="122" t="e">
        <f>-1*PMT(a!$E$8/12,2*$U244*a!$E$9,$F244-a!$E$4-$I244,0,1)</f>
        <v>#N/A</v>
      </c>
      <c r="O244" s="123" t="e">
        <f>-1*PMT(a!$E$8/12,2*$U244*a!$E$9,$F244-a!$E$4-$J244,0,1)</f>
        <v>#N/A</v>
      </c>
      <c r="P244" s="123" t="e">
        <f t="shared" si="49"/>
        <v>#N/A</v>
      </c>
      <c r="Q244" s="123" t="e">
        <f t="shared" si="50"/>
        <v>#N/A</v>
      </c>
      <c r="R244" s="114" t="e">
        <f>IF($M244&lt;$I244,"Error",IF(AND($K244&gt;$J244,$M244&gt;$K244),"Error",IF(AND($K244&lt;$J244,$M244&gt;$J244),"Error",-1*PMT(a!$E$8/12,2*$U244*a!$E$9,$F244-$M244-a!$E$4,0,1))))</f>
        <v>#N/A</v>
      </c>
      <c r="S244" s="32">
        <f t="shared" si="51"/>
        <v>1</v>
      </c>
      <c r="T244" s="33" t="e">
        <f t="shared" si="52"/>
        <v>#N/A</v>
      </c>
      <c r="U244" s="33" t="e">
        <f t="shared" si="57"/>
        <v>#N/A</v>
      </c>
      <c r="V244" s="33" t="e">
        <f t="shared" si="53"/>
        <v>#N/A</v>
      </c>
      <c r="W244" s="124">
        <f t="shared" si="54"/>
        <v>0</v>
      </c>
    </row>
    <row r="245" spans="9:23" x14ac:dyDescent="0.25">
      <c r="I245" s="31">
        <v>0</v>
      </c>
      <c r="J245" s="121">
        <f t="shared" si="58"/>
        <v>0</v>
      </c>
      <c r="K245" s="122" t="e">
        <f>MAX(0,($F245-0+PV(a!$E$8/12,2*$U245*a!$E$9,$W245,0,1)))</f>
        <v>#N/A</v>
      </c>
      <c r="L245" s="122" t="e">
        <f t="shared" si="55"/>
        <v>#N/A</v>
      </c>
      <c r="M245" s="114" t="e">
        <f t="shared" si="56"/>
        <v>#N/A</v>
      </c>
      <c r="N245" s="122" t="e">
        <f>-1*PMT(a!$E$8/12,2*$U245*a!$E$9,$F245-a!$E$4-$I245,0,1)</f>
        <v>#N/A</v>
      </c>
      <c r="O245" s="123" t="e">
        <f>-1*PMT(a!$E$8/12,2*$U245*a!$E$9,$F245-a!$E$4-$J245,0,1)</f>
        <v>#N/A</v>
      </c>
      <c r="P245" s="123" t="e">
        <f t="shared" si="49"/>
        <v>#N/A</v>
      </c>
      <c r="Q245" s="123" t="e">
        <f t="shared" si="50"/>
        <v>#N/A</v>
      </c>
      <c r="R245" s="114" t="e">
        <f>IF($M245&lt;$I245,"Error",IF(AND($K245&gt;$J245,$M245&gt;$K245),"Error",IF(AND($K245&lt;$J245,$M245&gt;$J245),"Error",-1*PMT(a!$E$8/12,2*$U245*a!$E$9,$F245-$M245-a!$E$4,0,1))))</f>
        <v>#N/A</v>
      </c>
      <c r="S245" s="32">
        <f t="shared" si="51"/>
        <v>1</v>
      </c>
      <c r="T245" s="33" t="e">
        <f t="shared" si="52"/>
        <v>#N/A</v>
      </c>
      <c r="U245" s="33" t="e">
        <f t="shared" si="57"/>
        <v>#N/A</v>
      </c>
      <c r="V245" s="33" t="e">
        <f t="shared" si="53"/>
        <v>#N/A</v>
      </c>
      <c r="W245" s="124">
        <f t="shared" si="54"/>
        <v>0</v>
      </c>
    </row>
    <row r="246" spans="9:23" x14ac:dyDescent="0.25">
      <c r="I246" s="31">
        <v>0</v>
      </c>
      <c r="J246" s="121">
        <f t="shared" si="58"/>
        <v>0</v>
      </c>
      <c r="K246" s="122" t="e">
        <f>MAX(0,($F246-0+PV(a!$E$8/12,2*$U246*a!$E$9,$W246,0,1)))</f>
        <v>#N/A</v>
      </c>
      <c r="L246" s="122" t="e">
        <f t="shared" si="55"/>
        <v>#N/A</v>
      </c>
      <c r="M246" s="114" t="e">
        <f t="shared" si="56"/>
        <v>#N/A</v>
      </c>
      <c r="N246" s="122" t="e">
        <f>-1*PMT(a!$E$8/12,2*$U246*a!$E$9,$F246-a!$E$4-$I246,0,1)</f>
        <v>#N/A</v>
      </c>
      <c r="O246" s="123" t="e">
        <f>-1*PMT(a!$E$8/12,2*$U246*a!$E$9,$F246-a!$E$4-$J246,0,1)</f>
        <v>#N/A</v>
      </c>
      <c r="P246" s="123" t="e">
        <f t="shared" si="49"/>
        <v>#N/A</v>
      </c>
      <c r="Q246" s="123" t="e">
        <f t="shared" si="50"/>
        <v>#N/A</v>
      </c>
      <c r="R246" s="114" t="e">
        <f>IF($M246&lt;$I246,"Error",IF(AND($K246&gt;$J246,$M246&gt;$K246),"Error",IF(AND($K246&lt;$J246,$M246&gt;$J246),"Error",-1*PMT(a!$E$8/12,2*$U246*a!$E$9,$F246-$M246-a!$E$4,0,1))))</f>
        <v>#N/A</v>
      </c>
      <c r="S246" s="32">
        <f t="shared" si="51"/>
        <v>1</v>
      </c>
      <c r="T246" s="33" t="e">
        <f t="shared" si="52"/>
        <v>#N/A</v>
      </c>
      <c r="U246" s="33" t="e">
        <f t="shared" si="57"/>
        <v>#N/A</v>
      </c>
      <c r="V246" s="33" t="e">
        <f t="shared" si="53"/>
        <v>#N/A</v>
      </c>
      <c r="W246" s="124">
        <f t="shared" si="54"/>
        <v>0</v>
      </c>
    </row>
    <row r="247" spans="9:23" x14ac:dyDescent="0.25">
      <c r="I247" s="31">
        <v>0</v>
      </c>
      <c r="J247" s="121">
        <f t="shared" si="58"/>
        <v>0</v>
      </c>
      <c r="K247" s="122" t="e">
        <f>MAX(0,($F247-0+PV(a!$E$8/12,2*$U247*a!$E$9,$W247,0,1)))</f>
        <v>#N/A</v>
      </c>
      <c r="L247" s="122" t="e">
        <f t="shared" si="55"/>
        <v>#N/A</v>
      </c>
      <c r="M247" s="114" t="e">
        <f t="shared" si="56"/>
        <v>#N/A</v>
      </c>
      <c r="N247" s="122" t="e">
        <f>-1*PMT(a!$E$8/12,2*$U247*a!$E$9,$F247-a!$E$4-$I247,0,1)</f>
        <v>#N/A</v>
      </c>
      <c r="O247" s="123" t="e">
        <f>-1*PMT(a!$E$8/12,2*$U247*a!$E$9,$F247-a!$E$4-$J247,0,1)</f>
        <v>#N/A</v>
      </c>
      <c r="P247" s="123" t="e">
        <f t="shared" ref="P247:P310" si="59">IF(K247=0,N247,W247)</f>
        <v>#N/A</v>
      </c>
      <c r="Q247" s="123" t="e">
        <f t="shared" ref="Q247:Q310" si="60">IF(K247=L247,P247,R247)</f>
        <v>#N/A</v>
      </c>
      <c r="R247" s="114" t="e">
        <f>IF($M247&lt;$I247,"Error",IF(AND($K247&gt;$J247,$M247&gt;$K247),"Error",IF(AND($K247&lt;$J247,$M247&gt;$J247),"Error",-1*PMT(a!$E$8/12,2*$U247*a!$E$9,$F247-$M247-a!$E$4,0,1))))</f>
        <v>#N/A</v>
      </c>
      <c r="S247" s="32">
        <f t="shared" ref="S247:S310" si="61">IF(E247="F",0,1)</f>
        <v>1</v>
      </c>
      <c r="T247" s="33" t="e">
        <f t="shared" ref="T247:T310" si="62">IF($S247=1,VLOOKUP(H247,M,11,FALSE),VLOOKUP(H247,F,11,FALSE))</f>
        <v>#N/A</v>
      </c>
      <c r="U247" s="33" t="e">
        <f t="shared" si="57"/>
        <v>#N/A</v>
      </c>
      <c r="V247" s="33" t="e">
        <f t="shared" ref="V247:V310" si="63">+U247*2</f>
        <v>#N/A</v>
      </c>
      <c r="W247" s="124">
        <f t="shared" ref="W247:W310" si="64">+G247/12*0.5</f>
        <v>0</v>
      </c>
    </row>
    <row r="248" spans="9:23" x14ac:dyDescent="0.25">
      <c r="I248" s="31">
        <v>0</v>
      </c>
      <c r="J248" s="121">
        <f t="shared" si="58"/>
        <v>0</v>
      </c>
      <c r="K248" s="122" t="e">
        <f>MAX(0,($F248-0+PV(a!$E$8/12,2*$U248*a!$E$9,$W248,0,1)))</f>
        <v>#N/A</v>
      </c>
      <c r="L248" s="122" t="e">
        <f t="shared" si="55"/>
        <v>#N/A</v>
      </c>
      <c r="M248" s="114" t="e">
        <f t="shared" si="56"/>
        <v>#N/A</v>
      </c>
      <c r="N248" s="122" t="e">
        <f>-1*PMT(a!$E$8/12,2*$U248*a!$E$9,$F248-a!$E$4-$I248,0,1)</f>
        <v>#N/A</v>
      </c>
      <c r="O248" s="123" t="e">
        <f>-1*PMT(a!$E$8/12,2*$U248*a!$E$9,$F248-a!$E$4-$J248,0,1)</f>
        <v>#N/A</v>
      </c>
      <c r="P248" s="123" t="e">
        <f t="shared" si="59"/>
        <v>#N/A</v>
      </c>
      <c r="Q248" s="123" t="e">
        <f t="shared" si="60"/>
        <v>#N/A</v>
      </c>
      <c r="R248" s="114" t="e">
        <f>IF($M248&lt;$I248,"Error",IF(AND($K248&gt;$J248,$M248&gt;$K248),"Error",IF(AND($K248&lt;$J248,$M248&gt;$J248),"Error",-1*PMT(a!$E$8/12,2*$U248*a!$E$9,$F248-$M248-a!$E$4,0,1))))</f>
        <v>#N/A</v>
      </c>
      <c r="S248" s="32">
        <f t="shared" si="61"/>
        <v>1</v>
      </c>
      <c r="T248" s="33" t="e">
        <f t="shared" si="62"/>
        <v>#N/A</v>
      </c>
      <c r="U248" s="33" t="e">
        <f t="shared" si="57"/>
        <v>#N/A</v>
      </c>
      <c r="V248" s="33" t="e">
        <f t="shared" si="63"/>
        <v>#N/A</v>
      </c>
      <c r="W248" s="124">
        <f t="shared" si="64"/>
        <v>0</v>
      </c>
    </row>
    <row r="249" spans="9:23" x14ac:dyDescent="0.25">
      <c r="I249" s="31">
        <v>0</v>
      </c>
      <c r="J249" s="121">
        <f t="shared" si="58"/>
        <v>0</v>
      </c>
      <c r="K249" s="122" t="e">
        <f>MAX(0,($F249-0+PV(a!$E$8/12,2*$U249*a!$E$9,$W249,0,1)))</f>
        <v>#N/A</v>
      </c>
      <c r="L249" s="122" t="e">
        <f t="shared" si="55"/>
        <v>#N/A</v>
      </c>
      <c r="M249" s="114" t="e">
        <f t="shared" si="56"/>
        <v>#N/A</v>
      </c>
      <c r="N249" s="122" t="e">
        <f>-1*PMT(a!$E$8/12,2*$U249*a!$E$9,$F249-a!$E$4-$I249,0,1)</f>
        <v>#N/A</v>
      </c>
      <c r="O249" s="123" t="e">
        <f>-1*PMT(a!$E$8/12,2*$U249*a!$E$9,$F249-a!$E$4-$J249,0,1)</f>
        <v>#N/A</v>
      </c>
      <c r="P249" s="123" t="e">
        <f t="shared" si="59"/>
        <v>#N/A</v>
      </c>
      <c r="Q249" s="123" t="e">
        <f t="shared" si="60"/>
        <v>#N/A</v>
      </c>
      <c r="R249" s="114" t="e">
        <f>IF($M249&lt;$I249,"Error",IF(AND($K249&gt;$J249,$M249&gt;$K249),"Error",IF(AND($K249&lt;$J249,$M249&gt;$J249),"Error",-1*PMT(a!$E$8/12,2*$U249*a!$E$9,$F249-$M249-a!$E$4,0,1))))</f>
        <v>#N/A</v>
      </c>
      <c r="S249" s="32">
        <f t="shared" si="61"/>
        <v>1</v>
      </c>
      <c r="T249" s="33" t="e">
        <f t="shared" si="62"/>
        <v>#N/A</v>
      </c>
      <c r="U249" s="33" t="e">
        <f t="shared" si="57"/>
        <v>#N/A</v>
      </c>
      <c r="V249" s="33" t="e">
        <f t="shared" si="63"/>
        <v>#N/A</v>
      </c>
      <c r="W249" s="124">
        <f t="shared" si="64"/>
        <v>0</v>
      </c>
    </row>
    <row r="250" spans="9:23" x14ac:dyDescent="0.25">
      <c r="I250" s="31">
        <v>0</v>
      </c>
      <c r="J250" s="121">
        <f t="shared" si="58"/>
        <v>0</v>
      </c>
      <c r="K250" s="122" t="e">
        <f>MAX(0,($F250-0+PV(a!$E$8/12,2*$U250*a!$E$9,$W250,0,1)))</f>
        <v>#N/A</v>
      </c>
      <c r="L250" s="122" t="e">
        <f t="shared" si="55"/>
        <v>#N/A</v>
      </c>
      <c r="M250" s="114" t="e">
        <f t="shared" si="56"/>
        <v>#N/A</v>
      </c>
      <c r="N250" s="122" t="e">
        <f>-1*PMT(a!$E$8/12,2*$U250*a!$E$9,$F250-a!$E$4-$I250,0,1)</f>
        <v>#N/A</v>
      </c>
      <c r="O250" s="123" t="e">
        <f>-1*PMT(a!$E$8/12,2*$U250*a!$E$9,$F250-a!$E$4-$J250,0,1)</f>
        <v>#N/A</v>
      </c>
      <c r="P250" s="123" t="e">
        <f t="shared" si="59"/>
        <v>#N/A</v>
      </c>
      <c r="Q250" s="123" t="e">
        <f t="shared" si="60"/>
        <v>#N/A</v>
      </c>
      <c r="R250" s="114" t="e">
        <f>IF($M250&lt;$I250,"Error",IF(AND($K250&gt;$J250,$M250&gt;$K250),"Error",IF(AND($K250&lt;$J250,$M250&gt;$J250),"Error",-1*PMT(a!$E$8/12,2*$U250*a!$E$9,$F250-$M250-a!$E$4,0,1))))</f>
        <v>#N/A</v>
      </c>
      <c r="S250" s="32">
        <f t="shared" si="61"/>
        <v>1</v>
      </c>
      <c r="T250" s="33" t="e">
        <f t="shared" si="62"/>
        <v>#N/A</v>
      </c>
      <c r="U250" s="33" t="e">
        <f t="shared" si="57"/>
        <v>#N/A</v>
      </c>
      <c r="V250" s="33" t="e">
        <f t="shared" si="63"/>
        <v>#N/A</v>
      </c>
      <c r="W250" s="124">
        <f t="shared" si="64"/>
        <v>0</v>
      </c>
    </row>
    <row r="251" spans="9:23" x14ac:dyDescent="0.25">
      <c r="I251" s="31">
        <v>0</v>
      </c>
      <c r="J251" s="121">
        <f t="shared" si="58"/>
        <v>0</v>
      </c>
      <c r="K251" s="122" t="e">
        <f>MAX(0,($F251-0+PV(a!$E$8/12,2*$U251*a!$E$9,$W251,0,1)))</f>
        <v>#N/A</v>
      </c>
      <c r="L251" s="122" t="e">
        <f t="shared" si="55"/>
        <v>#N/A</v>
      </c>
      <c r="M251" s="114" t="e">
        <f t="shared" si="56"/>
        <v>#N/A</v>
      </c>
      <c r="N251" s="122" t="e">
        <f>-1*PMT(a!$E$8/12,2*$U251*a!$E$9,$F251-a!$E$4-$I251,0,1)</f>
        <v>#N/A</v>
      </c>
      <c r="O251" s="123" t="e">
        <f>-1*PMT(a!$E$8/12,2*$U251*a!$E$9,$F251-a!$E$4-$J251,0,1)</f>
        <v>#N/A</v>
      </c>
      <c r="P251" s="123" t="e">
        <f t="shared" si="59"/>
        <v>#N/A</v>
      </c>
      <c r="Q251" s="123" t="e">
        <f t="shared" si="60"/>
        <v>#N/A</v>
      </c>
      <c r="R251" s="114" t="e">
        <f>IF($M251&lt;$I251,"Error",IF(AND($K251&gt;$J251,$M251&gt;$K251),"Error",IF(AND($K251&lt;$J251,$M251&gt;$J251),"Error",-1*PMT(a!$E$8/12,2*$U251*a!$E$9,$F251-$M251-a!$E$4,0,1))))</f>
        <v>#N/A</v>
      </c>
      <c r="S251" s="32">
        <f t="shared" si="61"/>
        <v>1</v>
      </c>
      <c r="T251" s="33" t="e">
        <f t="shared" si="62"/>
        <v>#N/A</v>
      </c>
      <c r="U251" s="33" t="e">
        <f t="shared" si="57"/>
        <v>#N/A</v>
      </c>
      <c r="V251" s="33" t="e">
        <f t="shared" si="63"/>
        <v>#N/A</v>
      </c>
      <c r="W251" s="124">
        <f t="shared" si="64"/>
        <v>0</v>
      </c>
    </row>
    <row r="252" spans="9:23" x14ac:dyDescent="0.25">
      <c r="I252" s="31">
        <v>0</v>
      </c>
      <c r="J252" s="121">
        <f t="shared" si="58"/>
        <v>0</v>
      </c>
      <c r="K252" s="122" t="e">
        <f>MAX(0,($F252-0+PV(a!$E$8/12,2*$U252*a!$E$9,$W252,0,1)))</f>
        <v>#N/A</v>
      </c>
      <c r="L252" s="122" t="e">
        <f t="shared" si="55"/>
        <v>#N/A</v>
      </c>
      <c r="M252" s="114" t="e">
        <f t="shared" si="56"/>
        <v>#N/A</v>
      </c>
      <c r="N252" s="122" t="e">
        <f>-1*PMT(a!$E$8/12,2*$U252*a!$E$9,$F252-a!$E$4-$I252,0,1)</f>
        <v>#N/A</v>
      </c>
      <c r="O252" s="123" t="e">
        <f>-1*PMT(a!$E$8/12,2*$U252*a!$E$9,$F252-a!$E$4-$J252,0,1)</f>
        <v>#N/A</v>
      </c>
      <c r="P252" s="123" t="e">
        <f t="shared" si="59"/>
        <v>#N/A</v>
      </c>
      <c r="Q252" s="123" t="e">
        <f t="shared" si="60"/>
        <v>#N/A</v>
      </c>
      <c r="R252" s="114" t="e">
        <f>IF($M252&lt;$I252,"Error",IF(AND($K252&gt;$J252,$M252&gt;$K252),"Error",IF(AND($K252&lt;$J252,$M252&gt;$J252),"Error",-1*PMT(a!$E$8/12,2*$U252*a!$E$9,$F252-$M252-a!$E$4,0,1))))</f>
        <v>#N/A</v>
      </c>
      <c r="S252" s="32">
        <f t="shared" si="61"/>
        <v>1</v>
      </c>
      <c r="T252" s="33" t="e">
        <f t="shared" si="62"/>
        <v>#N/A</v>
      </c>
      <c r="U252" s="33" t="e">
        <f t="shared" si="57"/>
        <v>#N/A</v>
      </c>
      <c r="V252" s="33" t="e">
        <f t="shared" si="63"/>
        <v>#N/A</v>
      </c>
      <c r="W252" s="124">
        <f t="shared" si="64"/>
        <v>0</v>
      </c>
    </row>
    <row r="253" spans="9:23" x14ac:dyDescent="0.25">
      <c r="I253" s="31">
        <v>0</v>
      </c>
      <c r="J253" s="121">
        <f t="shared" si="58"/>
        <v>0</v>
      </c>
      <c r="K253" s="122" t="e">
        <f>MAX(0,($F253-0+PV(a!$E$8/12,2*$U253*a!$E$9,$W253,0,1)))</f>
        <v>#N/A</v>
      </c>
      <c r="L253" s="122" t="e">
        <f t="shared" si="55"/>
        <v>#N/A</v>
      </c>
      <c r="M253" s="114" t="e">
        <f t="shared" si="56"/>
        <v>#N/A</v>
      </c>
      <c r="N253" s="122" t="e">
        <f>-1*PMT(a!$E$8/12,2*$U253*a!$E$9,$F253-a!$E$4-$I253,0,1)</f>
        <v>#N/A</v>
      </c>
      <c r="O253" s="123" t="e">
        <f>-1*PMT(a!$E$8/12,2*$U253*a!$E$9,$F253-a!$E$4-$J253,0,1)</f>
        <v>#N/A</v>
      </c>
      <c r="P253" s="123" t="e">
        <f t="shared" si="59"/>
        <v>#N/A</v>
      </c>
      <c r="Q253" s="123" t="e">
        <f t="shared" si="60"/>
        <v>#N/A</v>
      </c>
      <c r="R253" s="114" t="e">
        <f>IF($M253&lt;$I253,"Error",IF(AND($K253&gt;$J253,$M253&gt;$K253),"Error",IF(AND($K253&lt;$J253,$M253&gt;$J253),"Error",-1*PMT(a!$E$8/12,2*$U253*a!$E$9,$F253-$M253-a!$E$4,0,1))))</f>
        <v>#N/A</v>
      </c>
      <c r="S253" s="32">
        <f t="shared" si="61"/>
        <v>1</v>
      </c>
      <c r="T253" s="33" t="e">
        <f t="shared" si="62"/>
        <v>#N/A</v>
      </c>
      <c r="U253" s="33" t="e">
        <f t="shared" si="57"/>
        <v>#N/A</v>
      </c>
      <c r="V253" s="33" t="e">
        <f t="shared" si="63"/>
        <v>#N/A</v>
      </c>
      <c r="W253" s="124">
        <f t="shared" si="64"/>
        <v>0</v>
      </c>
    </row>
    <row r="254" spans="9:23" x14ac:dyDescent="0.25">
      <c r="I254" s="31">
        <v>0</v>
      </c>
      <c r="J254" s="121">
        <f t="shared" si="58"/>
        <v>0</v>
      </c>
      <c r="K254" s="122" t="e">
        <f>MAX(0,($F254-0+PV(a!$E$8/12,2*$U254*a!$E$9,$W254,0,1)))</f>
        <v>#N/A</v>
      </c>
      <c r="L254" s="122" t="e">
        <f t="shared" si="55"/>
        <v>#N/A</v>
      </c>
      <c r="M254" s="114" t="e">
        <f t="shared" si="56"/>
        <v>#N/A</v>
      </c>
      <c r="N254" s="122" t="e">
        <f>-1*PMT(a!$E$8/12,2*$U254*a!$E$9,$F254-a!$E$4-$I254,0,1)</f>
        <v>#N/A</v>
      </c>
      <c r="O254" s="123" t="e">
        <f>-1*PMT(a!$E$8/12,2*$U254*a!$E$9,$F254-a!$E$4-$J254,0,1)</f>
        <v>#N/A</v>
      </c>
      <c r="P254" s="123" t="e">
        <f t="shared" si="59"/>
        <v>#N/A</v>
      </c>
      <c r="Q254" s="123" t="e">
        <f t="shared" si="60"/>
        <v>#N/A</v>
      </c>
      <c r="R254" s="114" t="e">
        <f>IF($M254&lt;$I254,"Error",IF(AND($K254&gt;$J254,$M254&gt;$K254),"Error",IF(AND($K254&lt;$J254,$M254&gt;$J254),"Error",-1*PMT(a!$E$8/12,2*$U254*a!$E$9,$F254-$M254-a!$E$4,0,1))))</f>
        <v>#N/A</v>
      </c>
      <c r="S254" s="32">
        <f t="shared" si="61"/>
        <v>1</v>
      </c>
      <c r="T254" s="33" t="e">
        <f t="shared" si="62"/>
        <v>#N/A</v>
      </c>
      <c r="U254" s="33" t="e">
        <f t="shared" si="57"/>
        <v>#N/A</v>
      </c>
      <c r="V254" s="33" t="e">
        <f t="shared" si="63"/>
        <v>#N/A</v>
      </c>
      <c r="W254" s="124">
        <f t="shared" si="64"/>
        <v>0</v>
      </c>
    </row>
    <row r="255" spans="9:23" x14ac:dyDescent="0.25">
      <c r="I255" s="31">
        <v>0</v>
      </c>
      <c r="J255" s="121">
        <f t="shared" si="58"/>
        <v>0</v>
      </c>
      <c r="K255" s="122" t="e">
        <f>MAX(0,($F255-0+PV(a!$E$8/12,2*$U255*a!$E$9,$W255,0,1)))</f>
        <v>#N/A</v>
      </c>
      <c r="L255" s="122" t="e">
        <f t="shared" si="55"/>
        <v>#N/A</v>
      </c>
      <c r="M255" s="114" t="e">
        <f t="shared" si="56"/>
        <v>#N/A</v>
      </c>
      <c r="N255" s="122" t="e">
        <f>-1*PMT(a!$E$8/12,2*$U255*a!$E$9,$F255-a!$E$4-$I255,0,1)</f>
        <v>#N/A</v>
      </c>
      <c r="O255" s="123" t="e">
        <f>-1*PMT(a!$E$8/12,2*$U255*a!$E$9,$F255-a!$E$4-$J255,0,1)</f>
        <v>#N/A</v>
      </c>
      <c r="P255" s="123" t="e">
        <f t="shared" si="59"/>
        <v>#N/A</v>
      </c>
      <c r="Q255" s="123" t="e">
        <f t="shared" si="60"/>
        <v>#N/A</v>
      </c>
      <c r="R255" s="114" t="e">
        <f>IF($M255&lt;$I255,"Error",IF(AND($K255&gt;$J255,$M255&gt;$K255),"Error",IF(AND($K255&lt;$J255,$M255&gt;$J255),"Error",-1*PMT(a!$E$8/12,2*$U255*a!$E$9,$F255-$M255-a!$E$4,0,1))))</f>
        <v>#N/A</v>
      </c>
      <c r="S255" s="32">
        <f t="shared" si="61"/>
        <v>1</v>
      </c>
      <c r="T255" s="33" t="e">
        <f t="shared" si="62"/>
        <v>#N/A</v>
      </c>
      <c r="U255" s="33" t="e">
        <f t="shared" si="57"/>
        <v>#N/A</v>
      </c>
      <c r="V255" s="33" t="e">
        <f t="shared" si="63"/>
        <v>#N/A</v>
      </c>
      <c r="W255" s="124">
        <f t="shared" si="64"/>
        <v>0</v>
      </c>
    </row>
    <row r="256" spans="9:23" x14ac:dyDescent="0.25">
      <c r="I256" s="31">
        <v>0</v>
      </c>
      <c r="J256" s="121">
        <f t="shared" si="58"/>
        <v>0</v>
      </c>
      <c r="K256" s="122" t="e">
        <f>MAX(0,($F256-0+PV(a!$E$8/12,2*$U256*a!$E$9,$W256,0,1)))</f>
        <v>#N/A</v>
      </c>
      <c r="L256" s="122" t="e">
        <f t="shared" si="55"/>
        <v>#N/A</v>
      </c>
      <c r="M256" s="114" t="e">
        <f t="shared" si="56"/>
        <v>#N/A</v>
      </c>
      <c r="N256" s="122" t="e">
        <f>-1*PMT(a!$E$8/12,2*$U256*a!$E$9,$F256-a!$E$4-$I256,0,1)</f>
        <v>#N/A</v>
      </c>
      <c r="O256" s="123" t="e">
        <f>-1*PMT(a!$E$8/12,2*$U256*a!$E$9,$F256-a!$E$4-$J256,0,1)</f>
        <v>#N/A</v>
      </c>
      <c r="P256" s="123" t="e">
        <f t="shared" si="59"/>
        <v>#N/A</v>
      </c>
      <c r="Q256" s="123" t="e">
        <f t="shared" si="60"/>
        <v>#N/A</v>
      </c>
      <c r="R256" s="114" t="e">
        <f>IF($M256&lt;$I256,"Error",IF(AND($K256&gt;$J256,$M256&gt;$K256),"Error",IF(AND($K256&lt;$J256,$M256&gt;$J256),"Error",-1*PMT(a!$E$8/12,2*$U256*a!$E$9,$F256-$M256-a!$E$4,0,1))))</f>
        <v>#N/A</v>
      </c>
      <c r="S256" s="32">
        <f t="shared" si="61"/>
        <v>1</v>
      </c>
      <c r="T256" s="33" t="e">
        <f t="shared" si="62"/>
        <v>#N/A</v>
      </c>
      <c r="U256" s="33" t="e">
        <f t="shared" si="57"/>
        <v>#N/A</v>
      </c>
      <c r="V256" s="33" t="e">
        <f t="shared" si="63"/>
        <v>#N/A</v>
      </c>
      <c r="W256" s="124">
        <f t="shared" si="64"/>
        <v>0</v>
      </c>
    </row>
    <row r="257" spans="9:23" x14ac:dyDescent="0.25">
      <c r="I257" s="31">
        <v>0</v>
      </c>
      <c r="J257" s="121">
        <f t="shared" si="58"/>
        <v>0</v>
      </c>
      <c r="K257" s="122" t="e">
        <f>MAX(0,($F257-0+PV(a!$E$8/12,2*$U257*a!$E$9,$W257,0,1)))</f>
        <v>#N/A</v>
      </c>
      <c r="L257" s="122" t="e">
        <f t="shared" si="55"/>
        <v>#N/A</v>
      </c>
      <c r="M257" s="114" t="e">
        <f t="shared" si="56"/>
        <v>#N/A</v>
      </c>
      <c r="N257" s="122" t="e">
        <f>-1*PMT(a!$E$8/12,2*$U257*a!$E$9,$F257-a!$E$4-$I257,0,1)</f>
        <v>#N/A</v>
      </c>
      <c r="O257" s="123" t="e">
        <f>-1*PMT(a!$E$8/12,2*$U257*a!$E$9,$F257-a!$E$4-$J257,0,1)</f>
        <v>#N/A</v>
      </c>
      <c r="P257" s="123" t="e">
        <f t="shared" si="59"/>
        <v>#N/A</v>
      </c>
      <c r="Q257" s="123" t="e">
        <f t="shared" si="60"/>
        <v>#N/A</v>
      </c>
      <c r="R257" s="114" t="e">
        <f>IF($M257&lt;$I257,"Error",IF(AND($K257&gt;$J257,$M257&gt;$K257),"Error",IF(AND($K257&lt;$J257,$M257&gt;$J257),"Error",-1*PMT(a!$E$8/12,2*$U257*a!$E$9,$F257-$M257-a!$E$4,0,1))))</f>
        <v>#N/A</v>
      </c>
      <c r="S257" s="32">
        <f t="shared" si="61"/>
        <v>1</v>
      </c>
      <c r="T257" s="33" t="e">
        <f t="shared" si="62"/>
        <v>#N/A</v>
      </c>
      <c r="U257" s="33" t="e">
        <f t="shared" si="57"/>
        <v>#N/A</v>
      </c>
      <c r="V257" s="33" t="e">
        <f t="shared" si="63"/>
        <v>#N/A</v>
      </c>
      <c r="W257" s="124">
        <f t="shared" si="64"/>
        <v>0</v>
      </c>
    </row>
    <row r="258" spans="9:23" x14ac:dyDescent="0.25">
      <c r="I258" s="31">
        <v>0</v>
      </c>
      <c r="J258" s="121">
        <f t="shared" si="58"/>
        <v>0</v>
      </c>
      <c r="K258" s="122" t="e">
        <f>MAX(0,($F258-0+PV(a!$E$8/12,2*$U258*a!$E$9,$W258,0,1)))</f>
        <v>#N/A</v>
      </c>
      <c r="L258" s="122" t="e">
        <f t="shared" si="55"/>
        <v>#N/A</v>
      </c>
      <c r="M258" s="114" t="e">
        <f t="shared" si="56"/>
        <v>#N/A</v>
      </c>
      <c r="N258" s="122" t="e">
        <f>-1*PMT(a!$E$8/12,2*$U258*a!$E$9,$F258-a!$E$4-$I258,0,1)</f>
        <v>#N/A</v>
      </c>
      <c r="O258" s="123" t="e">
        <f>-1*PMT(a!$E$8/12,2*$U258*a!$E$9,$F258-a!$E$4-$J258,0,1)</f>
        <v>#N/A</v>
      </c>
      <c r="P258" s="123" t="e">
        <f t="shared" si="59"/>
        <v>#N/A</v>
      </c>
      <c r="Q258" s="123" t="e">
        <f t="shared" si="60"/>
        <v>#N/A</v>
      </c>
      <c r="R258" s="114" t="e">
        <f>IF($M258&lt;$I258,"Error",IF(AND($K258&gt;$J258,$M258&gt;$K258),"Error",IF(AND($K258&lt;$J258,$M258&gt;$J258),"Error",-1*PMT(a!$E$8/12,2*$U258*a!$E$9,$F258-$M258-a!$E$4,0,1))))</f>
        <v>#N/A</v>
      </c>
      <c r="S258" s="32">
        <f t="shared" si="61"/>
        <v>1</v>
      </c>
      <c r="T258" s="33" t="e">
        <f t="shared" si="62"/>
        <v>#N/A</v>
      </c>
      <c r="U258" s="33" t="e">
        <f t="shared" si="57"/>
        <v>#N/A</v>
      </c>
      <c r="V258" s="33" t="e">
        <f t="shared" si="63"/>
        <v>#N/A</v>
      </c>
      <c r="W258" s="124">
        <f t="shared" si="64"/>
        <v>0</v>
      </c>
    </row>
    <row r="259" spans="9:23" x14ac:dyDescent="0.25">
      <c r="I259" s="31">
        <v>0</v>
      </c>
      <c r="J259" s="121">
        <f t="shared" si="58"/>
        <v>0</v>
      </c>
      <c r="K259" s="122" t="e">
        <f>MAX(0,($F259-0+PV(a!$E$8/12,2*$U259*a!$E$9,$W259,0,1)))</f>
        <v>#N/A</v>
      </c>
      <c r="L259" s="122" t="e">
        <f t="shared" ref="L259:L322" si="65">MAX(IF(K259&gt;F259*0.5,F259*0.5,K259),J259)</f>
        <v>#N/A</v>
      </c>
      <c r="M259" s="114" t="e">
        <f t="shared" ref="M259:M322" si="66">IF(OR(K259&lt;=0,K259&lt;J259),J259,MIN(K259,F259*50%))</f>
        <v>#N/A</v>
      </c>
      <c r="N259" s="122" t="e">
        <f>-1*PMT(a!$E$8/12,2*$U259*a!$E$9,$F259-a!$E$4-$I259,0,1)</f>
        <v>#N/A</v>
      </c>
      <c r="O259" s="123" t="e">
        <f>-1*PMT(a!$E$8/12,2*$U259*a!$E$9,$F259-a!$E$4-$J259,0,1)</f>
        <v>#N/A</v>
      </c>
      <c r="P259" s="123" t="e">
        <f t="shared" si="59"/>
        <v>#N/A</v>
      </c>
      <c r="Q259" s="123" t="e">
        <f t="shared" si="60"/>
        <v>#N/A</v>
      </c>
      <c r="R259" s="114" t="e">
        <f>IF($M259&lt;$I259,"Error",IF(AND($K259&gt;$J259,$M259&gt;$K259),"Error",IF(AND($K259&lt;$J259,$M259&gt;$J259),"Error",-1*PMT(a!$E$8/12,2*$U259*a!$E$9,$F259-$M259-a!$E$4,0,1))))</f>
        <v>#N/A</v>
      </c>
      <c r="S259" s="32">
        <f t="shared" si="61"/>
        <v>1</v>
      </c>
      <c r="T259" s="33" t="e">
        <f t="shared" si="62"/>
        <v>#N/A</v>
      </c>
      <c r="U259" s="33" t="e">
        <f t="shared" si="57"/>
        <v>#N/A</v>
      </c>
      <c r="V259" s="33" t="e">
        <f t="shared" si="63"/>
        <v>#N/A</v>
      </c>
      <c r="W259" s="124">
        <f t="shared" si="64"/>
        <v>0</v>
      </c>
    </row>
    <row r="260" spans="9:23" x14ac:dyDescent="0.25">
      <c r="I260" s="31">
        <v>0</v>
      </c>
      <c r="J260" s="121">
        <f t="shared" si="58"/>
        <v>0</v>
      </c>
      <c r="K260" s="122" t="e">
        <f>MAX(0,($F260-0+PV(a!$E$8/12,2*$U260*a!$E$9,$W260,0,1)))</f>
        <v>#N/A</v>
      </c>
      <c r="L260" s="122" t="e">
        <f t="shared" si="65"/>
        <v>#N/A</v>
      </c>
      <c r="M260" s="114" t="e">
        <f t="shared" si="66"/>
        <v>#N/A</v>
      </c>
      <c r="N260" s="122" t="e">
        <f>-1*PMT(a!$E$8/12,2*$U260*a!$E$9,$F260-a!$E$4-$I260,0,1)</f>
        <v>#N/A</v>
      </c>
      <c r="O260" s="123" t="e">
        <f>-1*PMT(a!$E$8/12,2*$U260*a!$E$9,$F260-a!$E$4-$J260,0,1)</f>
        <v>#N/A</v>
      </c>
      <c r="P260" s="123" t="e">
        <f t="shared" si="59"/>
        <v>#N/A</v>
      </c>
      <c r="Q260" s="123" t="e">
        <f t="shared" si="60"/>
        <v>#N/A</v>
      </c>
      <c r="R260" s="114" t="e">
        <f>IF($M260&lt;$I260,"Error",IF(AND($K260&gt;$J260,$M260&gt;$K260),"Error",IF(AND($K260&lt;$J260,$M260&gt;$J260),"Error",-1*PMT(a!$E$8/12,2*$U260*a!$E$9,$F260-$M260-a!$E$4,0,1))))</f>
        <v>#N/A</v>
      </c>
      <c r="S260" s="32">
        <f t="shared" si="61"/>
        <v>1</v>
      </c>
      <c r="T260" s="33" t="e">
        <f t="shared" si="62"/>
        <v>#N/A</v>
      </c>
      <c r="U260" s="33" t="e">
        <f t="shared" si="57"/>
        <v>#N/A</v>
      </c>
      <c r="V260" s="33" t="e">
        <f t="shared" si="63"/>
        <v>#N/A</v>
      </c>
      <c r="W260" s="124">
        <f t="shared" si="64"/>
        <v>0</v>
      </c>
    </row>
    <row r="261" spans="9:23" x14ac:dyDescent="0.25">
      <c r="I261" s="31">
        <v>0</v>
      </c>
      <c r="J261" s="121">
        <f t="shared" si="58"/>
        <v>0</v>
      </c>
      <c r="K261" s="122" t="e">
        <f>MAX(0,($F261-0+PV(a!$E$8/12,2*$U261*a!$E$9,$W261,0,1)))</f>
        <v>#N/A</v>
      </c>
      <c r="L261" s="122" t="e">
        <f t="shared" si="65"/>
        <v>#N/A</v>
      </c>
      <c r="M261" s="114" t="e">
        <f t="shared" si="66"/>
        <v>#N/A</v>
      </c>
      <c r="N261" s="122" t="e">
        <f>-1*PMT(a!$E$8/12,2*$U261*a!$E$9,$F261-a!$E$4-$I261,0,1)</f>
        <v>#N/A</v>
      </c>
      <c r="O261" s="123" t="e">
        <f>-1*PMT(a!$E$8/12,2*$U261*a!$E$9,$F261-a!$E$4-$J261,0,1)</f>
        <v>#N/A</v>
      </c>
      <c r="P261" s="123" t="e">
        <f t="shared" si="59"/>
        <v>#N/A</v>
      </c>
      <c r="Q261" s="123" t="e">
        <f t="shared" si="60"/>
        <v>#N/A</v>
      </c>
      <c r="R261" s="114" t="e">
        <f>IF($M261&lt;$I261,"Error",IF(AND($K261&gt;$J261,$M261&gt;$K261),"Error",IF(AND($K261&lt;$J261,$M261&gt;$J261),"Error",-1*PMT(a!$E$8/12,2*$U261*a!$E$9,$F261-$M261-a!$E$4,0,1))))</f>
        <v>#N/A</v>
      </c>
      <c r="S261" s="32">
        <f t="shared" si="61"/>
        <v>1</v>
      </c>
      <c r="T261" s="33" t="e">
        <f t="shared" si="62"/>
        <v>#N/A</v>
      </c>
      <c r="U261" s="33" t="e">
        <f t="shared" si="57"/>
        <v>#N/A</v>
      </c>
      <c r="V261" s="33" t="e">
        <f t="shared" si="63"/>
        <v>#N/A</v>
      </c>
      <c r="W261" s="124">
        <f t="shared" si="64"/>
        <v>0</v>
      </c>
    </row>
    <row r="262" spans="9:23" x14ac:dyDescent="0.25">
      <c r="I262" s="31">
        <v>0</v>
      </c>
      <c r="J262" s="121">
        <f t="shared" si="58"/>
        <v>0</v>
      </c>
      <c r="K262" s="122" t="e">
        <f>MAX(0,($F262-0+PV(a!$E$8/12,2*$U262*a!$E$9,$W262,0,1)))</f>
        <v>#N/A</v>
      </c>
      <c r="L262" s="122" t="e">
        <f t="shared" si="65"/>
        <v>#N/A</v>
      </c>
      <c r="M262" s="114" t="e">
        <f t="shared" si="66"/>
        <v>#N/A</v>
      </c>
      <c r="N262" s="122" t="e">
        <f>-1*PMT(a!$E$8/12,2*$U262*a!$E$9,$F262-a!$E$4-$I262,0,1)</f>
        <v>#N/A</v>
      </c>
      <c r="O262" s="123" t="e">
        <f>-1*PMT(a!$E$8/12,2*$U262*a!$E$9,$F262-a!$E$4-$J262,0,1)</f>
        <v>#N/A</v>
      </c>
      <c r="P262" s="123" t="e">
        <f t="shared" si="59"/>
        <v>#N/A</v>
      </c>
      <c r="Q262" s="123" t="e">
        <f t="shared" si="60"/>
        <v>#N/A</v>
      </c>
      <c r="R262" s="114" t="e">
        <f>IF($M262&lt;$I262,"Error",IF(AND($K262&gt;$J262,$M262&gt;$K262),"Error",IF(AND($K262&lt;$J262,$M262&gt;$J262),"Error",-1*PMT(a!$E$8/12,2*$U262*a!$E$9,$F262-$M262-a!$E$4,0,1))))</f>
        <v>#N/A</v>
      </c>
      <c r="S262" s="32">
        <f t="shared" si="61"/>
        <v>1</v>
      </c>
      <c r="T262" s="33" t="e">
        <f t="shared" si="62"/>
        <v>#N/A</v>
      </c>
      <c r="U262" s="33" t="e">
        <f t="shared" si="57"/>
        <v>#N/A</v>
      </c>
      <c r="V262" s="33" t="e">
        <f t="shared" si="63"/>
        <v>#N/A</v>
      </c>
      <c r="W262" s="124">
        <f t="shared" si="64"/>
        <v>0</v>
      </c>
    </row>
    <row r="263" spans="9:23" x14ac:dyDescent="0.25">
      <c r="I263" s="31">
        <v>0</v>
      </c>
      <c r="J263" s="121">
        <f t="shared" si="58"/>
        <v>0</v>
      </c>
      <c r="K263" s="122" t="e">
        <f>MAX(0,($F263-0+PV(a!$E$8/12,2*$U263*a!$E$9,$W263,0,1)))</f>
        <v>#N/A</v>
      </c>
      <c r="L263" s="122" t="e">
        <f t="shared" si="65"/>
        <v>#N/A</v>
      </c>
      <c r="M263" s="114" t="e">
        <f t="shared" si="66"/>
        <v>#N/A</v>
      </c>
      <c r="N263" s="122" t="e">
        <f>-1*PMT(a!$E$8/12,2*$U263*a!$E$9,$F263-a!$E$4-$I263,0,1)</f>
        <v>#N/A</v>
      </c>
      <c r="O263" s="123" t="e">
        <f>-1*PMT(a!$E$8/12,2*$U263*a!$E$9,$F263-a!$E$4-$J263,0,1)</f>
        <v>#N/A</v>
      </c>
      <c r="P263" s="123" t="e">
        <f t="shared" si="59"/>
        <v>#N/A</v>
      </c>
      <c r="Q263" s="123" t="e">
        <f t="shared" si="60"/>
        <v>#N/A</v>
      </c>
      <c r="R263" s="114" t="e">
        <f>IF($M263&lt;$I263,"Error",IF(AND($K263&gt;$J263,$M263&gt;$K263),"Error",IF(AND($K263&lt;$J263,$M263&gt;$J263),"Error",-1*PMT(a!$E$8/12,2*$U263*a!$E$9,$F263-$M263-a!$E$4,0,1))))</f>
        <v>#N/A</v>
      </c>
      <c r="S263" s="32">
        <f t="shared" si="61"/>
        <v>1</v>
      </c>
      <c r="T263" s="33" t="e">
        <f t="shared" si="62"/>
        <v>#N/A</v>
      </c>
      <c r="U263" s="33" t="e">
        <f t="shared" si="57"/>
        <v>#N/A</v>
      </c>
      <c r="V263" s="33" t="e">
        <f t="shared" si="63"/>
        <v>#N/A</v>
      </c>
      <c r="W263" s="124">
        <f t="shared" si="64"/>
        <v>0</v>
      </c>
    </row>
    <row r="264" spans="9:23" x14ac:dyDescent="0.25">
      <c r="I264" s="31">
        <v>0</v>
      </c>
      <c r="J264" s="121">
        <f t="shared" si="58"/>
        <v>0</v>
      </c>
      <c r="K264" s="122" t="e">
        <f>MAX(0,($F264-0+PV(a!$E$8/12,2*$U264*a!$E$9,$W264,0,1)))</f>
        <v>#N/A</v>
      </c>
      <c r="L264" s="122" t="e">
        <f t="shared" si="65"/>
        <v>#N/A</v>
      </c>
      <c r="M264" s="114" t="e">
        <f t="shared" si="66"/>
        <v>#N/A</v>
      </c>
      <c r="N264" s="122" t="e">
        <f>-1*PMT(a!$E$8/12,2*$U264*a!$E$9,$F264-a!$E$4-$I264,0,1)</f>
        <v>#N/A</v>
      </c>
      <c r="O264" s="123" t="e">
        <f>-1*PMT(a!$E$8/12,2*$U264*a!$E$9,$F264-a!$E$4-$J264,0,1)</f>
        <v>#N/A</v>
      </c>
      <c r="P264" s="123" t="e">
        <f t="shared" si="59"/>
        <v>#N/A</v>
      </c>
      <c r="Q264" s="123" t="e">
        <f t="shared" si="60"/>
        <v>#N/A</v>
      </c>
      <c r="R264" s="114" t="e">
        <f>IF($M264&lt;$I264,"Error",IF(AND($K264&gt;$J264,$M264&gt;$K264),"Error",IF(AND($K264&lt;$J264,$M264&gt;$J264),"Error",-1*PMT(a!$E$8/12,2*$U264*a!$E$9,$F264-$M264-a!$E$4,0,1))))</f>
        <v>#N/A</v>
      </c>
      <c r="S264" s="32">
        <f t="shared" si="61"/>
        <v>1</v>
      </c>
      <c r="T264" s="33" t="e">
        <f t="shared" si="62"/>
        <v>#N/A</v>
      </c>
      <c r="U264" s="33" t="e">
        <f t="shared" ref="U264:U327" si="67">$T264-(11/24)</f>
        <v>#N/A</v>
      </c>
      <c r="V264" s="33" t="e">
        <f t="shared" si="63"/>
        <v>#N/A</v>
      </c>
      <c r="W264" s="124">
        <f t="shared" si="64"/>
        <v>0</v>
      </c>
    </row>
    <row r="265" spans="9:23" x14ac:dyDescent="0.25">
      <c r="I265" s="31">
        <v>0</v>
      </c>
      <c r="J265" s="121">
        <f t="shared" si="58"/>
        <v>0</v>
      </c>
      <c r="K265" s="122" t="e">
        <f>MAX(0,($F265-0+PV(a!$E$8/12,2*$U265*a!$E$9,$W265,0,1)))</f>
        <v>#N/A</v>
      </c>
      <c r="L265" s="122" t="e">
        <f t="shared" si="65"/>
        <v>#N/A</v>
      </c>
      <c r="M265" s="114" t="e">
        <f t="shared" si="66"/>
        <v>#N/A</v>
      </c>
      <c r="N265" s="122" t="e">
        <f>-1*PMT(a!$E$8/12,2*$U265*a!$E$9,$F265-a!$E$4-$I265,0,1)</f>
        <v>#N/A</v>
      </c>
      <c r="O265" s="123" t="e">
        <f>-1*PMT(a!$E$8/12,2*$U265*a!$E$9,$F265-a!$E$4-$J265,0,1)</f>
        <v>#N/A</v>
      </c>
      <c r="P265" s="123" t="e">
        <f t="shared" si="59"/>
        <v>#N/A</v>
      </c>
      <c r="Q265" s="123" t="e">
        <f t="shared" si="60"/>
        <v>#N/A</v>
      </c>
      <c r="R265" s="114" t="e">
        <f>IF($M265&lt;$I265,"Error",IF(AND($K265&gt;$J265,$M265&gt;$K265),"Error",IF(AND($K265&lt;$J265,$M265&gt;$J265),"Error",-1*PMT(a!$E$8/12,2*$U265*a!$E$9,$F265-$M265-a!$E$4,0,1))))</f>
        <v>#N/A</v>
      </c>
      <c r="S265" s="32">
        <f t="shared" si="61"/>
        <v>1</v>
      </c>
      <c r="T265" s="33" t="e">
        <f t="shared" si="62"/>
        <v>#N/A</v>
      </c>
      <c r="U265" s="33" t="e">
        <f t="shared" si="67"/>
        <v>#N/A</v>
      </c>
      <c r="V265" s="33" t="e">
        <f t="shared" si="63"/>
        <v>#N/A</v>
      </c>
      <c r="W265" s="124">
        <f t="shared" si="64"/>
        <v>0</v>
      </c>
    </row>
    <row r="266" spans="9:23" x14ac:dyDescent="0.25">
      <c r="I266" s="31">
        <v>0</v>
      </c>
      <c r="J266" s="121">
        <f t="shared" si="58"/>
        <v>0</v>
      </c>
      <c r="K266" s="122" t="e">
        <f>MAX(0,($F266-0+PV(a!$E$8/12,2*$U266*a!$E$9,$W266,0,1)))</f>
        <v>#N/A</v>
      </c>
      <c r="L266" s="122" t="e">
        <f t="shared" si="65"/>
        <v>#N/A</v>
      </c>
      <c r="M266" s="114" t="e">
        <f t="shared" si="66"/>
        <v>#N/A</v>
      </c>
      <c r="N266" s="122" t="e">
        <f>-1*PMT(a!$E$8/12,2*$U266*a!$E$9,$F266-a!$E$4-$I266,0,1)</f>
        <v>#N/A</v>
      </c>
      <c r="O266" s="123" t="e">
        <f>-1*PMT(a!$E$8/12,2*$U266*a!$E$9,$F266-a!$E$4-$J266,0,1)</f>
        <v>#N/A</v>
      </c>
      <c r="P266" s="123" t="e">
        <f t="shared" si="59"/>
        <v>#N/A</v>
      </c>
      <c r="Q266" s="123" t="e">
        <f t="shared" si="60"/>
        <v>#N/A</v>
      </c>
      <c r="R266" s="114" t="e">
        <f>IF($M266&lt;$I266,"Error",IF(AND($K266&gt;$J266,$M266&gt;$K266),"Error",IF(AND($K266&lt;$J266,$M266&gt;$J266),"Error",-1*PMT(a!$E$8/12,2*$U266*a!$E$9,$F266-$M266-a!$E$4,0,1))))</f>
        <v>#N/A</v>
      </c>
      <c r="S266" s="32">
        <f t="shared" si="61"/>
        <v>1</v>
      </c>
      <c r="T266" s="33" t="e">
        <f t="shared" si="62"/>
        <v>#N/A</v>
      </c>
      <c r="U266" s="33" t="e">
        <f t="shared" si="67"/>
        <v>#N/A</v>
      </c>
      <c r="V266" s="33" t="e">
        <f t="shared" si="63"/>
        <v>#N/A</v>
      </c>
      <c r="W266" s="124">
        <f t="shared" si="64"/>
        <v>0</v>
      </c>
    </row>
    <row r="267" spans="9:23" x14ac:dyDescent="0.25">
      <c r="I267" s="31">
        <v>0</v>
      </c>
      <c r="J267" s="121">
        <f t="shared" si="58"/>
        <v>0</v>
      </c>
      <c r="K267" s="122" t="e">
        <f>MAX(0,($F267-0+PV(a!$E$8/12,2*$U267*a!$E$9,$W267,0,1)))</f>
        <v>#N/A</v>
      </c>
      <c r="L267" s="122" t="e">
        <f t="shared" si="65"/>
        <v>#N/A</v>
      </c>
      <c r="M267" s="114" t="e">
        <f t="shared" si="66"/>
        <v>#N/A</v>
      </c>
      <c r="N267" s="122" t="e">
        <f>-1*PMT(a!$E$8/12,2*$U267*a!$E$9,$F267-a!$E$4-$I267,0,1)</f>
        <v>#N/A</v>
      </c>
      <c r="O267" s="123" t="e">
        <f>-1*PMT(a!$E$8/12,2*$U267*a!$E$9,$F267-a!$E$4-$J267,0,1)</f>
        <v>#N/A</v>
      </c>
      <c r="P267" s="123" t="e">
        <f t="shared" si="59"/>
        <v>#N/A</v>
      </c>
      <c r="Q267" s="123" t="e">
        <f t="shared" si="60"/>
        <v>#N/A</v>
      </c>
      <c r="R267" s="114" t="e">
        <f>IF($M267&lt;$I267,"Error",IF(AND($K267&gt;$J267,$M267&gt;$K267),"Error",IF(AND($K267&lt;$J267,$M267&gt;$J267),"Error",-1*PMT(a!$E$8/12,2*$U267*a!$E$9,$F267-$M267-a!$E$4,0,1))))</f>
        <v>#N/A</v>
      </c>
      <c r="S267" s="32">
        <f t="shared" si="61"/>
        <v>1</v>
      </c>
      <c r="T267" s="33" t="e">
        <f t="shared" si="62"/>
        <v>#N/A</v>
      </c>
      <c r="U267" s="33" t="e">
        <f t="shared" si="67"/>
        <v>#N/A</v>
      </c>
      <c r="V267" s="33" t="e">
        <f t="shared" si="63"/>
        <v>#N/A</v>
      </c>
      <c r="W267" s="124">
        <f t="shared" si="64"/>
        <v>0</v>
      </c>
    </row>
    <row r="268" spans="9:23" x14ac:dyDescent="0.25">
      <c r="I268" s="31">
        <v>0</v>
      </c>
      <c r="J268" s="121">
        <f t="shared" si="58"/>
        <v>0</v>
      </c>
      <c r="K268" s="122" t="e">
        <f>MAX(0,($F268-0+PV(a!$E$8/12,2*$U268*a!$E$9,$W268,0,1)))</f>
        <v>#N/A</v>
      </c>
      <c r="L268" s="122" t="e">
        <f t="shared" si="65"/>
        <v>#N/A</v>
      </c>
      <c r="M268" s="114" t="e">
        <f t="shared" si="66"/>
        <v>#N/A</v>
      </c>
      <c r="N268" s="122" t="e">
        <f>-1*PMT(a!$E$8/12,2*$U268*a!$E$9,$F268-a!$E$4-$I268,0,1)</f>
        <v>#N/A</v>
      </c>
      <c r="O268" s="123" t="e">
        <f>-1*PMT(a!$E$8/12,2*$U268*a!$E$9,$F268-a!$E$4-$J268,0,1)</f>
        <v>#N/A</v>
      </c>
      <c r="P268" s="123" t="e">
        <f t="shared" si="59"/>
        <v>#N/A</v>
      </c>
      <c r="Q268" s="123" t="e">
        <f t="shared" si="60"/>
        <v>#N/A</v>
      </c>
      <c r="R268" s="114" t="e">
        <f>IF($M268&lt;$I268,"Error",IF(AND($K268&gt;$J268,$M268&gt;$K268),"Error",IF(AND($K268&lt;$J268,$M268&gt;$J268),"Error",-1*PMT(a!$E$8/12,2*$U268*a!$E$9,$F268-$M268-a!$E$4,0,1))))</f>
        <v>#N/A</v>
      </c>
      <c r="S268" s="32">
        <f t="shared" si="61"/>
        <v>1</v>
      </c>
      <c r="T268" s="33" t="e">
        <f t="shared" si="62"/>
        <v>#N/A</v>
      </c>
      <c r="U268" s="33" t="e">
        <f t="shared" si="67"/>
        <v>#N/A</v>
      </c>
      <c r="V268" s="33" t="e">
        <f t="shared" si="63"/>
        <v>#N/A</v>
      </c>
      <c r="W268" s="124">
        <f t="shared" si="64"/>
        <v>0</v>
      </c>
    </row>
    <row r="269" spans="9:23" x14ac:dyDescent="0.25">
      <c r="I269" s="31">
        <v>0</v>
      </c>
      <c r="J269" s="121">
        <f t="shared" si="58"/>
        <v>0</v>
      </c>
      <c r="K269" s="122" t="e">
        <f>MAX(0,($F269-0+PV(a!$E$8/12,2*$U269*a!$E$9,$W269,0,1)))</f>
        <v>#N/A</v>
      </c>
      <c r="L269" s="122" t="e">
        <f t="shared" si="65"/>
        <v>#N/A</v>
      </c>
      <c r="M269" s="114" t="e">
        <f t="shared" si="66"/>
        <v>#N/A</v>
      </c>
      <c r="N269" s="122" t="e">
        <f>-1*PMT(a!$E$8/12,2*$U269*a!$E$9,$F269-a!$E$4-$I269,0,1)</f>
        <v>#N/A</v>
      </c>
      <c r="O269" s="123" t="e">
        <f>-1*PMT(a!$E$8/12,2*$U269*a!$E$9,$F269-a!$E$4-$J269,0,1)</f>
        <v>#N/A</v>
      </c>
      <c r="P269" s="123" t="e">
        <f t="shared" si="59"/>
        <v>#N/A</v>
      </c>
      <c r="Q269" s="123" t="e">
        <f t="shared" si="60"/>
        <v>#N/A</v>
      </c>
      <c r="R269" s="114" t="e">
        <f>IF($M269&lt;$I269,"Error",IF(AND($K269&gt;$J269,$M269&gt;$K269),"Error",IF(AND($K269&lt;$J269,$M269&gt;$J269),"Error",-1*PMT(a!$E$8/12,2*$U269*a!$E$9,$F269-$M269-a!$E$4,0,1))))</f>
        <v>#N/A</v>
      </c>
      <c r="S269" s="32">
        <f t="shared" si="61"/>
        <v>1</v>
      </c>
      <c r="T269" s="33" t="e">
        <f t="shared" si="62"/>
        <v>#N/A</v>
      </c>
      <c r="U269" s="33" t="e">
        <f t="shared" si="67"/>
        <v>#N/A</v>
      </c>
      <c r="V269" s="33" t="e">
        <f t="shared" si="63"/>
        <v>#N/A</v>
      </c>
      <c r="W269" s="124">
        <f t="shared" si="64"/>
        <v>0</v>
      </c>
    </row>
    <row r="270" spans="9:23" x14ac:dyDescent="0.25">
      <c r="I270" s="31">
        <v>0</v>
      </c>
      <c r="J270" s="121">
        <f t="shared" si="58"/>
        <v>0</v>
      </c>
      <c r="K270" s="122" t="e">
        <f>MAX(0,($F270-0+PV(a!$E$8/12,2*$U270*a!$E$9,$W270,0,1)))</f>
        <v>#N/A</v>
      </c>
      <c r="L270" s="122" t="e">
        <f t="shared" si="65"/>
        <v>#N/A</v>
      </c>
      <c r="M270" s="114" t="e">
        <f t="shared" si="66"/>
        <v>#N/A</v>
      </c>
      <c r="N270" s="122" t="e">
        <f>-1*PMT(a!$E$8/12,2*$U270*a!$E$9,$F270-a!$E$4-$I270,0,1)</f>
        <v>#N/A</v>
      </c>
      <c r="O270" s="123" t="e">
        <f>-1*PMT(a!$E$8/12,2*$U270*a!$E$9,$F270-a!$E$4-$J270,0,1)</f>
        <v>#N/A</v>
      </c>
      <c r="P270" s="123" t="e">
        <f t="shared" si="59"/>
        <v>#N/A</v>
      </c>
      <c r="Q270" s="123" t="e">
        <f t="shared" si="60"/>
        <v>#N/A</v>
      </c>
      <c r="R270" s="114" t="e">
        <f>IF($M270&lt;$I270,"Error",IF(AND($K270&gt;$J270,$M270&gt;$K270),"Error",IF(AND($K270&lt;$J270,$M270&gt;$J270),"Error",-1*PMT(a!$E$8/12,2*$U270*a!$E$9,$F270-$M270-a!$E$4,0,1))))</f>
        <v>#N/A</v>
      </c>
      <c r="S270" s="32">
        <f t="shared" si="61"/>
        <v>1</v>
      </c>
      <c r="T270" s="33" t="e">
        <f t="shared" si="62"/>
        <v>#N/A</v>
      </c>
      <c r="U270" s="33" t="e">
        <f t="shared" si="67"/>
        <v>#N/A</v>
      </c>
      <c r="V270" s="33" t="e">
        <f t="shared" si="63"/>
        <v>#N/A</v>
      </c>
      <c r="W270" s="124">
        <f t="shared" si="64"/>
        <v>0</v>
      </c>
    </row>
    <row r="271" spans="9:23" x14ac:dyDescent="0.25">
      <c r="I271" s="31">
        <v>0</v>
      </c>
      <c r="J271" s="121">
        <f t="shared" si="58"/>
        <v>0</v>
      </c>
      <c r="K271" s="122" t="e">
        <f>MAX(0,($F271-0+PV(a!$E$8/12,2*$U271*a!$E$9,$W271,0,1)))</f>
        <v>#N/A</v>
      </c>
      <c r="L271" s="122" t="e">
        <f t="shared" si="65"/>
        <v>#N/A</v>
      </c>
      <c r="M271" s="114" t="e">
        <f t="shared" si="66"/>
        <v>#N/A</v>
      </c>
      <c r="N271" s="122" t="e">
        <f>-1*PMT(a!$E$8/12,2*$U271*a!$E$9,$F271-a!$E$4-$I271,0,1)</f>
        <v>#N/A</v>
      </c>
      <c r="O271" s="123" t="e">
        <f>-1*PMT(a!$E$8/12,2*$U271*a!$E$9,$F271-a!$E$4-$J271,0,1)</f>
        <v>#N/A</v>
      </c>
      <c r="P271" s="123" t="e">
        <f t="shared" si="59"/>
        <v>#N/A</v>
      </c>
      <c r="Q271" s="123" t="e">
        <f t="shared" si="60"/>
        <v>#N/A</v>
      </c>
      <c r="R271" s="114" t="e">
        <f>IF($M271&lt;$I271,"Error",IF(AND($K271&gt;$J271,$M271&gt;$K271),"Error",IF(AND($K271&lt;$J271,$M271&gt;$J271),"Error",-1*PMT(a!$E$8/12,2*$U271*a!$E$9,$F271-$M271-a!$E$4,0,1))))</f>
        <v>#N/A</v>
      </c>
      <c r="S271" s="32">
        <f t="shared" si="61"/>
        <v>1</v>
      </c>
      <c r="T271" s="33" t="e">
        <f t="shared" si="62"/>
        <v>#N/A</v>
      </c>
      <c r="U271" s="33" t="e">
        <f t="shared" si="67"/>
        <v>#N/A</v>
      </c>
      <c r="V271" s="33" t="e">
        <f t="shared" si="63"/>
        <v>#N/A</v>
      </c>
      <c r="W271" s="124">
        <f t="shared" si="64"/>
        <v>0</v>
      </c>
    </row>
    <row r="272" spans="9:23" x14ac:dyDescent="0.25">
      <c r="I272" s="31">
        <v>0</v>
      </c>
      <c r="J272" s="121">
        <f t="shared" si="58"/>
        <v>0</v>
      </c>
      <c r="K272" s="122" t="e">
        <f>MAX(0,($F272-0+PV(a!$E$8/12,2*$U272*a!$E$9,$W272,0,1)))</f>
        <v>#N/A</v>
      </c>
      <c r="L272" s="122" t="e">
        <f t="shared" si="65"/>
        <v>#N/A</v>
      </c>
      <c r="M272" s="114" t="e">
        <f t="shared" si="66"/>
        <v>#N/A</v>
      </c>
      <c r="N272" s="122" t="e">
        <f>-1*PMT(a!$E$8/12,2*$U272*a!$E$9,$F272-a!$E$4-$I272,0,1)</f>
        <v>#N/A</v>
      </c>
      <c r="O272" s="123" t="e">
        <f>-1*PMT(a!$E$8/12,2*$U272*a!$E$9,$F272-a!$E$4-$J272,0,1)</f>
        <v>#N/A</v>
      </c>
      <c r="P272" s="123" t="e">
        <f t="shared" si="59"/>
        <v>#N/A</v>
      </c>
      <c r="Q272" s="123" t="e">
        <f t="shared" si="60"/>
        <v>#N/A</v>
      </c>
      <c r="R272" s="114" t="e">
        <f>IF($M272&lt;$I272,"Error",IF(AND($K272&gt;$J272,$M272&gt;$K272),"Error",IF(AND($K272&lt;$J272,$M272&gt;$J272),"Error",-1*PMT(a!$E$8/12,2*$U272*a!$E$9,$F272-$M272-a!$E$4,0,1))))</f>
        <v>#N/A</v>
      </c>
      <c r="S272" s="32">
        <f t="shared" si="61"/>
        <v>1</v>
      </c>
      <c r="T272" s="33" t="e">
        <f t="shared" si="62"/>
        <v>#N/A</v>
      </c>
      <c r="U272" s="33" t="e">
        <f t="shared" si="67"/>
        <v>#N/A</v>
      </c>
      <c r="V272" s="33" t="e">
        <f t="shared" si="63"/>
        <v>#N/A</v>
      </c>
      <c r="W272" s="124">
        <f t="shared" si="64"/>
        <v>0</v>
      </c>
    </row>
    <row r="273" spans="9:23" x14ac:dyDescent="0.25">
      <c r="I273" s="31">
        <v>0</v>
      </c>
      <c r="J273" s="121">
        <f t="shared" si="58"/>
        <v>0</v>
      </c>
      <c r="K273" s="122" t="e">
        <f>MAX(0,($F273-0+PV(a!$E$8/12,2*$U273*a!$E$9,$W273,0,1)))</f>
        <v>#N/A</v>
      </c>
      <c r="L273" s="122" t="e">
        <f t="shared" si="65"/>
        <v>#N/A</v>
      </c>
      <c r="M273" s="114" t="e">
        <f t="shared" si="66"/>
        <v>#N/A</v>
      </c>
      <c r="N273" s="122" t="e">
        <f>-1*PMT(a!$E$8/12,2*$U273*a!$E$9,$F273-a!$E$4-$I273,0,1)</f>
        <v>#N/A</v>
      </c>
      <c r="O273" s="123" t="e">
        <f>-1*PMT(a!$E$8/12,2*$U273*a!$E$9,$F273-a!$E$4-$J273,0,1)</f>
        <v>#N/A</v>
      </c>
      <c r="P273" s="123" t="e">
        <f t="shared" si="59"/>
        <v>#N/A</v>
      </c>
      <c r="Q273" s="123" t="e">
        <f t="shared" si="60"/>
        <v>#N/A</v>
      </c>
      <c r="R273" s="114" t="e">
        <f>IF($M273&lt;$I273,"Error",IF(AND($K273&gt;$J273,$M273&gt;$K273),"Error",IF(AND($K273&lt;$J273,$M273&gt;$J273),"Error",-1*PMT(a!$E$8/12,2*$U273*a!$E$9,$F273-$M273-a!$E$4,0,1))))</f>
        <v>#N/A</v>
      </c>
      <c r="S273" s="32">
        <f t="shared" si="61"/>
        <v>1</v>
      </c>
      <c r="T273" s="33" t="e">
        <f t="shared" si="62"/>
        <v>#N/A</v>
      </c>
      <c r="U273" s="33" t="e">
        <f t="shared" si="67"/>
        <v>#N/A</v>
      </c>
      <c r="V273" s="33" t="e">
        <f t="shared" si="63"/>
        <v>#N/A</v>
      </c>
      <c r="W273" s="124">
        <f t="shared" si="64"/>
        <v>0</v>
      </c>
    </row>
    <row r="274" spans="9:23" x14ac:dyDescent="0.25">
      <c r="I274" s="31">
        <v>0</v>
      </c>
      <c r="J274" s="121">
        <f t="shared" si="58"/>
        <v>0</v>
      </c>
      <c r="K274" s="122" t="e">
        <f>MAX(0,($F274-0+PV(a!$E$8/12,2*$U274*a!$E$9,$W274,0,1)))</f>
        <v>#N/A</v>
      </c>
      <c r="L274" s="122" t="e">
        <f t="shared" si="65"/>
        <v>#N/A</v>
      </c>
      <c r="M274" s="114" t="e">
        <f t="shared" si="66"/>
        <v>#N/A</v>
      </c>
      <c r="N274" s="122" t="e">
        <f>-1*PMT(a!$E$8/12,2*$U274*a!$E$9,$F274-a!$E$4-$I274,0,1)</f>
        <v>#N/A</v>
      </c>
      <c r="O274" s="123" t="e">
        <f>-1*PMT(a!$E$8/12,2*$U274*a!$E$9,$F274-a!$E$4-$J274,0,1)</f>
        <v>#N/A</v>
      </c>
      <c r="P274" s="123" t="e">
        <f t="shared" si="59"/>
        <v>#N/A</v>
      </c>
      <c r="Q274" s="123" t="e">
        <f t="shared" si="60"/>
        <v>#N/A</v>
      </c>
      <c r="R274" s="114" t="e">
        <f>IF($M274&lt;$I274,"Error",IF(AND($K274&gt;$J274,$M274&gt;$K274),"Error",IF(AND($K274&lt;$J274,$M274&gt;$J274),"Error",-1*PMT(a!$E$8/12,2*$U274*a!$E$9,$F274-$M274-a!$E$4,0,1))))</f>
        <v>#N/A</v>
      </c>
      <c r="S274" s="32">
        <f t="shared" si="61"/>
        <v>1</v>
      </c>
      <c r="T274" s="33" t="e">
        <f t="shared" si="62"/>
        <v>#N/A</v>
      </c>
      <c r="U274" s="33" t="e">
        <f t="shared" si="67"/>
        <v>#N/A</v>
      </c>
      <c r="V274" s="33" t="e">
        <f t="shared" si="63"/>
        <v>#N/A</v>
      </c>
      <c r="W274" s="124">
        <f t="shared" si="64"/>
        <v>0</v>
      </c>
    </row>
    <row r="275" spans="9:23" x14ac:dyDescent="0.25">
      <c r="I275" s="31">
        <v>0</v>
      </c>
      <c r="J275" s="121">
        <f t="shared" si="58"/>
        <v>0</v>
      </c>
      <c r="K275" s="122" t="e">
        <f>MAX(0,($F275-0+PV(a!$E$8/12,2*$U275*a!$E$9,$W275,0,1)))</f>
        <v>#N/A</v>
      </c>
      <c r="L275" s="122" t="e">
        <f t="shared" si="65"/>
        <v>#N/A</v>
      </c>
      <c r="M275" s="114" t="e">
        <f t="shared" si="66"/>
        <v>#N/A</v>
      </c>
      <c r="N275" s="122" t="e">
        <f>-1*PMT(a!$E$8/12,2*$U275*a!$E$9,$F275-a!$E$4-$I275,0,1)</f>
        <v>#N/A</v>
      </c>
      <c r="O275" s="123" t="e">
        <f>-1*PMT(a!$E$8/12,2*$U275*a!$E$9,$F275-a!$E$4-$J275,0,1)</f>
        <v>#N/A</v>
      </c>
      <c r="P275" s="123" t="e">
        <f t="shared" si="59"/>
        <v>#N/A</v>
      </c>
      <c r="Q275" s="123" t="e">
        <f t="shared" si="60"/>
        <v>#N/A</v>
      </c>
      <c r="R275" s="114" t="e">
        <f>IF($M275&lt;$I275,"Error",IF(AND($K275&gt;$J275,$M275&gt;$K275),"Error",IF(AND($K275&lt;$J275,$M275&gt;$J275),"Error",-1*PMT(a!$E$8/12,2*$U275*a!$E$9,$F275-$M275-a!$E$4,0,1))))</f>
        <v>#N/A</v>
      </c>
      <c r="S275" s="32">
        <f t="shared" si="61"/>
        <v>1</v>
      </c>
      <c r="T275" s="33" t="e">
        <f t="shared" si="62"/>
        <v>#N/A</v>
      </c>
      <c r="U275" s="33" t="e">
        <f t="shared" si="67"/>
        <v>#N/A</v>
      </c>
      <c r="V275" s="33" t="e">
        <f t="shared" si="63"/>
        <v>#N/A</v>
      </c>
      <c r="W275" s="124">
        <f t="shared" si="64"/>
        <v>0</v>
      </c>
    </row>
    <row r="276" spans="9:23" x14ac:dyDescent="0.25">
      <c r="I276" s="31">
        <v>0</v>
      </c>
      <c r="J276" s="121">
        <f t="shared" si="58"/>
        <v>0</v>
      </c>
      <c r="K276" s="122" t="e">
        <f>MAX(0,($F276-0+PV(a!$E$8/12,2*$U276*a!$E$9,$W276,0,1)))</f>
        <v>#N/A</v>
      </c>
      <c r="L276" s="122" t="e">
        <f t="shared" si="65"/>
        <v>#N/A</v>
      </c>
      <c r="M276" s="114" t="e">
        <f t="shared" si="66"/>
        <v>#N/A</v>
      </c>
      <c r="N276" s="122" t="e">
        <f>-1*PMT(a!$E$8/12,2*$U276*a!$E$9,$F276-a!$E$4-$I276,0,1)</f>
        <v>#N/A</v>
      </c>
      <c r="O276" s="123" t="e">
        <f>-1*PMT(a!$E$8/12,2*$U276*a!$E$9,$F276-a!$E$4-$J276,0,1)</f>
        <v>#N/A</v>
      </c>
      <c r="P276" s="123" t="e">
        <f t="shared" si="59"/>
        <v>#N/A</v>
      </c>
      <c r="Q276" s="123" t="e">
        <f t="shared" si="60"/>
        <v>#N/A</v>
      </c>
      <c r="R276" s="114" t="e">
        <f>IF($M276&lt;$I276,"Error",IF(AND($K276&gt;$J276,$M276&gt;$K276),"Error",IF(AND($K276&lt;$J276,$M276&gt;$J276),"Error",-1*PMT(a!$E$8/12,2*$U276*a!$E$9,$F276-$M276-a!$E$4,0,1))))</f>
        <v>#N/A</v>
      </c>
      <c r="S276" s="32">
        <f t="shared" si="61"/>
        <v>1</v>
      </c>
      <c r="T276" s="33" t="e">
        <f t="shared" si="62"/>
        <v>#N/A</v>
      </c>
      <c r="U276" s="33" t="e">
        <f t="shared" si="67"/>
        <v>#N/A</v>
      </c>
      <c r="V276" s="33" t="e">
        <f t="shared" si="63"/>
        <v>#N/A</v>
      </c>
      <c r="W276" s="124">
        <f t="shared" si="64"/>
        <v>0</v>
      </c>
    </row>
    <row r="277" spans="9:23" x14ac:dyDescent="0.25">
      <c r="I277" s="31">
        <v>0</v>
      </c>
      <c r="J277" s="121">
        <f t="shared" si="58"/>
        <v>0</v>
      </c>
      <c r="K277" s="122" t="e">
        <f>MAX(0,($F277-0+PV(a!$E$8/12,2*$U277*a!$E$9,$W277,0,1)))</f>
        <v>#N/A</v>
      </c>
      <c r="L277" s="122" t="e">
        <f t="shared" si="65"/>
        <v>#N/A</v>
      </c>
      <c r="M277" s="114" t="e">
        <f t="shared" si="66"/>
        <v>#N/A</v>
      </c>
      <c r="N277" s="122" t="e">
        <f>-1*PMT(a!$E$8/12,2*$U277*a!$E$9,$F277-a!$E$4-$I277,0,1)</f>
        <v>#N/A</v>
      </c>
      <c r="O277" s="123" t="e">
        <f>-1*PMT(a!$E$8/12,2*$U277*a!$E$9,$F277-a!$E$4-$J277,0,1)</f>
        <v>#N/A</v>
      </c>
      <c r="P277" s="123" t="e">
        <f t="shared" si="59"/>
        <v>#N/A</v>
      </c>
      <c r="Q277" s="123" t="e">
        <f t="shared" si="60"/>
        <v>#N/A</v>
      </c>
      <c r="R277" s="114" t="e">
        <f>IF($M277&lt;$I277,"Error",IF(AND($K277&gt;$J277,$M277&gt;$K277),"Error",IF(AND($K277&lt;$J277,$M277&gt;$J277),"Error",-1*PMT(a!$E$8/12,2*$U277*a!$E$9,$F277-$M277-a!$E$4,0,1))))</f>
        <v>#N/A</v>
      </c>
      <c r="S277" s="32">
        <f t="shared" si="61"/>
        <v>1</v>
      </c>
      <c r="T277" s="33" t="e">
        <f t="shared" si="62"/>
        <v>#N/A</v>
      </c>
      <c r="U277" s="33" t="e">
        <f t="shared" si="67"/>
        <v>#N/A</v>
      </c>
      <c r="V277" s="33" t="e">
        <f t="shared" si="63"/>
        <v>#N/A</v>
      </c>
      <c r="W277" s="124">
        <f t="shared" si="64"/>
        <v>0</v>
      </c>
    </row>
    <row r="278" spans="9:23" x14ac:dyDescent="0.25">
      <c r="I278" s="31">
        <v>0</v>
      </c>
      <c r="J278" s="121">
        <f t="shared" ref="J278:J341" si="68">F278*0.25</f>
        <v>0</v>
      </c>
      <c r="K278" s="122" t="e">
        <f>MAX(0,($F278-0+PV(a!$E$8/12,2*$U278*a!$E$9,$W278,0,1)))</f>
        <v>#N/A</v>
      </c>
      <c r="L278" s="122" t="e">
        <f t="shared" si="65"/>
        <v>#N/A</v>
      </c>
      <c r="M278" s="114" t="e">
        <f t="shared" si="66"/>
        <v>#N/A</v>
      </c>
      <c r="N278" s="122" t="e">
        <f>-1*PMT(a!$E$8/12,2*$U278*a!$E$9,$F278-a!$E$4-$I278,0,1)</f>
        <v>#N/A</v>
      </c>
      <c r="O278" s="123" t="e">
        <f>-1*PMT(a!$E$8/12,2*$U278*a!$E$9,$F278-a!$E$4-$J278,0,1)</f>
        <v>#N/A</v>
      </c>
      <c r="P278" s="123" t="e">
        <f t="shared" si="59"/>
        <v>#N/A</v>
      </c>
      <c r="Q278" s="123" t="e">
        <f t="shared" si="60"/>
        <v>#N/A</v>
      </c>
      <c r="R278" s="114" t="e">
        <f>IF($M278&lt;$I278,"Error",IF(AND($K278&gt;$J278,$M278&gt;$K278),"Error",IF(AND($K278&lt;$J278,$M278&gt;$J278),"Error",-1*PMT(a!$E$8/12,2*$U278*a!$E$9,$F278-$M278-a!$E$4,0,1))))</f>
        <v>#N/A</v>
      </c>
      <c r="S278" s="32">
        <f t="shared" si="61"/>
        <v>1</v>
      </c>
      <c r="T278" s="33" t="e">
        <f t="shared" si="62"/>
        <v>#N/A</v>
      </c>
      <c r="U278" s="33" t="e">
        <f t="shared" si="67"/>
        <v>#N/A</v>
      </c>
      <c r="V278" s="33" t="e">
        <f t="shared" si="63"/>
        <v>#N/A</v>
      </c>
      <c r="W278" s="124">
        <f t="shared" si="64"/>
        <v>0</v>
      </c>
    </row>
    <row r="279" spans="9:23" x14ac:dyDescent="0.25">
      <c r="I279" s="31">
        <v>0</v>
      </c>
      <c r="J279" s="121">
        <f t="shared" si="68"/>
        <v>0</v>
      </c>
      <c r="K279" s="122" t="e">
        <f>MAX(0,($F279-0+PV(a!$E$8/12,2*$U279*a!$E$9,$W279,0,1)))</f>
        <v>#N/A</v>
      </c>
      <c r="L279" s="122" t="e">
        <f t="shared" si="65"/>
        <v>#N/A</v>
      </c>
      <c r="M279" s="114" t="e">
        <f t="shared" si="66"/>
        <v>#N/A</v>
      </c>
      <c r="N279" s="122" t="e">
        <f>-1*PMT(a!$E$8/12,2*$U279*a!$E$9,$F279-a!$E$4-$I279,0,1)</f>
        <v>#N/A</v>
      </c>
      <c r="O279" s="123" t="e">
        <f>-1*PMT(a!$E$8/12,2*$U279*a!$E$9,$F279-a!$E$4-$J279,0,1)</f>
        <v>#N/A</v>
      </c>
      <c r="P279" s="123" t="e">
        <f t="shared" si="59"/>
        <v>#N/A</v>
      </c>
      <c r="Q279" s="123" t="e">
        <f t="shared" si="60"/>
        <v>#N/A</v>
      </c>
      <c r="R279" s="114" t="e">
        <f>IF($M279&lt;$I279,"Error",IF(AND($K279&gt;$J279,$M279&gt;$K279),"Error",IF(AND($K279&lt;$J279,$M279&gt;$J279),"Error",-1*PMT(a!$E$8/12,2*$U279*a!$E$9,$F279-$M279-a!$E$4,0,1))))</f>
        <v>#N/A</v>
      </c>
      <c r="S279" s="32">
        <f t="shared" si="61"/>
        <v>1</v>
      </c>
      <c r="T279" s="33" t="e">
        <f t="shared" si="62"/>
        <v>#N/A</v>
      </c>
      <c r="U279" s="33" t="e">
        <f t="shared" si="67"/>
        <v>#N/A</v>
      </c>
      <c r="V279" s="33" t="e">
        <f t="shared" si="63"/>
        <v>#N/A</v>
      </c>
      <c r="W279" s="124">
        <f t="shared" si="64"/>
        <v>0</v>
      </c>
    </row>
    <row r="280" spans="9:23" x14ac:dyDescent="0.25">
      <c r="I280" s="31">
        <v>0</v>
      </c>
      <c r="J280" s="121">
        <f t="shared" si="68"/>
        <v>0</v>
      </c>
      <c r="K280" s="122" t="e">
        <f>MAX(0,($F280-0+PV(a!$E$8/12,2*$U280*a!$E$9,$W280,0,1)))</f>
        <v>#N/A</v>
      </c>
      <c r="L280" s="122" t="e">
        <f t="shared" si="65"/>
        <v>#N/A</v>
      </c>
      <c r="M280" s="114" t="e">
        <f t="shared" si="66"/>
        <v>#N/A</v>
      </c>
      <c r="N280" s="122" t="e">
        <f>-1*PMT(a!$E$8/12,2*$U280*a!$E$9,$F280-a!$E$4-$I280,0,1)</f>
        <v>#N/A</v>
      </c>
      <c r="O280" s="123" t="e">
        <f>-1*PMT(a!$E$8/12,2*$U280*a!$E$9,$F280-a!$E$4-$J280,0,1)</f>
        <v>#N/A</v>
      </c>
      <c r="P280" s="123" t="e">
        <f t="shared" si="59"/>
        <v>#N/A</v>
      </c>
      <c r="Q280" s="123" t="e">
        <f t="shared" si="60"/>
        <v>#N/A</v>
      </c>
      <c r="R280" s="114" t="e">
        <f>IF($M280&lt;$I280,"Error",IF(AND($K280&gt;$J280,$M280&gt;$K280),"Error",IF(AND($K280&lt;$J280,$M280&gt;$J280),"Error",-1*PMT(a!$E$8/12,2*$U280*a!$E$9,$F280-$M280-a!$E$4,0,1))))</f>
        <v>#N/A</v>
      </c>
      <c r="S280" s="32">
        <f t="shared" si="61"/>
        <v>1</v>
      </c>
      <c r="T280" s="33" t="e">
        <f t="shared" si="62"/>
        <v>#N/A</v>
      </c>
      <c r="U280" s="33" t="e">
        <f t="shared" si="67"/>
        <v>#N/A</v>
      </c>
      <c r="V280" s="33" t="e">
        <f t="shared" si="63"/>
        <v>#N/A</v>
      </c>
      <c r="W280" s="124">
        <f t="shared" si="64"/>
        <v>0</v>
      </c>
    </row>
    <row r="281" spans="9:23" x14ac:dyDescent="0.25">
      <c r="I281" s="31">
        <v>0</v>
      </c>
      <c r="J281" s="121">
        <f t="shared" si="68"/>
        <v>0</v>
      </c>
      <c r="K281" s="122" t="e">
        <f>MAX(0,($F281-0+PV(a!$E$8/12,2*$U281*a!$E$9,$W281,0,1)))</f>
        <v>#N/A</v>
      </c>
      <c r="L281" s="122" t="e">
        <f t="shared" si="65"/>
        <v>#N/A</v>
      </c>
      <c r="M281" s="114" t="e">
        <f t="shared" si="66"/>
        <v>#N/A</v>
      </c>
      <c r="N281" s="122" t="e">
        <f>-1*PMT(a!$E$8/12,2*$U281*a!$E$9,$F281-a!$E$4-$I281,0,1)</f>
        <v>#N/A</v>
      </c>
      <c r="O281" s="123" t="e">
        <f>-1*PMT(a!$E$8/12,2*$U281*a!$E$9,$F281-a!$E$4-$J281,0,1)</f>
        <v>#N/A</v>
      </c>
      <c r="P281" s="123" t="e">
        <f t="shared" si="59"/>
        <v>#N/A</v>
      </c>
      <c r="Q281" s="123" t="e">
        <f t="shared" si="60"/>
        <v>#N/A</v>
      </c>
      <c r="R281" s="114" t="e">
        <f>IF($M281&lt;$I281,"Error",IF(AND($K281&gt;$J281,$M281&gt;$K281),"Error",IF(AND($K281&lt;$J281,$M281&gt;$J281),"Error",-1*PMT(a!$E$8/12,2*$U281*a!$E$9,$F281-$M281-a!$E$4,0,1))))</f>
        <v>#N/A</v>
      </c>
      <c r="S281" s="32">
        <f t="shared" si="61"/>
        <v>1</v>
      </c>
      <c r="T281" s="33" t="e">
        <f t="shared" si="62"/>
        <v>#N/A</v>
      </c>
      <c r="U281" s="33" t="e">
        <f t="shared" si="67"/>
        <v>#N/A</v>
      </c>
      <c r="V281" s="33" t="e">
        <f t="shared" si="63"/>
        <v>#N/A</v>
      </c>
      <c r="W281" s="124">
        <f t="shared" si="64"/>
        <v>0</v>
      </c>
    </row>
    <row r="282" spans="9:23" x14ac:dyDescent="0.25">
      <c r="I282" s="31">
        <v>0</v>
      </c>
      <c r="J282" s="121">
        <f t="shared" si="68"/>
        <v>0</v>
      </c>
      <c r="K282" s="122" t="e">
        <f>MAX(0,($F282-0+PV(a!$E$8/12,2*$U282*a!$E$9,$W282,0,1)))</f>
        <v>#N/A</v>
      </c>
      <c r="L282" s="122" t="e">
        <f t="shared" si="65"/>
        <v>#N/A</v>
      </c>
      <c r="M282" s="114" t="e">
        <f t="shared" si="66"/>
        <v>#N/A</v>
      </c>
      <c r="N282" s="122" t="e">
        <f>-1*PMT(a!$E$8/12,2*$U282*a!$E$9,$F282-a!$E$4-$I282,0,1)</f>
        <v>#N/A</v>
      </c>
      <c r="O282" s="123" t="e">
        <f>-1*PMT(a!$E$8/12,2*$U282*a!$E$9,$F282-a!$E$4-$J282,0,1)</f>
        <v>#N/A</v>
      </c>
      <c r="P282" s="123" t="e">
        <f t="shared" si="59"/>
        <v>#N/A</v>
      </c>
      <c r="Q282" s="123" t="e">
        <f t="shared" si="60"/>
        <v>#N/A</v>
      </c>
      <c r="R282" s="114" t="e">
        <f>IF($M282&lt;$I282,"Error",IF(AND($K282&gt;$J282,$M282&gt;$K282),"Error",IF(AND($K282&lt;$J282,$M282&gt;$J282),"Error",-1*PMT(a!$E$8/12,2*$U282*a!$E$9,$F282-$M282-a!$E$4,0,1))))</f>
        <v>#N/A</v>
      </c>
      <c r="S282" s="32">
        <f t="shared" si="61"/>
        <v>1</v>
      </c>
      <c r="T282" s="33" t="e">
        <f t="shared" si="62"/>
        <v>#N/A</v>
      </c>
      <c r="U282" s="33" t="e">
        <f t="shared" si="67"/>
        <v>#N/A</v>
      </c>
      <c r="V282" s="33" t="e">
        <f t="shared" si="63"/>
        <v>#N/A</v>
      </c>
      <c r="W282" s="124">
        <f t="shared" si="64"/>
        <v>0</v>
      </c>
    </row>
    <row r="283" spans="9:23" x14ac:dyDescent="0.25">
      <c r="I283" s="31">
        <v>0</v>
      </c>
      <c r="J283" s="121">
        <f t="shared" si="68"/>
        <v>0</v>
      </c>
      <c r="K283" s="122" t="e">
        <f>MAX(0,($F283-0+PV(a!$E$8/12,2*$U283*a!$E$9,$W283,0,1)))</f>
        <v>#N/A</v>
      </c>
      <c r="L283" s="122" t="e">
        <f t="shared" si="65"/>
        <v>#N/A</v>
      </c>
      <c r="M283" s="114" t="e">
        <f t="shared" si="66"/>
        <v>#N/A</v>
      </c>
      <c r="N283" s="122" t="e">
        <f>-1*PMT(a!$E$8/12,2*$U283*a!$E$9,$F283-a!$E$4-$I283,0,1)</f>
        <v>#N/A</v>
      </c>
      <c r="O283" s="123" t="e">
        <f>-1*PMT(a!$E$8/12,2*$U283*a!$E$9,$F283-a!$E$4-$J283,0,1)</f>
        <v>#N/A</v>
      </c>
      <c r="P283" s="123" t="e">
        <f t="shared" si="59"/>
        <v>#N/A</v>
      </c>
      <c r="Q283" s="123" t="e">
        <f t="shared" si="60"/>
        <v>#N/A</v>
      </c>
      <c r="R283" s="114" t="e">
        <f>IF($M283&lt;$I283,"Error",IF(AND($K283&gt;$J283,$M283&gt;$K283),"Error",IF(AND($K283&lt;$J283,$M283&gt;$J283),"Error",-1*PMT(a!$E$8/12,2*$U283*a!$E$9,$F283-$M283-a!$E$4,0,1))))</f>
        <v>#N/A</v>
      </c>
      <c r="S283" s="32">
        <f t="shared" si="61"/>
        <v>1</v>
      </c>
      <c r="T283" s="33" t="e">
        <f t="shared" si="62"/>
        <v>#N/A</v>
      </c>
      <c r="U283" s="33" t="e">
        <f t="shared" si="67"/>
        <v>#N/A</v>
      </c>
      <c r="V283" s="33" t="e">
        <f t="shared" si="63"/>
        <v>#N/A</v>
      </c>
      <c r="W283" s="124">
        <f t="shared" si="64"/>
        <v>0</v>
      </c>
    </row>
    <row r="284" spans="9:23" x14ac:dyDescent="0.25">
      <c r="I284" s="31">
        <v>0</v>
      </c>
      <c r="J284" s="121">
        <f t="shared" si="68"/>
        <v>0</v>
      </c>
      <c r="K284" s="122" t="e">
        <f>MAX(0,($F284-0+PV(a!$E$8/12,2*$U284*a!$E$9,$W284,0,1)))</f>
        <v>#N/A</v>
      </c>
      <c r="L284" s="122" t="e">
        <f t="shared" si="65"/>
        <v>#N/A</v>
      </c>
      <c r="M284" s="114" t="e">
        <f t="shared" si="66"/>
        <v>#N/A</v>
      </c>
      <c r="N284" s="122" t="e">
        <f>-1*PMT(a!$E$8/12,2*$U284*a!$E$9,$F284-a!$E$4-$I284,0,1)</f>
        <v>#N/A</v>
      </c>
      <c r="O284" s="123" t="e">
        <f>-1*PMT(a!$E$8/12,2*$U284*a!$E$9,$F284-a!$E$4-$J284,0,1)</f>
        <v>#N/A</v>
      </c>
      <c r="P284" s="123" t="e">
        <f t="shared" si="59"/>
        <v>#N/A</v>
      </c>
      <c r="Q284" s="123" t="e">
        <f t="shared" si="60"/>
        <v>#N/A</v>
      </c>
      <c r="R284" s="114" t="e">
        <f>IF($M284&lt;$I284,"Error",IF(AND($K284&gt;$J284,$M284&gt;$K284),"Error",IF(AND($K284&lt;$J284,$M284&gt;$J284),"Error",-1*PMT(a!$E$8/12,2*$U284*a!$E$9,$F284-$M284-a!$E$4,0,1))))</f>
        <v>#N/A</v>
      </c>
      <c r="S284" s="32">
        <f t="shared" si="61"/>
        <v>1</v>
      </c>
      <c r="T284" s="33" t="e">
        <f t="shared" si="62"/>
        <v>#N/A</v>
      </c>
      <c r="U284" s="33" t="e">
        <f t="shared" si="67"/>
        <v>#N/A</v>
      </c>
      <c r="V284" s="33" t="e">
        <f t="shared" si="63"/>
        <v>#N/A</v>
      </c>
      <c r="W284" s="124">
        <f t="shared" si="64"/>
        <v>0</v>
      </c>
    </row>
    <row r="285" spans="9:23" x14ac:dyDescent="0.25">
      <c r="I285" s="31">
        <v>0</v>
      </c>
      <c r="J285" s="121">
        <f t="shared" si="68"/>
        <v>0</v>
      </c>
      <c r="K285" s="122" t="e">
        <f>MAX(0,($F285-0+PV(a!$E$8/12,2*$U285*a!$E$9,$W285,0,1)))</f>
        <v>#N/A</v>
      </c>
      <c r="L285" s="122" t="e">
        <f t="shared" si="65"/>
        <v>#N/A</v>
      </c>
      <c r="M285" s="114" t="e">
        <f t="shared" si="66"/>
        <v>#N/A</v>
      </c>
      <c r="N285" s="122" t="e">
        <f>-1*PMT(a!$E$8/12,2*$U285*a!$E$9,$F285-a!$E$4-$I285,0,1)</f>
        <v>#N/A</v>
      </c>
      <c r="O285" s="123" t="e">
        <f>-1*PMT(a!$E$8/12,2*$U285*a!$E$9,$F285-a!$E$4-$J285,0,1)</f>
        <v>#N/A</v>
      </c>
      <c r="P285" s="123" t="e">
        <f t="shared" si="59"/>
        <v>#N/A</v>
      </c>
      <c r="Q285" s="123" t="e">
        <f t="shared" si="60"/>
        <v>#N/A</v>
      </c>
      <c r="R285" s="114" t="e">
        <f>IF($M285&lt;$I285,"Error",IF(AND($K285&gt;$J285,$M285&gt;$K285),"Error",IF(AND($K285&lt;$J285,$M285&gt;$J285),"Error",-1*PMT(a!$E$8/12,2*$U285*a!$E$9,$F285-$M285-a!$E$4,0,1))))</f>
        <v>#N/A</v>
      </c>
      <c r="S285" s="32">
        <f t="shared" si="61"/>
        <v>1</v>
      </c>
      <c r="T285" s="33" t="e">
        <f t="shared" si="62"/>
        <v>#N/A</v>
      </c>
      <c r="U285" s="33" t="e">
        <f t="shared" si="67"/>
        <v>#N/A</v>
      </c>
      <c r="V285" s="33" t="e">
        <f t="shared" si="63"/>
        <v>#N/A</v>
      </c>
      <c r="W285" s="124">
        <f t="shared" si="64"/>
        <v>0</v>
      </c>
    </row>
    <row r="286" spans="9:23" x14ac:dyDescent="0.25">
      <c r="I286" s="31">
        <v>0</v>
      </c>
      <c r="J286" s="121">
        <f t="shared" si="68"/>
        <v>0</v>
      </c>
      <c r="K286" s="122" t="e">
        <f>MAX(0,($F286-0+PV(a!$E$8/12,2*$U286*a!$E$9,$W286,0,1)))</f>
        <v>#N/A</v>
      </c>
      <c r="L286" s="122" t="e">
        <f t="shared" si="65"/>
        <v>#N/A</v>
      </c>
      <c r="M286" s="114" t="e">
        <f t="shared" si="66"/>
        <v>#N/A</v>
      </c>
      <c r="N286" s="122" t="e">
        <f>-1*PMT(a!$E$8/12,2*$U286*a!$E$9,$F286-a!$E$4-$I286,0,1)</f>
        <v>#N/A</v>
      </c>
      <c r="O286" s="123" t="e">
        <f>-1*PMT(a!$E$8/12,2*$U286*a!$E$9,$F286-a!$E$4-$J286,0,1)</f>
        <v>#N/A</v>
      </c>
      <c r="P286" s="123" t="e">
        <f t="shared" si="59"/>
        <v>#N/A</v>
      </c>
      <c r="Q286" s="123" t="e">
        <f t="shared" si="60"/>
        <v>#N/A</v>
      </c>
      <c r="R286" s="114" t="e">
        <f>IF($M286&lt;$I286,"Error",IF(AND($K286&gt;$J286,$M286&gt;$K286),"Error",IF(AND($K286&lt;$J286,$M286&gt;$J286),"Error",-1*PMT(a!$E$8/12,2*$U286*a!$E$9,$F286-$M286-a!$E$4,0,1))))</f>
        <v>#N/A</v>
      </c>
      <c r="S286" s="32">
        <f t="shared" si="61"/>
        <v>1</v>
      </c>
      <c r="T286" s="33" t="e">
        <f t="shared" si="62"/>
        <v>#N/A</v>
      </c>
      <c r="U286" s="33" t="e">
        <f t="shared" si="67"/>
        <v>#N/A</v>
      </c>
      <c r="V286" s="33" t="e">
        <f t="shared" si="63"/>
        <v>#N/A</v>
      </c>
      <c r="W286" s="124">
        <f t="shared" si="64"/>
        <v>0</v>
      </c>
    </row>
    <row r="287" spans="9:23" x14ac:dyDescent="0.25">
      <c r="I287" s="31">
        <v>0</v>
      </c>
      <c r="J287" s="121">
        <f t="shared" si="68"/>
        <v>0</v>
      </c>
      <c r="K287" s="122" t="e">
        <f>MAX(0,($F287-0+PV(a!$E$8/12,2*$U287*a!$E$9,$W287,0,1)))</f>
        <v>#N/A</v>
      </c>
      <c r="L287" s="122" t="e">
        <f t="shared" si="65"/>
        <v>#N/A</v>
      </c>
      <c r="M287" s="114" t="e">
        <f t="shared" si="66"/>
        <v>#N/A</v>
      </c>
      <c r="N287" s="122" t="e">
        <f>-1*PMT(a!$E$8/12,2*$U287*a!$E$9,$F287-a!$E$4-$I287,0,1)</f>
        <v>#N/A</v>
      </c>
      <c r="O287" s="123" t="e">
        <f>-1*PMT(a!$E$8/12,2*$U287*a!$E$9,$F287-a!$E$4-$J287,0,1)</f>
        <v>#N/A</v>
      </c>
      <c r="P287" s="123" t="e">
        <f t="shared" si="59"/>
        <v>#N/A</v>
      </c>
      <c r="Q287" s="123" t="e">
        <f t="shared" si="60"/>
        <v>#N/A</v>
      </c>
      <c r="R287" s="114" t="e">
        <f>IF($M287&lt;$I287,"Error",IF(AND($K287&gt;$J287,$M287&gt;$K287),"Error",IF(AND($K287&lt;$J287,$M287&gt;$J287),"Error",-1*PMT(a!$E$8/12,2*$U287*a!$E$9,$F287-$M287-a!$E$4,0,1))))</f>
        <v>#N/A</v>
      </c>
      <c r="S287" s="32">
        <f t="shared" si="61"/>
        <v>1</v>
      </c>
      <c r="T287" s="33" t="e">
        <f t="shared" si="62"/>
        <v>#N/A</v>
      </c>
      <c r="U287" s="33" t="e">
        <f t="shared" si="67"/>
        <v>#N/A</v>
      </c>
      <c r="V287" s="33" t="e">
        <f t="shared" si="63"/>
        <v>#N/A</v>
      </c>
      <c r="W287" s="124">
        <f t="shared" si="64"/>
        <v>0</v>
      </c>
    </row>
    <row r="288" spans="9:23" x14ac:dyDescent="0.25">
      <c r="I288" s="31">
        <v>0</v>
      </c>
      <c r="J288" s="121">
        <f t="shared" si="68"/>
        <v>0</v>
      </c>
      <c r="K288" s="122" t="e">
        <f>MAX(0,($F288-0+PV(a!$E$8/12,2*$U288*a!$E$9,$W288,0,1)))</f>
        <v>#N/A</v>
      </c>
      <c r="L288" s="122" t="e">
        <f t="shared" si="65"/>
        <v>#N/A</v>
      </c>
      <c r="M288" s="114" t="e">
        <f t="shared" si="66"/>
        <v>#N/A</v>
      </c>
      <c r="N288" s="122" t="e">
        <f>-1*PMT(a!$E$8/12,2*$U288*a!$E$9,$F288-a!$E$4-$I288,0,1)</f>
        <v>#N/A</v>
      </c>
      <c r="O288" s="123" t="e">
        <f>-1*PMT(a!$E$8/12,2*$U288*a!$E$9,$F288-a!$E$4-$J288,0,1)</f>
        <v>#N/A</v>
      </c>
      <c r="P288" s="123" t="e">
        <f t="shared" si="59"/>
        <v>#N/A</v>
      </c>
      <c r="Q288" s="123" t="e">
        <f t="shared" si="60"/>
        <v>#N/A</v>
      </c>
      <c r="R288" s="114" t="e">
        <f>IF($M288&lt;$I288,"Error",IF(AND($K288&gt;$J288,$M288&gt;$K288),"Error",IF(AND($K288&lt;$J288,$M288&gt;$J288),"Error",-1*PMT(a!$E$8/12,2*$U288*a!$E$9,$F288-$M288-a!$E$4,0,1))))</f>
        <v>#N/A</v>
      </c>
      <c r="S288" s="32">
        <f t="shared" si="61"/>
        <v>1</v>
      </c>
      <c r="T288" s="33" t="e">
        <f t="shared" si="62"/>
        <v>#N/A</v>
      </c>
      <c r="U288" s="33" t="e">
        <f t="shared" si="67"/>
        <v>#N/A</v>
      </c>
      <c r="V288" s="33" t="e">
        <f t="shared" si="63"/>
        <v>#N/A</v>
      </c>
      <c r="W288" s="124">
        <f t="shared" si="64"/>
        <v>0</v>
      </c>
    </row>
    <row r="289" spans="9:23" x14ac:dyDescent="0.25">
      <c r="I289" s="31">
        <v>0</v>
      </c>
      <c r="J289" s="121">
        <f t="shared" si="68"/>
        <v>0</v>
      </c>
      <c r="K289" s="122" t="e">
        <f>MAX(0,($F289-0+PV(a!$E$8/12,2*$U289*a!$E$9,$W289,0,1)))</f>
        <v>#N/A</v>
      </c>
      <c r="L289" s="122" t="e">
        <f t="shared" si="65"/>
        <v>#N/A</v>
      </c>
      <c r="M289" s="114" t="e">
        <f t="shared" si="66"/>
        <v>#N/A</v>
      </c>
      <c r="N289" s="122" t="e">
        <f>-1*PMT(a!$E$8/12,2*$U289*a!$E$9,$F289-a!$E$4-$I289,0,1)</f>
        <v>#N/A</v>
      </c>
      <c r="O289" s="123" t="e">
        <f>-1*PMT(a!$E$8/12,2*$U289*a!$E$9,$F289-a!$E$4-$J289,0,1)</f>
        <v>#N/A</v>
      </c>
      <c r="P289" s="123" t="e">
        <f t="shared" si="59"/>
        <v>#N/A</v>
      </c>
      <c r="Q289" s="123" t="e">
        <f t="shared" si="60"/>
        <v>#N/A</v>
      </c>
      <c r="R289" s="114" t="e">
        <f>IF($M289&lt;$I289,"Error",IF(AND($K289&gt;$J289,$M289&gt;$K289),"Error",IF(AND($K289&lt;$J289,$M289&gt;$J289),"Error",-1*PMT(a!$E$8/12,2*$U289*a!$E$9,$F289-$M289-a!$E$4,0,1))))</f>
        <v>#N/A</v>
      </c>
      <c r="S289" s="32">
        <f t="shared" si="61"/>
        <v>1</v>
      </c>
      <c r="T289" s="33" t="e">
        <f t="shared" si="62"/>
        <v>#N/A</v>
      </c>
      <c r="U289" s="33" t="e">
        <f t="shared" si="67"/>
        <v>#N/A</v>
      </c>
      <c r="V289" s="33" t="e">
        <f t="shared" si="63"/>
        <v>#N/A</v>
      </c>
      <c r="W289" s="124">
        <f t="shared" si="64"/>
        <v>0</v>
      </c>
    </row>
    <row r="290" spans="9:23" x14ac:dyDescent="0.25">
      <c r="I290" s="31">
        <v>0</v>
      </c>
      <c r="J290" s="121">
        <f t="shared" si="68"/>
        <v>0</v>
      </c>
      <c r="K290" s="122" t="e">
        <f>MAX(0,($F290-0+PV(a!$E$8/12,2*$U290*a!$E$9,$W290,0,1)))</f>
        <v>#N/A</v>
      </c>
      <c r="L290" s="122" t="e">
        <f t="shared" si="65"/>
        <v>#N/A</v>
      </c>
      <c r="M290" s="114" t="e">
        <f t="shared" si="66"/>
        <v>#N/A</v>
      </c>
      <c r="N290" s="122" t="e">
        <f>-1*PMT(a!$E$8/12,2*$U290*a!$E$9,$F290-a!$E$4-$I290,0,1)</f>
        <v>#N/A</v>
      </c>
      <c r="O290" s="123" t="e">
        <f>-1*PMT(a!$E$8/12,2*$U290*a!$E$9,$F290-a!$E$4-$J290,0,1)</f>
        <v>#N/A</v>
      </c>
      <c r="P290" s="123" t="e">
        <f t="shared" si="59"/>
        <v>#N/A</v>
      </c>
      <c r="Q290" s="123" t="e">
        <f t="shared" si="60"/>
        <v>#N/A</v>
      </c>
      <c r="R290" s="114" t="e">
        <f>IF($M290&lt;$I290,"Error",IF(AND($K290&gt;$J290,$M290&gt;$K290),"Error",IF(AND($K290&lt;$J290,$M290&gt;$J290),"Error",-1*PMT(a!$E$8/12,2*$U290*a!$E$9,$F290-$M290-a!$E$4,0,1))))</f>
        <v>#N/A</v>
      </c>
      <c r="S290" s="32">
        <f t="shared" si="61"/>
        <v>1</v>
      </c>
      <c r="T290" s="33" t="e">
        <f t="shared" si="62"/>
        <v>#N/A</v>
      </c>
      <c r="U290" s="33" t="e">
        <f t="shared" si="67"/>
        <v>#N/A</v>
      </c>
      <c r="V290" s="33" t="e">
        <f t="shared" si="63"/>
        <v>#N/A</v>
      </c>
      <c r="W290" s="124">
        <f t="shared" si="64"/>
        <v>0</v>
      </c>
    </row>
    <row r="291" spans="9:23" x14ac:dyDescent="0.25">
      <c r="I291" s="31">
        <v>0</v>
      </c>
      <c r="J291" s="121">
        <f t="shared" si="68"/>
        <v>0</v>
      </c>
      <c r="K291" s="122" t="e">
        <f>MAX(0,($F291-0+PV(a!$E$8/12,2*$U291*a!$E$9,$W291,0,1)))</f>
        <v>#N/A</v>
      </c>
      <c r="L291" s="122" t="e">
        <f t="shared" si="65"/>
        <v>#N/A</v>
      </c>
      <c r="M291" s="114" t="e">
        <f t="shared" si="66"/>
        <v>#N/A</v>
      </c>
      <c r="N291" s="122" t="e">
        <f>-1*PMT(a!$E$8/12,2*$U291*a!$E$9,$F291-a!$E$4-$I291,0,1)</f>
        <v>#N/A</v>
      </c>
      <c r="O291" s="123" t="e">
        <f>-1*PMT(a!$E$8/12,2*$U291*a!$E$9,$F291-a!$E$4-$J291,0,1)</f>
        <v>#N/A</v>
      </c>
      <c r="P291" s="123" t="e">
        <f t="shared" si="59"/>
        <v>#N/A</v>
      </c>
      <c r="Q291" s="123" t="e">
        <f t="shared" si="60"/>
        <v>#N/A</v>
      </c>
      <c r="R291" s="114" t="e">
        <f>IF($M291&lt;$I291,"Error",IF(AND($K291&gt;$J291,$M291&gt;$K291),"Error",IF(AND($K291&lt;$J291,$M291&gt;$J291),"Error",-1*PMT(a!$E$8/12,2*$U291*a!$E$9,$F291-$M291-a!$E$4,0,1))))</f>
        <v>#N/A</v>
      </c>
      <c r="S291" s="32">
        <f t="shared" si="61"/>
        <v>1</v>
      </c>
      <c r="T291" s="33" t="e">
        <f t="shared" si="62"/>
        <v>#N/A</v>
      </c>
      <c r="U291" s="33" t="e">
        <f t="shared" si="67"/>
        <v>#N/A</v>
      </c>
      <c r="V291" s="33" t="e">
        <f t="shared" si="63"/>
        <v>#N/A</v>
      </c>
      <c r="W291" s="124">
        <f t="shared" si="64"/>
        <v>0</v>
      </c>
    </row>
    <row r="292" spans="9:23" x14ac:dyDescent="0.25">
      <c r="I292" s="31">
        <v>0</v>
      </c>
      <c r="J292" s="121">
        <f t="shared" si="68"/>
        <v>0</v>
      </c>
      <c r="K292" s="122" t="e">
        <f>MAX(0,($F292-0+PV(a!$E$8/12,2*$U292*a!$E$9,$W292,0,1)))</f>
        <v>#N/A</v>
      </c>
      <c r="L292" s="122" t="e">
        <f t="shared" si="65"/>
        <v>#N/A</v>
      </c>
      <c r="M292" s="114" t="e">
        <f t="shared" si="66"/>
        <v>#N/A</v>
      </c>
      <c r="N292" s="122" t="e">
        <f>-1*PMT(a!$E$8/12,2*$U292*a!$E$9,$F292-a!$E$4-$I292,0,1)</f>
        <v>#N/A</v>
      </c>
      <c r="O292" s="123" t="e">
        <f>-1*PMT(a!$E$8/12,2*$U292*a!$E$9,$F292-a!$E$4-$J292,0,1)</f>
        <v>#N/A</v>
      </c>
      <c r="P292" s="123" t="e">
        <f t="shared" si="59"/>
        <v>#N/A</v>
      </c>
      <c r="Q292" s="123" t="e">
        <f t="shared" si="60"/>
        <v>#N/A</v>
      </c>
      <c r="R292" s="114" t="e">
        <f>IF($M292&lt;$I292,"Error",IF(AND($K292&gt;$J292,$M292&gt;$K292),"Error",IF(AND($K292&lt;$J292,$M292&gt;$J292),"Error",-1*PMT(a!$E$8/12,2*$U292*a!$E$9,$F292-$M292-a!$E$4,0,1))))</f>
        <v>#N/A</v>
      </c>
      <c r="S292" s="32">
        <f t="shared" si="61"/>
        <v>1</v>
      </c>
      <c r="T292" s="33" t="e">
        <f t="shared" si="62"/>
        <v>#N/A</v>
      </c>
      <c r="U292" s="33" t="e">
        <f t="shared" si="67"/>
        <v>#N/A</v>
      </c>
      <c r="V292" s="33" t="e">
        <f t="shared" si="63"/>
        <v>#N/A</v>
      </c>
      <c r="W292" s="124">
        <f t="shared" si="64"/>
        <v>0</v>
      </c>
    </row>
    <row r="293" spans="9:23" x14ac:dyDescent="0.25">
      <c r="I293" s="31">
        <v>0</v>
      </c>
      <c r="J293" s="121">
        <f t="shared" si="68"/>
        <v>0</v>
      </c>
      <c r="K293" s="122" t="e">
        <f>MAX(0,($F293-0+PV(a!$E$8/12,2*$U293*a!$E$9,$W293,0,1)))</f>
        <v>#N/A</v>
      </c>
      <c r="L293" s="122" t="e">
        <f t="shared" si="65"/>
        <v>#N/A</v>
      </c>
      <c r="M293" s="114" t="e">
        <f t="shared" si="66"/>
        <v>#N/A</v>
      </c>
      <c r="N293" s="122" t="e">
        <f>-1*PMT(a!$E$8/12,2*$U293*a!$E$9,$F293-a!$E$4-$I293,0,1)</f>
        <v>#N/A</v>
      </c>
      <c r="O293" s="123" t="e">
        <f>-1*PMT(a!$E$8/12,2*$U293*a!$E$9,$F293-a!$E$4-$J293,0,1)</f>
        <v>#N/A</v>
      </c>
      <c r="P293" s="123" t="e">
        <f t="shared" si="59"/>
        <v>#N/A</v>
      </c>
      <c r="Q293" s="123" t="e">
        <f t="shared" si="60"/>
        <v>#N/A</v>
      </c>
      <c r="R293" s="114" t="e">
        <f>IF($M293&lt;$I293,"Error",IF(AND($K293&gt;$J293,$M293&gt;$K293),"Error",IF(AND($K293&lt;$J293,$M293&gt;$J293),"Error",-1*PMT(a!$E$8/12,2*$U293*a!$E$9,$F293-$M293-a!$E$4,0,1))))</f>
        <v>#N/A</v>
      </c>
      <c r="S293" s="32">
        <f t="shared" si="61"/>
        <v>1</v>
      </c>
      <c r="T293" s="33" t="e">
        <f t="shared" si="62"/>
        <v>#N/A</v>
      </c>
      <c r="U293" s="33" t="e">
        <f t="shared" si="67"/>
        <v>#N/A</v>
      </c>
      <c r="V293" s="33" t="e">
        <f t="shared" si="63"/>
        <v>#N/A</v>
      </c>
      <c r="W293" s="124">
        <f t="shared" si="64"/>
        <v>0</v>
      </c>
    </row>
    <row r="294" spans="9:23" x14ac:dyDescent="0.25">
      <c r="I294" s="31">
        <v>0</v>
      </c>
      <c r="J294" s="121">
        <f t="shared" si="68"/>
        <v>0</v>
      </c>
      <c r="K294" s="122" t="e">
        <f>MAX(0,($F294-0+PV(a!$E$8/12,2*$U294*a!$E$9,$W294,0,1)))</f>
        <v>#N/A</v>
      </c>
      <c r="L294" s="122" t="e">
        <f t="shared" si="65"/>
        <v>#N/A</v>
      </c>
      <c r="M294" s="114" t="e">
        <f t="shared" si="66"/>
        <v>#N/A</v>
      </c>
      <c r="N294" s="122" t="e">
        <f>-1*PMT(a!$E$8/12,2*$U294*a!$E$9,$F294-a!$E$4-$I294,0,1)</f>
        <v>#N/A</v>
      </c>
      <c r="O294" s="123" t="e">
        <f>-1*PMT(a!$E$8/12,2*$U294*a!$E$9,$F294-a!$E$4-$J294,0,1)</f>
        <v>#N/A</v>
      </c>
      <c r="P294" s="123" t="e">
        <f t="shared" si="59"/>
        <v>#N/A</v>
      </c>
      <c r="Q294" s="123" t="e">
        <f t="shared" si="60"/>
        <v>#N/A</v>
      </c>
      <c r="R294" s="114" t="e">
        <f>IF($M294&lt;$I294,"Error",IF(AND($K294&gt;$J294,$M294&gt;$K294),"Error",IF(AND($K294&lt;$J294,$M294&gt;$J294),"Error",-1*PMT(a!$E$8/12,2*$U294*a!$E$9,$F294-$M294-a!$E$4,0,1))))</f>
        <v>#N/A</v>
      </c>
      <c r="S294" s="32">
        <f t="shared" si="61"/>
        <v>1</v>
      </c>
      <c r="T294" s="33" t="e">
        <f t="shared" si="62"/>
        <v>#N/A</v>
      </c>
      <c r="U294" s="33" t="e">
        <f t="shared" si="67"/>
        <v>#N/A</v>
      </c>
      <c r="V294" s="33" t="e">
        <f t="shared" si="63"/>
        <v>#N/A</v>
      </c>
      <c r="W294" s="124">
        <f t="shared" si="64"/>
        <v>0</v>
      </c>
    </row>
    <row r="295" spans="9:23" x14ac:dyDescent="0.25">
      <c r="I295" s="31">
        <v>0</v>
      </c>
      <c r="J295" s="121">
        <f t="shared" si="68"/>
        <v>0</v>
      </c>
      <c r="K295" s="122" t="e">
        <f>MAX(0,($F295-0+PV(a!$E$8/12,2*$U295*a!$E$9,$W295,0,1)))</f>
        <v>#N/A</v>
      </c>
      <c r="L295" s="122" t="e">
        <f t="shared" si="65"/>
        <v>#N/A</v>
      </c>
      <c r="M295" s="114" t="e">
        <f t="shared" si="66"/>
        <v>#N/A</v>
      </c>
      <c r="N295" s="122" t="e">
        <f>-1*PMT(a!$E$8/12,2*$U295*a!$E$9,$F295-a!$E$4-$I295,0,1)</f>
        <v>#N/A</v>
      </c>
      <c r="O295" s="123" t="e">
        <f>-1*PMT(a!$E$8/12,2*$U295*a!$E$9,$F295-a!$E$4-$J295,0,1)</f>
        <v>#N/A</v>
      </c>
      <c r="P295" s="123" t="e">
        <f t="shared" si="59"/>
        <v>#N/A</v>
      </c>
      <c r="Q295" s="123" t="e">
        <f t="shared" si="60"/>
        <v>#N/A</v>
      </c>
      <c r="R295" s="114" t="e">
        <f>IF($M295&lt;$I295,"Error",IF(AND($K295&gt;$J295,$M295&gt;$K295),"Error",IF(AND($K295&lt;$J295,$M295&gt;$J295),"Error",-1*PMT(a!$E$8/12,2*$U295*a!$E$9,$F295-$M295-a!$E$4,0,1))))</f>
        <v>#N/A</v>
      </c>
      <c r="S295" s="32">
        <f t="shared" si="61"/>
        <v>1</v>
      </c>
      <c r="T295" s="33" t="e">
        <f t="shared" si="62"/>
        <v>#N/A</v>
      </c>
      <c r="U295" s="33" t="e">
        <f t="shared" si="67"/>
        <v>#N/A</v>
      </c>
      <c r="V295" s="33" t="e">
        <f t="shared" si="63"/>
        <v>#N/A</v>
      </c>
      <c r="W295" s="124">
        <f t="shared" si="64"/>
        <v>0</v>
      </c>
    </row>
    <row r="296" spans="9:23" x14ac:dyDescent="0.25">
      <c r="I296" s="31">
        <v>0</v>
      </c>
      <c r="J296" s="121">
        <f t="shared" si="68"/>
        <v>0</v>
      </c>
      <c r="K296" s="122" t="e">
        <f>MAX(0,($F296-0+PV(a!$E$8/12,2*$U296*a!$E$9,$W296,0,1)))</f>
        <v>#N/A</v>
      </c>
      <c r="L296" s="122" t="e">
        <f t="shared" si="65"/>
        <v>#N/A</v>
      </c>
      <c r="M296" s="114" t="e">
        <f t="shared" si="66"/>
        <v>#N/A</v>
      </c>
      <c r="N296" s="122" t="e">
        <f>-1*PMT(a!$E$8/12,2*$U296*a!$E$9,$F296-a!$E$4-$I296,0,1)</f>
        <v>#N/A</v>
      </c>
      <c r="O296" s="123" t="e">
        <f>-1*PMT(a!$E$8/12,2*$U296*a!$E$9,$F296-a!$E$4-$J296,0,1)</f>
        <v>#N/A</v>
      </c>
      <c r="P296" s="123" t="e">
        <f t="shared" si="59"/>
        <v>#N/A</v>
      </c>
      <c r="Q296" s="123" t="e">
        <f t="shared" si="60"/>
        <v>#N/A</v>
      </c>
      <c r="R296" s="114" t="e">
        <f>IF($M296&lt;$I296,"Error",IF(AND($K296&gt;$J296,$M296&gt;$K296),"Error",IF(AND($K296&lt;$J296,$M296&gt;$J296),"Error",-1*PMT(a!$E$8/12,2*$U296*a!$E$9,$F296-$M296-a!$E$4,0,1))))</f>
        <v>#N/A</v>
      </c>
      <c r="S296" s="32">
        <f t="shared" si="61"/>
        <v>1</v>
      </c>
      <c r="T296" s="33" t="e">
        <f t="shared" si="62"/>
        <v>#N/A</v>
      </c>
      <c r="U296" s="33" t="e">
        <f t="shared" si="67"/>
        <v>#N/A</v>
      </c>
      <c r="V296" s="33" t="e">
        <f t="shared" si="63"/>
        <v>#N/A</v>
      </c>
      <c r="W296" s="124">
        <f t="shared" si="64"/>
        <v>0</v>
      </c>
    </row>
    <row r="297" spans="9:23" x14ac:dyDescent="0.25">
      <c r="I297" s="31">
        <v>0</v>
      </c>
      <c r="J297" s="121">
        <f t="shared" si="68"/>
        <v>0</v>
      </c>
      <c r="K297" s="122" t="e">
        <f>MAX(0,($F297-0+PV(a!$E$8/12,2*$U297*a!$E$9,$W297,0,1)))</f>
        <v>#N/A</v>
      </c>
      <c r="L297" s="122" t="e">
        <f t="shared" si="65"/>
        <v>#N/A</v>
      </c>
      <c r="M297" s="114" t="e">
        <f t="shared" si="66"/>
        <v>#N/A</v>
      </c>
      <c r="N297" s="122" t="e">
        <f>-1*PMT(a!$E$8/12,2*$U297*a!$E$9,$F297-a!$E$4-$I297,0,1)</f>
        <v>#N/A</v>
      </c>
      <c r="O297" s="123" t="e">
        <f>-1*PMT(a!$E$8/12,2*$U297*a!$E$9,$F297-a!$E$4-$J297,0,1)</f>
        <v>#N/A</v>
      </c>
      <c r="P297" s="123" t="e">
        <f t="shared" si="59"/>
        <v>#N/A</v>
      </c>
      <c r="Q297" s="123" t="e">
        <f t="shared" si="60"/>
        <v>#N/A</v>
      </c>
      <c r="R297" s="114" t="e">
        <f>IF($M297&lt;$I297,"Error",IF(AND($K297&gt;$J297,$M297&gt;$K297),"Error",IF(AND($K297&lt;$J297,$M297&gt;$J297),"Error",-1*PMT(a!$E$8/12,2*$U297*a!$E$9,$F297-$M297-a!$E$4,0,1))))</f>
        <v>#N/A</v>
      </c>
      <c r="S297" s="32">
        <f t="shared" si="61"/>
        <v>1</v>
      </c>
      <c r="T297" s="33" t="e">
        <f t="shared" si="62"/>
        <v>#N/A</v>
      </c>
      <c r="U297" s="33" t="e">
        <f t="shared" si="67"/>
        <v>#N/A</v>
      </c>
      <c r="V297" s="33" t="e">
        <f t="shared" si="63"/>
        <v>#N/A</v>
      </c>
      <c r="W297" s="124">
        <f t="shared" si="64"/>
        <v>0</v>
      </c>
    </row>
    <row r="298" spans="9:23" x14ac:dyDescent="0.25">
      <c r="I298" s="31">
        <v>0</v>
      </c>
      <c r="J298" s="121">
        <f t="shared" si="68"/>
        <v>0</v>
      </c>
      <c r="K298" s="122" t="e">
        <f>MAX(0,($F298-0+PV(a!$E$8/12,2*$U298*a!$E$9,$W298,0,1)))</f>
        <v>#N/A</v>
      </c>
      <c r="L298" s="122" t="e">
        <f t="shared" si="65"/>
        <v>#N/A</v>
      </c>
      <c r="M298" s="114" t="e">
        <f t="shared" si="66"/>
        <v>#N/A</v>
      </c>
      <c r="N298" s="122" t="e">
        <f>-1*PMT(a!$E$8/12,2*$U298*a!$E$9,$F298-a!$E$4-$I298,0,1)</f>
        <v>#N/A</v>
      </c>
      <c r="O298" s="123" t="e">
        <f>-1*PMT(a!$E$8/12,2*$U298*a!$E$9,$F298-a!$E$4-$J298,0,1)</f>
        <v>#N/A</v>
      </c>
      <c r="P298" s="123" t="e">
        <f t="shared" si="59"/>
        <v>#N/A</v>
      </c>
      <c r="Q298" s="123" t="e">
        <f t="shared" si="60"/>
        <v>#N/A</v>
      </c>
      <c r="R298" s="114" t="e">
        <f>IF($M298&lt;$I298,"Error",IF(AND($K298&gt;$J298,$M298&gt;$K298),"Error",IF(AND($K298&lt;$J298,$M298&gt;$J298),"Error",-1*PMT(a!$E$8/12,2*$U298*a!$E$9,$F298-$M298-a!$E$4,0,1))))</f>
        <v>#N/A</v>
      </c>
      <c r="S298" s="32">
        <f t="shared" si="61"/>
        <v>1</v>
      </c>
      <c r="T298" s="33" t="e">
        <f t="shared" si="62"/>
        <v>#N/A</v>
      </c>
      <c r="U298" s="33" t="e">
        <f t="shared" si="67"/>
        <v>#N/A</v>
      </c>
      <c r="V298" s="33" t="e">
        <f t="shared" si="63"/>
        <v>#N/A</v>
      </c>
      <c r="W298" s="124">
        <f t="shared" si="64"/>
        <v>0</v>
      </c>
    </row>
    <row r="299" spans="9:23" x14ac:dyDescent="0.25">
      <c r="I299" s="31">
        <v>0</v>
      </c>
      <c r="J299" s="121">
        <f t="shared" si="68"/>
        <v>0</v>
      </c>
      <c r="K299" s="122" t="e">
        <f>MAX(0,($F299-0+PV(a!$E$8/12,2*$U299*a!$E$9,$W299,0,1)))</f>
        <v>#N/A</v>
      </c>
      <c r="L299" s="122" t="e">
        <f t="shared" si="65"/>
        <v>#N/A</v>
      </c>
      <c r="M299" s="114" t="e">
        <f t="shared" si="66"/>
        <v>#N/A</v>
      </c>
      <c r="N299" s="122" t="e">
        <f>-1*PMT(a!$E$8/12,2*$U299*a!$E$9,$F299-a!$E$4-$I299,0,1)</f>
        <v>#N/A</v>
      </c>
      <c r="O299" s="123" t="e">
        <f>-1*PMT(a!$E$8/12,2*$U299*a!$E$9,$F299-a!$E$4-$J299,0,1)</f>
        <v>#N/A</v>
      </c>
      <c r="P299" s="123" t="e">
        <f t="shared" si="59"/>
        <v>#N/A</v>
      </c>
      <c r="Q299" s="123" t="e">
        <f t="shared" si="60"/>
        <v>#N/A</v>
      </c>
      <c r="R299" s="114" t="e">
        <f>IF($M299&lt;$I299,"Error",IF(AND($K299&gt;$J299,$M299&gt;$K299),"Error",IF(AND($K299&lt;$J299,$M299&gt;$J299),"Error",-1*PMT(a!$E$8/12,2*$U299*a!$E$9,$F299-$M299-a!$E$4,0,1))))</f>
        <v>#N/A</v>
      </c>
      <c r="S299" s="32">
        <f t="shared" si="61"/>
        <v>1</v>
      </c>
      <c r="T299" s="33" t="e">
        <f t="shared" si="62"/>
        <v>#N/A</v>
      </c>
      <c r="U299" s="33" t="e">
        <f t="shared" si="67"/>
        <v>#N/A</v>
      </c>
      <c r="V299" s="33" t="e">
        <f t="shared" si="63"/>
        <v>#N/A</v>
      </c>
      <c r="W299" s="124">
        <f t="shared" si="64"/>
        <v>0</v>
      </c>
    </row>
    <row r="300" spans="9:23" x14ac:dyDescent="0.25">
      <c r="I300" s="31">
        <v>0</v>
      </c>
      <c r="J300" s="121">
        <f t="shared" si="68"/>
        <v>0</v>
      </c>
      <c r="K300" s="122" t="e">
        <f>MAX(0,($F300-0+PV(a!$E$8/12,2*$U300*a!$E$9,$W300,0,1)))</f>
        <v>#N/A</v>
      </c>
      <c r="L300" s="122" t="e">
        <f t="shared" si="65"/>
        <v>#N/A</v>
      </c>
      <c r="M300" s="114" t="e">
        <f t="shared" si="66"/>
        <v>#N/A</v>
      </c>
      <c r="N300" s="122" t="e">
        <f>-1*PMT(a!$E$8/12,2*$U300*a!$E$9,$F300-a!$E$4-$I300,0,1)</f>
        <v>#N/A</v>
      </c>
      <c r="O300" s="123" t="e">
        <f>-1*PMT(a!$E$8/12,2*$U300*a!$E$9,$F300-a!$E$4-$J300,0,1)</f>
        <v>#N/A</v>
      </c>
      <c r="P300" s="123" t="e">
        <f t="shared" si="59"/>
        <v>#N/A</v>
      </c>
      <c r="Q300" s="123" t="e">
        <f t="shared" si="60"/>
        <v>#N/A</v>
      </c>
      <c r="R300" s="114" t="e">
        <f>IF($M300&lt;$I300,"Error",IF(AND($K300&gt;$J300,$M300&gt;$K300),"Error",IF(AND($K300&lt;$J300,$M300&gt;$J300),"Error",-1*PMT(a!$E$8/12,2*$U300*a!$E$9,$F300-$M300-a!$E$4,0,1))))</f>
        <v>#N/A</v>
      </c>
      <c r="S300" s="32">
        <f t="shared" si="61"/>
        <v>1</v>
      </c>
      <c r="T300" s="33" t="e">
        <f t="shared" si="62"/>
        <v>#N/A</v>
      </c>
      <c r="U300" s="33" t="e">
        <f t="shared" si="67"/>
        <v>#N/A</v>
      </c>
      <c r="V300" s="33" t="e">
        <f t="shared" si="63"/>
        <v>#N/A</v>
      </c>
      <c r="W300" s="124">
        <f t="shared" si="64"/>
        <v>0</v>
      </c>
    </row>
    <row r="301" spans="9:23" x14ac:dyDescent="0.25">
      <c r="I301" s="31">
        <v>0</v>
      </c>
      <c r="J301" s="121">
        <f t="shared" si="68"/>
        <v>0</v>
      </c>
      <c r="K301" s="122" t="e">
        <f>MAX(0,($F301-0+PV(a!$E$8/12,2*$U301*a!$E$9,$W301,0,1)))</f>
        <v>#N/A</v>
      </c>
      <c r="L301" s="122" t="e">
        <f t="shared" si="65"/>
        <v>#N/A</v>
      </c>
      <c r="M301" s="114" t="e">
        <f t="shared" si="66"/>
        <v>#N/A</v>
      </c>
      <c r="N301" s="122" t="e">
        <f>-1*PMT(a!$E$8/12,2*$U301*a!$E$9,$F301-a!$E$4-$I301,0,1)</f>
        <v>#N/A</v>
      </c>
      <c r="O301" s="123" t="e">
        <f>-1*PMT(a!$E$8/12,2*$U301*a!$E$9,$F301-a!$E$4-$J301,0,1)</f>
        <v>#N/A</v>
      </c>
      <c r="P301" s="123" t="e">
        <f t="shared" si="59"/>
        <v>#N/A</v>
      </c>
      <c r="Q301" s="123" t="e">
        <f t="shared" si="60"/>
        <v>#N/A</v>
      </c>
      <c r="R301" s="114" t="e">
        <f>IF($M301&lt;$I301,"Error",IF(AND($K301&gt;$J301,$M301&gt;$K301),"Error",IF(AND($K301&lt;$J301,$M301&gt;$J301),"Error",-1*PMT(a!$E$8/12,2*$U301*a!$E$9,$F301-$M301-a!$E$4,0,1))))</f>
        <v>#N/A</v>
      </c>
      <c r="S301" s="32">
        <f t="shared" si="61"/>
        <v>1</v>
      </c>
      <c r="T301" s="33" t="e">
        <f t="shared" si="62"/>
        <v>#N/A</v>
      </c>
      <c r="U301" s="33" t="e">
        <f t="shared" si="67"/>
        <v>#N/A</v>
      </c>
      <c r="V301" s="33" t="e">
        <f t="shared" si="63"/>
        <v>#N/A</v>
      </c>
      <c r="W301" s="124">
        <f t="shared" si="64"/>
        <v>0</v>
      </c>
    </row>
    <row r="302" spans="9:23" x14ac:dyDescent="0.25">
      <c r="I302" s="31">
        <v>0</v>
      </c>
      <c r="J302" s="121">
        <f t="shared" si="68"/>
        <v>0</v>
      </c>
      <c r="K302" s="122" t="e">
        <f>MAX(0,($F302-0+PV(a!$E$8/12,2*$U302*a!$E$9,$W302,0,1)))</f>
        <v>#N/A</v>
      </c>
      <c r="L302" s="122" t="e">
        <f t="shared" si="65"/>
        <v>#N/A</v>
      </c>
      <c r="M302" s="114" t="e">
        <f t="shared" si="66"/>
        <v>#N/A</v>
      </c>
      <c r="N302" s="122" t="e">
        <f>-1*PMT(a!$E$8/12,2*$U302*a!$E$9,$F302-a!$E$4-$I302,0,1)</f>
        <v>#N/A</v>
      </c>
      <c r="O302" s="123" t="e">
        <f>-1*PMT(a!$E$8/12,2*$U302*a!$E$9,$F302-a!$E$4-$J302,0,1)</f>
        <v>#N/A</v>
      </c>
      <c r="P302" s="123" t="e">
        <f t="shared" si="59"/>
        <v>#N/A</v>
      </c>
      <c r="Q302" s="123" t="e">
        <f t="shared" si="60"/>
        <v>#N/A</v>
      </c>
      <c r="R302" s="114" t="e">
        <f>IF($M302&lt;$I302,"Error",IF(AND($K302&gt;$J302,$M302&gt;$K302),"Error",IF(AND($K302&lt;$J302,$M302&gt;$J302),"Error",-1*PMT(a!$E$8/12,2*$U302*a!$E$9,$F302-$M302-a!$E$4,0,1))))</f>
        <v>#N/A</v>
      </c>
      <c r="S302" s="32">
        <f t="shared" si="61"/>
        <v>1</v>
      </c>
      <c r="T302" s="33" t="e">
        <f t="shared" si="62"/>
        <v>#N/A</v>
      </c>
      <c r="U302" s="33" t="e">
        <f t="shared" si="67"/>
        <v>#N/A</v>
      </c>
      <c r="V302" s="33" t="e">
        <f t="shared" si="63"/>
        <v>#N/A</v>
      </c>
      <c r="W302" s="124">
        <f t="shared" si="64"/>
        <v>0</v>
      </c>
    </row>
    <row r="303" spans="9:23" x14ac:dyDescent="0.25">
      <c r="I303" s="31">
        <v>0</v>
      </c>
      <c r="J303" s="121">
        <f t="shared" si="68"/>
        <v>0</v>
      </c>
      <c r="K303" s="122" t="e">
        <f>MAX(0,($F303-0+PV(a!$E$8/12,2*$U303*a!$E$9,$W303,0,1)))</f>
        <v>#N/A</v>
      </c>
      <c r="L303" s="122" t="e">
        <f t="shared" si="65"/>
        <v>#N/A</v>
      </c>
      <c r="M303" s="114" t="e">
        <f t="shared" si="66"/>
        <v>#N/A</v>
      </c>
      <c r="N303" s="122" t="e">
        <f>-1*PMT(a!$E$8/12,2*$U303*a!$E$9,$F303-a!$E$4-$I303,0,1)</f>
        <v>#N/A</v>
      </c>
      <c r="O303" s="123" t="e">
        <f>-1*PMT(a!$E$8/12,2*$U303*a!$E$9,$F303-a!$E$4-$J303,0,1)</f>
        <v>#N/A</v>
      </c>
      <c r="P303" s="123" t="e">
        <f t="shared" si="59"/>
        <v>#N/A</v>
      </c>
      <c r="Q303" s="123" t="e">
        <f t="shared" si="60"/>
        <v>#N/A</v>
      </c>
      <c r="R303" s="114" t="e">
        <f>IF($M303&lt;$I303,"Error",IF(AND($K303&gt;$J303,$M303&gt;$K303),"Error",IF(AND($K303&lt;$J303,$M303&gt;$J303),"Error",-1*PMT(a!$E$8/12,2*$U303*a!$E$9,$F303-$M303-a!$E$4,0,1))))</f>
        <v>#N/A</v>
      </c>
      <c r="S303" s="32">
        <f t="shared" si="61"/>
        <v>1</v>
      </c>
      <c r="T303" s="33" t="e">
        <f t="shared" si="62"/>
        <v>#N/A</v>
      </c>
      <c r="U303" s="33" t="e">
        <f t="shared" si="67"/>
        <v>#N/A</v>
      </c>
      <c r="V303" s="33" t="e">
        <f t="shared" si="63"/>
        <v>#N/A</v>
      </c>
      <c r="W303" s="124">
        <f t="shared" si="64"/>
        <v>0</v>
      </c>
    </row>
    <row r="304" spans="9:23" x14ac:dyDescent="0.25">
      <c r="I304" s="31">
        <v>0</v>
      </c>
      <c r="J304" s="121">
        <f t="shared" si="68"/>
        <v>0</v>
      </c>
      <c r="K304" s="122" t="e">
        <f>MAX(0,($F304-0+PV(a!$E$8/12,2*$U304*a!$E$9,$W304,0,1)))</f>
        <v>#N/A</v>
      </c>
      <c r="L304" s="122" t="e">
        <f t="shared" si="65"/>
        <v>#N/A</v>
      </c>
      <c r="M304" s="114" t="e">
        <f t="shared" si="66"/>
        <v>#N/A</v>
      </c>
      <c r="N304" s="122" t="e">
        <f>-1*PMT(a!$E$8/12,2*$U304*a!$E$9,$F304-a!$E$4-$I304,0,1)</f>
        <v>#N/A</v>
      </c>
      <c r="O304" s="123" t="e">
        <f>-1*PMT(a!$E$8/12,2*$U304*a!$E$9,$F304-a!$E$4-$J304,0,1)</f>
        <v>#N/A</v>
      </c>
      <c r="P304" s="123" t="e">
        <f t="shared" si="59"/>
        <v>#N/A</v>
      </c>
      <c r="Q304" s="123" t="e">
        <f t="shared" si="60"/>
        <v>#N/A</v>
      </c>
      <c r="R304" s="114" t="e">
        <f>IF($M304&lt;$I304,"Error",IF(AND($K304&gt;$J304,$M304&gt;$K304),"Error",IF(AND($K304&lt;$J304,$M304&gt;$J304),"Error",-1*PMT(a!$E$8/12,2*$U304*a!$E$9,$F304-$M304-a!$E$4,0,1))))</f>
        <v>#N/A</v>
      </c>
      <c r="S304" s="32">
        <f t="shared" si="61"/>
        <v>1</v>
      </c>
      <c r="T304" s="33" t="e">
        <f t="shared" si="62"/>
        <v>#N/A</v>
      </c>
      <c r="U304" s="33" t="e">
        <f t="shared" si="67"/>
        <v>#N/A</v>
      </c>
      <c r="V304" s="33" t="e">
        <f t="shared" si="63"/>
        <v>#N/A</v>
      </c>
      <c r="W304" s="124">
        <f t="shared" si="64"/>
        <v>0</v>
      </c>
    </row>
    <row r="305" spans="9:23" x14ac:dyDescent="0.25">
      <c r="I305" s="31">
        <v>0</v>
      </c>
      <c r="J305" s="121">
        <f t="shared" si="68"/>
        <v>0</v>
      </c>
      <c r="K305" s="122" t="e">
        <f>MAX(0,($F305-0+PV(a!$E$8/12,2*$U305*a!$E$9,$W305,0,1)))</f>
        <v>#N/A</v>
      </c>
      <c r="L305" s="122" t="e">
        <f t="shared" si="65"/>
        <v>#N/A</v>
      </c>
      <c r="M305" s="114" t="e">
        <f t="shared" si="66"/>
        <v>#N/A</v>
      </c>
      <c r="N305" s="122" t="e">
        <f>-1*PMT(a!$E$8/12,2*$U305*a!$E$9,$F305-a!$E$4-$I305,0,1)</f>
        <v>#N/A</v>
      </c>
      <c r="O305" s="123" t="e">
        <f>-1*PMT(a!$E$8/12,2*$U305*a!$E$9,$F305-a!$E$4-$J305,0,1)</f>
        <v>#N/A</v>
      </c>
      <c r="P305" s="123" t="e">
        <f t="shared" si="59"/>
        <v>#N/A</v>
      </c>
      <c r="Q305" s="123" t="e">
        <f t="shared" si="60"/>
        <v>#N/A</v>
      </c>
      <c r="R305" s="114" t="e">
        <f>IF($M305&lt;$I305,"Error",IF(AND($K305&gt;$J305,$M305&gt;$K305),"Error",IF(AND($K305&lt;$J305,$M305&gt;$J305),"Error",-1*PMT(a!$E$8/12,2*$U305*a!$E$9,$F305-$M305-a!$E$4,0,1))))</f>
        <v>#N/A</v>
      </c>
      <c r="S305" s="32">
        <f t="shared" si="61"/>
        <v>1</v>
      </c>
      <c r="T305" s="33" t="e">
        <f t="shared" si="62"/>
        <v>#N/A</v>
      </c>
      <c r="U305" s="33" t="e">
        <f t="shared" si="67"/>
        <v>#N/A</v>
      </c>
      <c r="V305" s="33" t="e">
        <f t="shared" si="63"/>
        <v>#N/A</v>
      </c>
      <c r="W305" s="124">
        <f t="shared" si="64"/>
        <v>0</v>
      </c>
    </row>
    <row r="306" spans="9:23" x14ac:dyDescent="0.25">
      <c r="I306" s="31">
        <v>0</v>
      </c>
      <c r="J306" s="121">
        <f t="shared" si="68"/>
        <v>0</v>
      </c>
      <c r="K306" s="122" t="e">
        <f>MAX(0,($F306-0+PV(a!$E$8/12,2*$U306*a!$E$9,$W306,0,1)))</f>
        <v>#N/A</v>
      </c>
      <c r="L306" s="122" t="e">
        <f t="shared" si="65"/>
        <v>#N/A</v>
      </c>
      <c r="M306" s="114" t="e">
        <f t="shared" si="66"/>
        <v>#N/A</v>
      </c>
      <c r="N306" s="122" t="e">
        <f>-1*PMT(a!$E$8/12,2*$U306*a!$E$9,$F306-a!$E$4-$I306,0,1)</f>
        <v>#N/A</v>
      </c>
      <c r="O306" s="123" t="e">
        <f>-1*PMT(a!$E$8/12,2*$U306*a!$E$9,$F306-a!$E$4-$J306,0,1)</f>
        <v>#N/A</v>
      </c>
      <c r="P306" s="123" t="e">
        <f t="shared" si="59"/>
        <v>#N/A</v>
      </c>
      <c r="Q306" s="123" t="e">
        <f t="shared" si="60"/>
        <v>#N/A</v>
      </c>
      <c r="R306" s="114" t="e">
        <f>IF($M306&lt;$I306,"Error",IF(AND($K306&gt;$J306,$M306&gt;$K306),"Error",IF(AND($K306&lt;$J306,$M306&gt;$J306),"Error",-1*PMT(a!$E$8/12,2*$U306*a!$E$9,$F306-$M306-a!$E$4,0,1))))</f>
        <v>#N/A</v>
      </c>
      <c r="S306" s="32">
        <f t="shared" si="61"/>
        <v>1</v>
      </c>
      <c r="T306" s="33" t="e">
        <f t="shared" si="62"/>
        <v>#N/A</v>
      </c>
      <c r="U306" s="33" t="e">
        <f t="shared" si="67"/>
        <v>#N/A</v>
      </c>
      <c r="V306" s="33" t="e">
        <f t="shared" si="63"/>
        <v>#N/A</v>
      </c>
      <c r="W306" s="124">
        <f t="shared" si="64"/>
        <v>0</v>
      </c>
    </row>
    <row r="307" spans="9:23" x14ac:dyDescent="0.25">
      <c r="I307" s="31">
        <v>0</v>
      </c>
      <c r="J307" s="121">
        <f t="shared" si="68"/>
        <v>0</v>
      </c>
      <c r="K307" s="122" t="e">
        <f>MAX(0,($F307-0+PV(a!$E$8/12,2*$U307*a!$E$9,$W307,0,1)))</f>
        <v>#N/A</v>
      </c>
      <c r="L307" s="122" t="e">
        <f t="shared" si="65"/>
        <v>#N/A</v>
      </c>
      <c r="M307" s="114" t="e">
        <f t="shared" si="66"/>
        <v>#N/A</v>
      </c>
      <c r="N307" s="122" t="e">
        <f>-1*PMT(a!$E$8/12,2*$U307*a!$E$9,$F307-a!$E$4-$I307,0,1)</f>
        <v>#N/A</v>
      </c>
      <c r="O307" s="123" t="e">
        <f>-1*PMT(a!$E$8/12,2*$U307*a!$E$9,$F307-a!$E$4-$J307,0,1)</f>
        <v>#N/A</v>
      </c>
      <c r="P307" s="123" t="e">
        <f t="shared" si="59"/>
        <v>#N/A</v>
      </c>
      <c r="Q307" s="123" t="e">
        <f t="shared" si="60"/>
        <v>#N/A</v>
      </c>
      <c r="R307" s="114" t="e">
        <f>IF($M307&lt;$I307,"Error",IF(AND($K307&gt;$J307,$M307&gt;$K307),"Error",IF(AND($K307&lt;$J307,$M307&gt;$J307),"Error",-1*PMT(a!$E$8/12,2*$U307*a!$E$9,$F307-$M307-a!$E$4,0,1))))</f>
        <v>#N/A</v>
      </c>
      <c r="S307" s="32">
        <f t="shared" si="61"/>
        <v>1</v>
      </c>
      <c r="T307" s="33" t="e">
        <f t="shared" si="62"/>
        <v>#N/A</v>
      </c>
      <c r="U307" s="33" t="e">
        <f t="shared" si="67"/>
        <v>#N/A</v>
      </c>
      <c r="V307" s="33" t="e">
        <f t="shared" si="63"/>
        <v>#N/A</v>
      </c>
      <c r="W307" s="124">
        <f t="shared" si="64"/>
        <v>0</v>
      </c>
    </row>
    <row r="308" spans="9:23" x14ac:dyDescent="0.25">
      <c r="I308" s="31">
        <v>0</v>
      </c>
      <c r="J308" s="121">
        <f t="shared" si="68"/>
        <v>0</v>
      </c>
      <c r="K308" s="122" t="e">
        <f>MAX(0,($F308-0+PV(a!$E$8/12,2*$U308*a!$E$9,$W308,0,1)))</f>
        <v>#N/A</v>
      </c>
      <c r="L308" s="122" t="e">
        <f t="shared" si="65"/>
        <v>#N/A</v>
      </c>
      <c r="M308" s="114" t="e">
        <f t="shared" si="66"/>
        <v>#N/A</v>
      </c>
      <c r="N308" s="122" t="e">
        <f>-1*PMT(a!$E$8/12,2*$U308*a!$E$9,$F308-a!$E$4-$I308,0,1)</f>
        <v>#N/A</v>
      </c>
      <c r="O308" s="123" t="e">
        <f>-1*PMT(a!$E$8/12,2*$U308*a!$E$9,$F308-a!$E$4-$J308,0,1)</f>
        <v>#N/A</v>
      </c>
      <c r="P308" s="123" t="e">
        <f t="shared" si="59"/>
        <v>#N/A</v>
      </c>
      <c r="Q308" s="123" t="e">
        <f t="shared" si="60"/>
        <v>#N/A</v>
      </c>
      <c r="R308" s="114" t="e">
        <f>IF($M308&lt;$I308,"Error",IF(AND($K308&gt;$J308,$M308&gt;$K308),"Error",IF(AND($K308&lt;$J308,$M308&gt;$J308),"Error",-1*PMT(a!$E$8/12,2*$U308*a!$E$9,$F308-$M308-a!$E$4,0,1))))</f>
        <v>#N/A</v>
      </c>
      <c r="S308" s="32">
        <f t="shared" si="61"/>
        <v>1</v>
      </c>
      <c r="T308" s="33" t="e">
        <f t="shared" si="62"/>
        <v>#N/A</v>
      </c>
      <c r="U308" s="33" t="e">
        <f t="shared" si="67"/>
        <v>#N/A</v>
      </c>
      <c r="V308" s="33" t="e">
        <f t="shared" si="63"/>
        <v>#N/A</v>
      </c>
      <c r="W308" s="124">
        <f t="shared" si="64"/>
        <v>0</v>
      </c>
    </row>
    <row r="309" spans="9:23" x14ac:dyDescent="0.25">
      <c r="I309" s="31">
        <v>0</v>
      </c>
      <c r="J309" s="121">
        <f t="shared" si="68"/>
        <v>0</v>
      </c>
      <c r="K309" s="122" t="e">
        <f>MAX(0,($F309-0+PV(a!$E$8/12,2*$U309*a!$E$9,$W309,0,1)))</f>
        <v>#N/A</v>
      </c>
      <c r="L309" s="122" t="e">
        <f t="shared" si="65"/>
        <v>#N/A</v>
      </c>
      <c r="M309" s="114" t="e">
        <f t="shared" si="66"/>
        <v>#N/A</v>
      </c>
      <c r="N309" s="122" t="e">
        <f>-1*PMT(a!$E$8/12,2*$U309*a!$E$9,$F309-a!$E$4-$I309,0,1)</f>
        <v>#N/A</v>
      </c>
      <c r="O309" s="123" t="e">
        <f>-1*PMT(a!$E$8/12,2*$U309*a!$E$9,$F309-a!$E$4-$J309,0,1)</f>
        <v>#N/A</v>
      </c>
      <c r="P309" s="123" t="e">
        <f t="shared" si="59"/>
        <v>#N/A</v>
      </c>
      <c r="Q309" s="123" t="e">
        <f t="shared" si="60"/>
        <v>#N/A</v>
      </c>
      <c r="R309" s="114" t="e">
        <f>IF($M309&lt;$I309,"Error",IF(AND($K309&gt;$J309,$M309&gt;$K309),"Error",IF(AND($K309&lt;$J309,$M309&gt;$J309),"Error",-1*PMT(a!$E$8/12,2*$U309*a!$E$9,$F309-$M309-a!$E$4,0,1))))</f>
        <v>#N/A</v>
      </c>
      <c r="S309" s="32">
        <f t="shared" si="61"/>
        <v>1</v>
      </c>
      <c r="T309" s="33" t="e">
        <f t="shared" si="62"/>
        <v>#N/A</v>
      </c>
      <c r="U309" s="33" t="e">
        <f t="shared" si="67"/>
        <v>#N/A</v>
      </c>
      <c r="V309" s="33" t="e">
        <f t="shared" si="63"/>
        <v>#N/A</v>
      </c>
      <c r="W309" s="124">
        <f t="shared" si="64"/>
        <v>0</v>
      </c>
    </row>
    <row r="310" spans="9:23" x14ac:dyDescent="0.25">
      <c r="I310" s="31">
        <v>0</v>
      </c>
      <c r="J310" s="121">
        <f t="shared" si="68"/>
        <v>0</v>
      </c>
      <c r="K310" s="122" t="e">
        <f>MAX(0,($F310-0+PV(a!$E$8/12,2*$U310*a!$E$9,$W310,0,1)))</f>
        <v>#N/A</v>
      </c>
      <c r="L310" s="122" t="e">
        <f t="shared" si="65"/>
        <v>#N/A</v>
      </c>
      <c r="M310" s="114" t="e">
        <f t="shared" si="66"/>
        <v>#N/A</v>
      </c>
      <c r="N310" s="122" t="e">
        <f>-1*PMT(a!$E$8/12,2*$U310*a!$E$9,$F310-a!$E$4-$I310,0,1)</f>
        <v>#N/A</v>
      </c>
      <c r="O310" s="123" t="e">
        <f>-1*PMT(a!$E$8/12,2*$U310*a!$E$9,$F310-a!$E$4-$J310,0,1)</f>
        <v>#N/A</v>
      </c>
      <c r="P310" s="123" t="e">
        <f t="shared" si="59"/>
        <v>#N/A</v>
      </c>
      <c r="Q310" s="123" t="e">
        <f t="shared" si="60"/>
        <v>#N/A</v>
      </c>
      <c r="R310" s="114" t="e">
        <f>IF($M310&lt;$I310,"Error",IF(AND($K310&gt;$J310,$M310&gt;$K310),"Error",IF(AND($K310&lt;$J310,$M310&gt;$J310),"Error",-1*PMT(a!$E$8/12,2*$U310*a!$E$9,$F310-$M310-a!$E$4,0,1))))</f>
        <v>#N/A</v>
      </c>
      <c r="S310" s="32">
        <f t="shared" si="61"/>
        <v>1</v>
      </c>
      <c r="T310" s="33" t="e">
        <f t="shared" si="62"/>
        <v>#N/A</v>
      </c>
      <c r="U310" s="33" t="e">
        <f t="shared" si="67"/>
        <v>#N/A</v>
      </c>
      <c r="V310" s="33" t="e">
        <f t="shared" si="63"/>
        <v>#N/A</v>
      </c>
      <c r="W310" s="124">
        <f t="shared" si="64"/>
        <v>0</v>
      </c>
    </row>
    <row r="311" spans="9:23" x14ac:dyDescent="0.25">
      <c r="I311" s="31">
        <v>0</v>
      </c>
      <c r="J311" s="121">
        <f t="shared" si="68"/>
        <v>0</v>
      </c>
      <c r="K311" s="122" t="e">
        <f>MAX(0,($F311-0+PV(a!$E$8/12,2*$U311*a!$E$9,$W311,0,1)))</f>
        <v>#N/A</v>
      </c>
      <c r="L311" s="122" t="e">
        <f t="shared" si="65"/>
        <v>#N/A</v>
      </c>
      <c r="M311" s="114" t="e">
        <f t="shared" si="66"/>
        <v>#N/A</v>
      </c>
      <c r="N311" s="122" t="e">
        <f>-1*PMT(a!$E$8/12,2*$U311*a!$E$9,$F311-a!$E$4-$I311,0,1)</f>
        <v>#N/A</v>
      </c>
      <c r="O311" s="123" t="e">
        <f>-1*PMT(a!$E$8/12,2*$U311*a!$E$9,$F311-a!$E$4-$J311,0,1)</f>
        <v>#N/A</v>
      </c>
      <c r="P311" s="123" t="e">
        <f t="shared" ref="P311:P374" si="69">IF(K311=0,N311,W311)</f>
        <v>#N/A</v>
      </c>
      <c r="Q311" s="123" t="e">
        <f t="shared" ref="Q311:Q374" si="70">IF(K311=L311,P311,R311)</f>
        <v>#N/A</v>
      </c>
      <c r="R311" s="114" t="e">
        <f>IF($M311&lt;$I311,"Error",IF(AND($K311&gt;$J311,$M311&gt;$K311),"Error",IF(AND($K311&lt;$J311,$M311&gt;$J311),"Error",-1*PMT(a!$E$8/12,2*$U311*a!$E$9,$F311-$M311-a!$E$4,0,1))))</f>
        <v>#N/A</v>
      </c>
      <c r="S311" s="32">
        <f t="shared" ref="S311:S374" si="71">IF(E311="F",0,1)</f>
        <v>1</v>
      </c>
      <c r="T311" s="33" t="e">
        <f t="shared" ref="T311:T374" si="72">IF($S311=1,VLOOKUP(H311,M,11,FALSE),VLOOKUP(H311,F,11,FALSE))</f>
        <v>#N/A</v>
      </c>
      <c r="U311" s="33" t="e">
        <f t="shared" si="67"/>
        <v>#N/A</v>
      </c>
      <c r="V311" s="33" t="e">
        <f t="shared" ref="V311:V374" si="73">+U311*2</f>
        <v>#N/A</v>
      </c>
      <c r="W311" s="124">
        <f t="shared" ref="W311:W374" si="74">+G311/12*0.5</f>
        <v>0</v>
      </c>
    </row>
    <row r="312" spans="9:23" x14ac:dyDescent="0.25">
      <c r="I312" s="31">
        <v>0</v>
      </c>
      <c r="J312" s="121">
        <f t="shared" si="68"/>
        <v>0</v>
      </c>
      <c r="K312" s="122" t="e">
        <f>MAX(0,($F312-0+PV(a!$E$8/12,2*$U312*a!$E$9,$W312,0,1)))</f>
        <v>#N/A</v>
      </c>
      <c r="L312" s="122" t="e">
        <f t="shared" si="65"/>
        <v>#N/A</v>
      </c>
      <c r="M312" s="114" t="e">
        <f t="shared" si="66"/>
        <v>#N/A</v>
      </c>
      <c r="N312" s="122" t="e">
        <f>-1*PMT(a!$E$8/12,2*$U312*a!$E$9,$F312-a!$E$4-$I312,0,1)</f>
        <v>#N/A</v>
      </c>
      <c r="O312" s="123" t="e">
        <f>-1*PMT(a!$E$8/12,2*$U312*a!$E$9,$F312-a!$E$4-$J312,0,1)</f>
        <v>#N/A</v>
      </c>
      <c r="P312" s="123" t="e">
        <f t="shared" si="69"/>
        <v>#N/A</v>
      </c>
      <c r="Q312" s="123" t="e">
        <f t="shared" si="70"/>
        <v>#N/A</v>
      </c>
      <c r="R312" s="114" t="e">
        <f>IF($M312&lt;$I312,"Error",IF(AND($K312&gt;$J312,$M312&gt;$K312),"Error",IF(AND($K312&lt;$J312,$M312&gt;$J312),"Error",-1*PMT(a!$E$8/12,2*$U312*a!$E$9,$F312-$M312-a!$E$4,0,1))))</f>
        <v>#N/A</v>
      </c>
      <c r="S312" s="32">
        <f t="shared" si="71"/>
        <v>1</v>
      </c>
      <c r="T312" s="33" t="e">
        <f t="shared" si="72"/>
        <v>#N/A</v>
      </c>
      <c r="U312" s="33" t="e">
        <f t="shared" si="67"/>
        <v>#N/A</v>
      </c>
      <c r="V312" s="33" t="e">
        <f t="shared" si="73"/>
        <v>#N/A</v>
      </c>
      <c r="W312" s="124">
        <f t="shared" si="74"/>
        <v>0</v>
      </c>
    </row>
    <row r="313" spans="9:23" x14ac:dyDescent="0.25">
      <c r="I313" s="31">
        <v>0</v>
      </c>
      <c r="J313" s="121">
        <f t="shared" si="68"/>
        <v>0</v>
      </c>
      <c r="K313" s="122" t="e">
        <f>MAX(0,($F313-0+PV(a!$E$8/12,2*$U313*a!$E$9,$W313,0,1)))</f>
        <v>#N/A</v>
      </c>
      <c r="L313" s="122" t="e">
        <f t="shared" si="65"/>
        <v>#N/A</v>
      </c>
      <c r="M313" s="114" t="e">
        <f t="shared" si="66"/>
        <v>#N/A</v>
      </c>
      <c r="N313" s="122" t="e">
        <f>-1*PMT(a!$E$8/12,2*$U313*a!$E$9,$F313-a!$E$4-$I313,0,1)</f>
        <v>#N/A</v>
      </c>
      <c r="O313" s="123" t="e">
        <f>-1*PMT(a!$E$8/12,2*$U313*a!$E$9,$F313-a!$E$4-$J313,0,1)</f>
        <v>#N/A</v>
      </c>
      <c r="P313" s="123" t="e">
        <f t="shared" si="69"/>
        <v>#N/A</v>
      </c>
      <c r="Q313" s="123" t="e">
        <f t="shared" si="70"/>
        <v>#N/A</v>
      </c>
      <c r="R313" s="114" t="e">
        <f>IF($M313&lt;$I313,"Error",IF(AND($K313&gt;$J313,$M313&gt;$K313),"Error",IF(AND($K313&lt;$J313,$M313&gt;$J313),"Error",-1*PMT(a!$E$8/12,2*$U313*a!$E$9,$F313-$M313-a!$E$4,0,1))))</f>
        <v>#N/A</v>
      </c>
      <c r="S313" s="32">
        <f t="shared" si="71"/>
        <v>1</v>
      </c>
      <c r="T313" s="33" t="e">
        <f t="shared" si="72"/>
        <v>#N/A</v>
      </c>
      <c r="U313" s="33" t="e">
        <f t="shared" si="67"/>
        <v>#N/A</v>
      </c>
      <c r="V313" s="33" t="e">
        <f t="shared" si="73"/>
        <v>#N/A</v>
      </c>
      <c r="W313" s="124">
        <f t="shared" si="74"/>
        <v>0</v>
      </c>
    </row>
    <row r="314" spans="9:23" x14ac:dyDescent="0.25">
      <c r="I314" s="31">
        <v>0</v>
      </c>
      <c r="J314" s="121">
        <f t="shared" si="68"/>
        <v>0</v>
      </c>
      <c r="K314" s="122" t="e">
        <f>MAX(0,($F314-0+PV(a!$E$8/12,2*$U314*a!$E$9,$W314,0,1)))</f>
        <v>#N/A</v>
      </c>
      <c r="L314" s="122" t="e">
        <f t="shared" si="65"/>
        <v>#N/A</v>
      </c>
      <c r="M314" s="114" t="e">
        <f t="shared" si="66"/>
        <v>#N/A</v>
      </c>
      <c r="N314" s="122" t="e">
        <f>-1*PMT(a!$E$8/12,2*$U314*a!$E$9,$F314-a!$E$4-$I314,0,1)</f>
        <v>#N/A</v>
      </c>
      <c r="O314" s="123" t="e">
        <f>-1*PMT(a!$E$8/12,2*$U314*a!$E$9,$F314-a!$E$4-$J314,0,1)</f>
        <v>#N/A</v>
      </c>
      <c r="P314" s="123" t="e">
        <f t="shared" si="69"/>
        <v>#N/A</v>
      </c>
      <c r="Q314" s="123" t="e">
        <f t="shared" si="70"/>
        <v>#N/A</v>
      </c>
      <c r="R314" s="114" t="e">
        <f>IF($M314&lt;$I314,"Error",IF(AND($K314&gt;$J314,$M314&gt;$K314),"Error",IF(AND($K314&lt;$J314,$M314&gt;$J314),"Error",-1*PMT(a!$E$8/12,2*$U314*a!$E$9,$F314-$M314-a!$E$4,0,1))))</f>
        <v>#N/A</v>
      </c>
      <c r="S314" s="32">
        <f t="shared" si="71"/>
        <v>1</v>
      </c>
      <c r="T314" s="33" t="e">
        <f t="shared" si="72"/>
        <v>#N/A</v>
      </c>
      <c r="U314" s="33" t="e">
        <f t="shared" si="67"/>
        <v>#N/A</v>
      </c>
      <c r="V314" s="33" t="e">
        <f t="shared" si="73"/>
        <v>#N/A</v>
      </c>
      <c r="W314" s="124">
        <f t="shared" si="74"/>
        <v>0</v>
      </c>
    </row>
    <row r="315" spans="9:23" x14ac:dyDescent="0.25">
      <c r="I315" s="31">
        <v>0</v>
      </c>
      <c r="J315" s="121">
        <f t="shared" si="68"/>
        <v>0</v>
      </c>
      <c r="K315" s="122" t="e">
        <f>MAX(0,($F315-0+PV(a!$E$8/12,2*$U315*a!$E$9,$W315,0,1)))</f>
        <v>#N/A</v>
      </c>
      <c r="L315" s="122" t="e">
        <f t="shared" si="65"/>
        <v>#N/A</v>
      </c>
      <c r="M315" s="114" t="e">
        <f t="shared" si="66"/>
        <v>#N/A</v>
      </c>
      <c r="N315" s="122" t="e">
        <f>-1*PMT(a!$E$8/12,2*$U315*a!$E$9,$F315-a!$E$4-$I315,0,1)</f>
        <v>#N/A</v>
      </c>
      <c r="O315" s="123" t="e">
        <f>-1*PMT(a!$E$8/12,2*$U315*a!$E$9,$F315-a!$E$4-$J315,0,1)</f>
        <v>#N/A</v>
      </c>
      <c r="P315" s="123" t="e">
        <f t="shared" si="69"/>
        <v>#N/A</v>
      </c>
      <c r="Q315" s="123" t="e">
        <f t="shared" si="70"/>
        <v>#N/A</v>
      </c>
      <c r="R315" s="114" t="e">
        <f>IF($M315&lt;$I315,"Error",IF(AND($K315&gt;$J315,$M315&gt;$K315),"Error",IF(AND($K315&lt;$J315,$M315&gt;$J315),"Error",-1*PMT(a!$E$8/12,2*$U315*a!$E$9,$F315-$M315-a!$E$4,0,1))))</f>
        <v>#N/A</v>
      </c>
      <c r="S315" s="32">
        <f t="shared" si="71"/>
        <v>1</v>
      </c>
      <c r="T315" s="33" t="e">
        <f t="shared" si="72"/>
        <v>#N/A</v>
      </c>
      <c r="U315" s="33" t="e">
        <f t="shared" si="67"/>
        <v>#N/A</v>
      </c>
      <c r="V315" s="33" t="e">
        <f t="shared" si="73"/>
        <v>#N/A</v>
      </c>
      <c r="W315" s="124">
        <f t="shared" si="74"/>
        <v>0</v>
      </c>
    </row>
    <row r="316" spans="9:23" x14ac:dyDescent="0.25">
      <c r="I316" s="31">
        <v>0</v>
      </c>
      <c r="J316" s="121">
        <f t="shared" si="68"/>
        <v>0</v>
      </c>
      <c r="K316" s="122" t="e">
        <f>MAX(0,($F316-0+PV(a!$E$8/12,2*$U316*a!$E$9,$W316,0,1)))</f>
        <v>#N/A</v>
      </c>
      <c r="L316" s="122" t="e">
        <f t="shared" si="65"/>
        <v>#N/A</v>
      </c>
      <c r="M316" s="114" t="e">
        <f t="shared" si="66"/>
        <v>#N/A</v>
      </c>
      <c r="N316" s="122" t="e">
        <f>-1*PMT(a!$E$8/12,2*$U316*a!$E$9,$F316-a!$E$4-$I316,0,1)</f>
        <v>#N/A</v>
      </c>
      <c r="O316" s="123" t="e">
        <f>-1*PMT(a!$E$8/12,2*$U316*a!$E$9,$F316-a!$E$4-$J316,0,1)</f>
        <v>#N/A</v>
      </c>
      <c r="P316" s="123" t="e">
        <f t="shared" si="69"/>
        <v>#N/A</v>
      </c>
      <c r="Q316" s="123" t="e">
        <f t="shared" si="70"/>
        <v>#N/A</v>
      </c>
      <c r="R316" s="114" t="e">
        <f>IF($M316&lt;$I316,"Error",IF(AND($K316&gt;$J316,$M316&gt;$K316),"Error",IF(AND($K316&lt;$J316,$M316&gt;$J316),"Error",-1*PMT(a!$E$8/12,2*$U316*a!$E$9,$F316-$M316-a!$E$4,0,1))))</f>
        <v>#N/A</v>
      </c>
      <c r="S316" s="32">
        <f t="shared" si="71"/>
        <v>1</v>
      </c>
      <c r="T316" s="33" t="e">
        <f t="shared" si="72"/>
        <v>#N/A</v>
      </c>
      <c r="U316" s="33" t="e">
        <f t="shared" si="67"/>
        <v>#N/A</v>
      </c>
      <c r="V316" s="33" t="e">
        <f t="shared" si="73"/>
        <v>#N/A</v>
      </c>
      <c r="W316" s="124">
        <f t="shared" si="74"/>
        <v>0</v>
      </c>
    </row>
    <row r="317" spans="9:23" x14ac:dyDescent="0.25">
      <c r="I317" s="31">
        <v>0</v>
      </c>
      <c r="J317" s="121">
        <f t="shared" si="68"/>
        <v>0</v>
      </c>
      <c r="K317" s="122" t="e">
        <f>MAX(0,($F317-0+PV(a!$E$8/12,2*$U317*a!$E$9,$W317,0,1)))</f>
        <v>#N/A</v>
      </c>
      <c r="L317" s="122" t="e">
        <f t="shared" si="65"/>
        <v>#N/A</v>
      </c>
      <c r="M317" s="114" t="e">
        <f t="shared" si="66"/>
        <v>#N/A</v>
      </c>
      <c r="N317" s="122" t="e">
        <f>-1*PMT(a!$E$8/12,2*$U317*a!$E$9,$F317-a!$E$4-$I317,0,1)</f>
        <v>#N/A</v>
      </c>
      <c r="O317" s="123" t="e">
        <f>-1*PMT(a!$E$8/12,2*$U317*a!$E$9,$F317-a!$E$4-$J317,0,1)</f>
        <v>#N/A</v>
      </c>
      <c r="P317" s="123" t="e">
        <f t="shared" si="69"/>
        <v>#N/A</v>
      </c>
      <c r="Q317" s="123" t="e">
        <f t="shared" si="70"/>
        <v>#N/A</v>
      </c>
      <c r="R317" s="114" t="e">
        <f>IF($M317&lt;$I317,"Error",IF(AND($K317&gt;$J317,$M317&gt;$K317),"Error",IF(AND($K317&lt;$J317,$M317&gt;$J317),"Error",-1*PMT(a!$E$8/12,2*$U317*a!$E$9,$F317-$M317-a!$E$4,0,1))))</f>
        <v>#N/A</v>
      </c>
      <c r="S317" s="32">
        <f t="shared" si="71"/>
        <v>1</v>
      </c>
      <c r="T317" s="33" t="e">
        <f t="shared" si="72"/>
        <v>#N/A</v>
      </c>
      <c r="U317" s="33" t="e">
        <f t="shared" si="67"/>
        <v>#N/A</v>
      </c>
      <c r="V317" s="33" t="e">
        <f t="shared" si="73"/>
        <v>#N/A</v>
      </c>
      <c r="W317" s="124">
        <f t="shared" si="74"/>
        <v>0</v>
      </c>
    </row>
    <row r="318" spans="9:23" x14ac:dyDescent="0.25">
      <c r="I318" s="31">
        <v>0</v>
      </c>
      <c r="J318" s="121">
        <f t="shared" si="68"/>
        <v>0</v>
      </c>
      <c r="K318" s="122" t="e">
        <f>MAX(0,($F318-0+PV(a!$E$8/12,2*$U318*a!$E$9,$W318,0,1)))</f>
        <v>#N/A</v>
      </c>
      <c r="L318" s="122" t="e">
        <f t="shared" si="65"/>
        <v>#N/A</v>
      </c>
      <c r="M318" s="114" t="e">
        <f t="shared" si="66"/>
        <v>#N/A</v>
      </c>
      <c r="N318" s="122" t="e">
        <f>-1*PMT(a!$E$8/12,2*$U318*a!$E$9,$F318-a!$E$4-$I318,0,1)</f>
        <v>#N/A</v>
      </c>
      <c r="O318" s="123" t="e">
        <f>-1*PMT(a!$E$8/12,2*$U318*a!$E$9,$F318-a!$E$4-$J318,0,1)</f>
        <v>#N/A</v>
      </c>
      <c r="P318" s="123" t="e">
        <f t="shared" si="69"/>
        <v>#N/A</v>
      </c>
      <c r="Q318" s="123" t="e">
        <f t="shared" si="70"/>
        <v>#N/A</v>
      </c>
      <c r="R318" s="114" t="e">
        <f>IF($M318&lt;$I318,"Error",IF(AND($K318&gt;$J318,$M318&gt;$K318),"Error",IF(AND($K318&lt;$J318,$M318&gt;$J318),"Error",-1*PMT(a!$E$8/12,2*$U318*a!$E$9,$F318-$M318-a!$E$4,0,1))))</f>
        <v>#N/A</v>
      </c>
      <c r="S318" s="32">
        <f t="shared" si="71"/>
        <v>1</v>
      </c>
      <c r="T318" s="33" t="e">
        <f t="shared" si="72"/>
        <v>#N/A</v>
      </c>
      <c r="U318" s="33" t="e">
        <f t="shared" si="67"/>
        <v>#N/A</v>
      </c>
      <c r="V318" s="33" t="e">
        <f t="shared" si="73"/>
        <v>#N/A</v>
      </c>
      <c r="W318" s="124">
        <f t="shared" si="74"/>
        <v>0</v>
      </c>
    </row>
    <row r="319" spans="9:23" x14ac:dyDescent="0.25">
      <c r="I319" s="31">
        <v>0</v>
      </c>
      <c r="J319" s="121">
        <f t="shared" si="68"/>
        <v>0</v>
      </c>
      <c r="K319" s="122" t="e">
        <f>MAX(0,($F319-0+PV(a!$E$8/12,2*$U319*a!$E$9,$W319,0,1)))</f>
        <v>#N/A</v>
      </c>
      <c r="L319" s="122" t="e">
        <f t="shared" si="65"/>
        <v>#N/A</v>
      </c>
      <c r="M319" s="114" t="e">
        <f t="shared" si="66"/>
        <v>#N/A</v>
      </c>
      <c r="N319" s="122" t="e">
        <f>-1*PMT(a!$E$8/12,2*$U319*a!$E$9,$F319-a!$E$4-$I319,0,1)</f>
        <v>#N/A</v>
      </c>
      <c r="O319" s="123" t="e">
        <f>-1*PMT(a!$E$8/12,2*$U319*a!$E$9,$F319-a!$E$4-$J319,0,1)</f>
        <v>#N/A</v>
      </c>
      <c r="P319" s="123" t="e">
        <f t="shared" si="69"/>
        <v>#N/A</v>
      </c>
      <c r="Q319" s="123" t="e">
        <f t="shared" si="70"/>
        <v>#N/A</v>
      </c>
      <c r="R319" s="114" t="e">
        <f>IF($M319&lt;$I319,"Error",IF(AND($K319&gt;$J319,$M319&gt;$K319),"Error",IF(AND($K319&lt;$J319,$M319&gt;$J319),"Error",-1*PMT(a!$E$8/12,2*$U319*a!$E$9,$F319-$M319-a!$E$4,0,1))))</f>
        <v>#N/A</v>
      </c>
      <c r="S319" s="32">
        <f t="shared" si="71"/>
        <v>1</v>
      </c>
      <c r="T319" s="33" t="e">
        <f t="shared" si="72"/>
        <v>#N/A</v>
      </c>
      <c r="U319" s="33" t="e">
        <f t="shared" si="67"/>
        <v>#N/A</v>
      </c>
      <c r="V319" s="33" t="e">
        <f t="shared" si="73"/>
        <v>#N/A</v>
      </c>
      <c r="W319" s="124">
        <f t="shared" si="74"/>
        <v>0</v>
      </c>
    </row>
    <row r="320" spans="9:23" x14ac:dyDescent="0.25">
      <c r="I320" s="31">
        <v>0</v>
      </c>
      <c r="J320" s="121">
        <f t="shared" si="68"/>
        <v>0</v>
      </c>
      <c r="K320" s="122" t="e">
        <f>MAX(0,($F320-0+PV(a!$E$8/12,2*$U320*a!$E$9,$W320,0,1)))</f>
        <v>#N/A</v>
      </c>
      <c r="L320" s="122" t="e">
        <f t="shared" si="65"/>
        <v>#N/A</v>
      </c>
      <c r="M320" s="114" t="e">
        <f t="shared" si="66"/>
        <v>#N/A</v>
      </c>
      <c r="N320" s="122" t="e">
        <f>-1*PMT(a!$E$8/12,2*$U320*a!$E$9,$F320-a!$E$4-$I320,0,1)</f>
        <v>#N/A</v>
      </c>
      <c r="O320" s="123" t="e">
        <f>-1*PMT(a!$E$8/12,2*$U320*a!$E$9,$F320-a!$E$4-$J320,0,1)</f>
        <v>#N/A</v>
      </c>
      <c r="P320" s="123" t="e">
        <f t="shared" si="69"/>
        <v>#N/A</v>
      </c>
      <c r="Q320" s="123" t="e">
        <f t="shared" si="70"/>
        <v>#N/A</v>
      </c>
      <c r="R320" s="114" t="e">
        <f>IF($M320&lt;$I320,"Error",IF(AND($K320&gt;$J320,$M320&gt;$K320),"Error",IF(AND($K320&lt;$J320,$M320&gt;$J320),"Error",-1*PMT(a!$E$8/12,2*$U320*a!$E$9,$F320-$M320-a!$E$4,0,1))))</f>
        <v>#N/A</v>
      </c>
      <c r="S320" s="32">
        <f t="shared" si="71"/>
        <v>1</v>
      </c>
      <c r="T320" s="33" t="e">
        <f t="shared" si="72"/>
        <v>#N/A</v>
      </c>
      <c r="U320" s="33" t="e">
        <f t="shared" si="67"/>
        <v>#N/A</v>
      </c>
      <c r="V320" s="33" t="e">
        <f t="shared" si="73"/>
        <v>#N/A</v>
      </c>
      <c r="W320" s="124">
        <f t="shared" si="74"/>
        <v>0</v>
      </c>
    </row>
    <row r="321" spans="9:23" x14ac:dyDescent="0.25">
      <c r="I321" s="31">
        <v>0</v>
      </c>
      <c r="J321" s="121">
        <f t="shared" si="68"/>
        <v>0</v>
      </c>
      <c r="K321" s="122" t="e">
        <f>MAX(0,($F321-0+PV(a!$E$8/12,2*$U321*a!$E$9,$W321,0,1)))</f>
        <v>#N/A</v>
      </c>
      <c r="L321" s="122" t="e">
        <f t="shared" si="65"/>
        <v>#N/A</v>
      </c>
      <c r="M321" s="114" t="e">
        <f t="shared" si="66"/>
        <v>#N/A</v>
      </c>
      <c r="N321" s="122" t="e">
        <f>-1*PMT(a!$E$8/12,2*$U321*a!$E$9,$F321-a!$E$4-$I321,0,1)</f>
        <v>#N/A</v>
      </c>
      <c r="O321" s="123" t="e">
        <f>-1*PMT(a!$E$8/12,2*$U321*a!$E$9,$F321-a!$E$4-$J321,0,1)</f>
        <v>#N/A</v>
      </c>
      <c r="P321" s="123" t="e">
        <f t="shared" si="69"/>
        <v>#N/A</v>
      </c>
      <c r="Q321" s="123" t="e">
        <f t="shared" si="70"/>
        <v>#N/A</v>
      </c>
      <c r="R321" s="114" t="e">
        <f>IF($M321&lt;$I321,"Error",IF(AND($K321&gt;$J321,$M321&gt;$K321),"Error",IF(AND($K321&lt;$J321,$M321&gt;$J321),"Error",-1*PMT(a!$E$8/12,2*$U321*a!$E$9,$F321-$M321-a!$E$4,0,1))))</f>
        <v>#N/A</v>
      </c>
      <c r="S321" s="32">
        <f t="shared" si="71"/>
        <v>1</v>
      </c>
      <c r="T321" s="33" t="e">
        <f t="shared" si="72"/>
        <v>#N/A</v>
      </c>
      <c r="U321" s="33" t="e">
        <f t="shared" si="67"/>
        <v>#N/A</v>
      </c>
      <c r="V321" s="33" t="e">
        <f t="shared" si="73"/>
        <v>#N/A</v>
      </c>
      <c r="W321" s="124">
        <f t="shared" si="74"/>
        <v>0</v>
      </c>
    </row>
    <row r="322" spans="9:23" x14ac:dyDescent="0.25">
      <c r="I322" s="31">
        <v>0</v>
      </c>
      <c r="J322" s="121">
        <f t="shared" si="68"/>
        <v>0</v>
      </c>
      <c r="K322" s="122" t="e">
        <f>MAX(0,($F322-0+PV(a!$E$8/12,2*$U322*a!$E$9,$W322,0,1)))</f>
        <v>#N/A</v>
      </c>
      <c r="L322" s="122" t="e">
        <f t="shared" si="65"/>
        <v>#N/A</v>
      </c>
      <c r="M322" s="114" t="e">
        <f t="shared" si="66"/>
        <v>#N/A</v>
      </c>
      <c r="N322" s="122" t="e">
        <f>-1*PMT(a!$E$8/12,2*$U322*a!$E$9,$F322-a!$E$4-$I322,0,1)</f>
        <v>#N/A</v>
      </c>
      <c r="O322" s="123" t="e">
        <f>-1*PMT(a!$E$8/12,2*$U322*a!$E$9,$F322-a!$E$4-$J322,0,1)</f>
        <v>#N/A</v>
      </c>
      <c r="P322" s="123" t="e">
        <f t="shared" si="69"/>
        <v>#N/A</v>
      </c>
      <c r="Q322" s="123" t="e">
        <f t="shared" si="70"/>
        <v>#N/A</v>
      </c>
      <c r="R322" s="114" t="e">
        <f>IF($M322&lt;$I322,"Error",IF(AND($K322&gt;$J322,$M322&gt;$K322),"Error",IF(AND($K322&lt;$J322,$M322&gt;$J322),"Error",-1*PMT(a!$E$8/12,2*$U322*a!$E$9,$F322-$M322-a!$E$4,0,1))))</f>
        <v>#N/A</v>
      </c>
      <c r="S322" s="32">
        <f t="shared" si="71"/>
        <v>1</v>
      </c>
      <c r="T322" s="33" t="e">
        <f t="shared" si="72"/>
        <v>#N/A</v>
      </c>
      <c r="U322" s="33" t="e">
        <f t="shared" si="67"/>
        <v>#N/A</v>
      </c>
      <c r="V322" s="33" t="e">
        <f t="shared" si="73"/>
        <v>#N/A</v>
      </c>
      <c r="W322" s="124">
        <f t="shared" si="74"/>
        <v>0</v>
      </c>
    </row>
    <row r="323" spans="9:23" x14ac:dyDescent="0.25">
      <c r="I323" s="31">
        <v>0</v>
      </c>
      <c r="J323" s="121">
        <f t="shared" si="68"/>
        <v>0</v>
      </c>
      <c r="K323" s="122" t="e">
        <f>MAX(0,($F323-0+PV(a!$E$8/12,2*$U323*a!$E$9,$W323,0,1)))</f>
        <v>#N/A</v>
      </c>
      <c r="L323" s="122" t="e">
        <f t="shared" ref="L323:L386" si="75">MAX(IF(K323&gt;F323*0.5,F323*0.5,K323),J323)</f>
        <v>#N/A</v>
      </c>
      <c r="M323" s="114" t="e">
        <f t="shared" ref="M323:M386" si="76">IF(OR(K323&lt;=0,K323&lt;J323),J323,MIN(K323,F323*50%))</f>
        <v>#N/A</v>
      </c>
      <c r="N323" s="122" t="e">
        <f>-1*PMT(a!$E$8/12,2*$U323*a!$E$9,$F323-a!$E$4-$I323,0,1)</f>
        <v>#N/A</v>
      </c>
      <c r="O323" s="123" t="e">
        <f>-1*PMT(a!$E$8/12,2*$U323*a!$E$9,$F323-a!$E$4-$J323,0,1)</f>
        <v>#N/A</v>
      </c>
      <c r="P323" s="123" t="e">
        <f t="shared" si="69"/>
        <v>#N/A</v>
      </c>
      <c r="Q323" s="123" t="e">
        <f t="shared" si="70"/>
        <v>#N/A</v>
      </c>
      <c r="R323" s="114" t="e">
        <f>IF($M323&lt;$I323,"Error",IF(AND($K323&gt;$J323,$M323&gt;$K323),"Error",IF(AND($K323&lt;$J323,$M323&gt;$J323),"Error",-1*PMT(a!$E$8/12,2*$U323*a!$E$9,$F323-$M323-a!$E$4,0,1))))</f>
        <v>#N/A</v>
      </c>
      <c r="S323" s="32">
        <f t="shared" si="71"/>
        <v>1</v>
      </c>
      <c r="T323" s="33" t="e">
        <f t="shared" si="72"/>
        <v>#N/A</v>
      </c>
      <c r="U323" s="33" t="e">
        <f t="shared" si="67"/>
        <v>#N/A</v>
      </c>
      <c r="V323" s="33" t="e">
        <f t="shared" si="73"/>
        <v>#N/A</v>
      </c>
      <c r="W323" s="124">
        <f t="shared" si="74"/>
        <v>0</v>
      </c>
    </row>
    <row r="324" spans="9:23" x14ac:dyDescent="0.25">
      <c r="I324" s="31">
        <v>0</v>
      </c>
      <c r="J324" s="121">
        <f t="shared" si="68"/>
        <v>0</v>
      </c>
      <c r="K324" s="122" t="e">
        <f>MAX(0,($F324-0+PV(a!$E$8/12,2*$U324*a!$E$9,$W324,0,1)))</f>
        <v>#N/A</v>
      </c>
      <c r="L324" s="122" t="e">
        <f t="shared" si="75"/>
        <v>#N/A</v>
      </c>
      <c r="M324" s="114" t="e">
        <f t="shared" si="76"/>
        <v>#N/A</v>
      </c>
      <c r="N324" s="122" t="e">
        <f>-1*PMT(a!$E$8/12,2*$U324*a!$E$9,$F324-a!$E$4-$I324,0,1)</f>
        <v>#N/A</v>
      </c>
      <c r="O324" s="123" t="e">
        <f>-1*PMT(a!$E$8/12,2*$U324*a!$E$9,$F324-a!$E$4-$J324,0,1)</f>
        <v>#N/A</v>
      </c>
      <c r="P324" s="123" t="e">
        <f t="shared" si="69"/>
        <v>#N/A</v>
      </c>
      <c r="Q324" s="123" t="e">
        <f t="shared" si="70"/>
        <v>#N/A</v>
      </c>
      <c r="R324" s="114" t="e">
        <f>IF($M324&lt;$I324,"Error",IF(AND($K324&gt;$J324,$M324&gt;$K324),"Error",IF(AND($K324&lt;$J324,$M324&gt;$J324),"Error",-1*PMT(a!$E$8/12,2*$U324*a!$E$9,$F324-$M324-a!$E$4,0,1))))</f>
        <v>#N/A</v>
      </c>
      <c r="S324" s="32">
        <f t="shared" si="71"/>
        <v>1</v>
      </c>
      <c r="T324" s="33" t="e">
        <f t="shared" si="72"/>
        <v>#N/A</v>
      </c>
      <c r="U324" s="33" t="e">
        <f t="shared" si="67"/>
        <v>#N/A</v>
      </c>
      <c r="V324" s="33" t="e">
        <f t="shared" si="73"/>
        <v>#N/A</v>
      </c>
      <c r="W324" s="124">
        <f t="shared" si="74"/>
        <v>0</v>
      </c>
    </row>
    <row r="325" spans="9:23" x14ac:dyDescent="0.25">
      <c r="I325" s="31">
        <v>0</v>
      </c>
      <c r="J325" s="121">
        <f t="shared" si="68"/>
        <v>0</v>
      </c>
      <c r="K325" s="122" t="e">
        <f>MAX(0,($F325-0+PV(a!$E$8/12,2*$U325*a!$E$9,$W325,0,1)))</f>
        <v>#N/A</v>
      </c>
      <c r="L325" s="122" t="e">
        <f t="shared" si="75"/>
        <v>#N/A</v>
      </c>
      <c r="M325" s="114" t="e">
        <f t="shared" si="76"/>
        <v>#N/A</v>
      </c>
      <c r="N325" s="122" t="e">
        <f>-1*PMT(a!$E$8/12,2*$U325*a!$E$9,$F325-a!$E$4-$I325,0,1)</f>
        <v>#N/A</v>
      </c>
      <c r="O325" s="123" t="e">
        <f>-1*PMT(a!$E$8/12,2*$U325*a!$E$9,$F325-a!$E$4-$J325,0,1)</f>
        <v>#N/A</v>
      </c>
      <c r="P325" s="123" t="e">
        <f t="shared" si="69"/>
        <v>#N/A</v>
      </c>
      <c r="Q325" s="123" t="e">
        <f t="shared" si="70"/>
        <v>#N/A</v>
      </c>
      <c r="R325" s="114" t="e">
        <f>IF($M325&lt;$I325,"Error",IF(AND($K325&gt;$J325,$M325&gt;$K325),"Error",IF(AND($K325&lt;$J325,$M325&gt;$J325),"Error",-1*PMT(a!$E$8/12,2*$U325*a!$E$9,$F325-$M325-a!$E$4,0,1))))</f>
        <v>#N/A</v>
      </c>
      <c r="S325" s="32">
        <f t="shared" si="71"/>
        <v>1</v>
      </c>
      <c r="T325" s="33" t="e">
        <f t="shared" si="72"/>
        <v>#N/A</v>
      </c>
      <c r="U325" s="33" t="e">
        <f t="shared" si="67"/>
        <v>#N/A</v>
      </c>
      <c r="V325" s="33" t="e">
        <f t="shared" si="73"/>
        <v>#N/A</v>
      </c>
      <c r="W325" s="124">
        <f t="shared" si="74"/>
        <v>0</v>
      </c>
    </row>
    <row r="326" spans="9:23" x14ac:dyDescent="0.25">
      <c r="I326" s="31">
        <v>0</v>
      </c>
      <c r="J326" s="121">
        <f t="shared" si="68"/>
        <v>0</v>
      </c>
      <c r="K326" s="122" t="e">
        <f>MAX(0,($F326-0+PV(a!$E$8/12,2*$U326*a!$E$9,$W326,0,1)))</f>
        <v>#N/A</v>
      </c>
      <c r="L326" s="122" t="e">
        <f t="shared" si="75"/>
        <v>#N/A</v>
      </c>
      <c r="M326" s="114" t="e">
        <f t="shared" si="76"/>
        <v>#N/A</v>
      </c>
      <c r="N326" s="122" t="e">
        <f>-1*PMT(a!$E$8/12,2*$U326*a!$E$9,$F326-a!$E$4-$I326,0,1)</f>
        <v>#N/A</v>
      </c>
      <c r="O326" s="123" t="e">
        <f>-1*PMT(a!$E$8/12,2*$U326*a!$E$9,$F326-a!$E$4-$J326,0,1)</f>
        <v>#N/A</v>
      </c>
      <c r="P326" s="123" t="e">
        <f t="shared" si="69"/>
        <v>#N/A</v>
      </c>
      <c r="Q326" s="123" t="e">
        <f t="shared" si="70"/>
        <v>#N/A</v>
      </c>
      <c r="R326" s="114" t="e">
        <f>IF($M326&lt;$I326,"Error",IF(AND($K326&gt;$J326,$M326&gt;$K326),"Error",IF(AND($K326&lt;$J326,$M326&gt;$J326),"Error",-1*PMT(a!$E$8/12,2*$U326*a!$E$9,$F326-$M326-a!$E$4,0,1))))</f>
        <v>#N/A</v>
      </c>
      <c r="S326" s="32">
        <f t="shared" si="71"/>
        <v>1</v>
      </c>
      <c r="T326" s="33" t="e">
        <f t="shared" si="72"/>
        <v>#N/A</v>
      </c>
      <c r="U326" s="33" t="e">
        <f t="shared" si="67"/>
        <v>#N/A</v>
      </c>
      <c r="V326" s="33" t="e">
        <f t="shared" si="73"/>
        <v>#N/A</v>
      </c>
      <c r="W326" s="124">
        <f t="shared" si="74"/>
        <v>0</v>
      </c>
    </row>
    <row r="327" spans="9:23" x14ac:dyDescent="0.25">
      <c r="I327" s="31">
        <v>0</v>
      </c>
      <c r="J327" s="121">
        <f t="shared" si="68"/>
        <v>0</v>
      </c>
      <c r="K327" s="122" t="e">
        <f>MAX(0,($F327-0+PV(a!$E$8/12,2*$U327*a!$E$9,$W327,0,1)))</f>
        <v>#N/A</v>
      </c>
      <c r="L327" s="122" t="e">
        <f t="shared" si="75"/>
        <v>#N/A</v>
      </c>
      <c r="M327" s="114" t="e">
        <f t="shared" si="76"/>
        <v>#N/A</v>
      </c>
      <c r="N327" s="122" t="e">
        <f>-1*PMT(a!$E$8/12,2*$U327*a!$E$9,$F327-a!$E$4-$I327,0,1)</f>
        <v>#N/A</v>
      </c>
      <c r="O327" s="123" t="e">
        <f>-1*PMT(a!$E$8/12,2*$U327*a!$E$9,$F327-a!$E$4-$J327,0,1)</f>
        <v>#N/A</v>
      </c>
      <c r="P327" s="123" t="e">
        <f t="shared" si="69"/>
        <v>#N/A</v>
      </c>
      <c r="Q327" s="123" t="e">
        <f t="shared" si="70"/>
        <v>#N/A</v>
      </c>
      <c r="R327" s="114" t="e">
        <f>IF($M327&lt;$I327,"Error",IF(AND($K327&gt;$J327,$M327&gt;$K327),"Error",IF(AND($K327&lt;$J327,$M327&gt;$J327),"Error",-1*PMT(a!$E$8/12,2*$U327*a!$E$9,$F327-$M327-a!$E$4,0,1))))</f>
        <v>#N/A</v>
      </c>
      <c r="S327" s="32">
        <f t="shared" si="71"/>
        <v>1</v>
      </c>
      <c r="T327" s="33" t="e">
        <f t="shared" si="72"/>
        <v>#N/A</v>
      </c>
      <c r="U327" s="33" t="e">
        <f t="shared" si="67"/>
        <v>#N/A</v>
      </c>
      <c r="V327" s="33" t="e">
        <f t="shared" si="73"/>
        <v>#N/A</v>
      </c>
      <c r="W327" s="124">
        <f t="shared" si="74"/>
        <v>0</v>
      </c>
    </row>
    <row r="328" spans="9:23" x14ac:dyDescent="0.25">
      <c r="I328" s="31">
        <v>0</v>
      </c>
      <c r="J328" s="121">
        <f t="shared" si="68"/>
        <v>0</v>
      </c>
      <c r="K328" s="122" t="e">
        <f>MAX(0,($F328-0+PV(a!$E$8/12,2*$U328*a!$E$9,$W328,0,1)))</f>
        <v>#N/A</v>
      </c>
      <c r="L328" s="122" t="e">
        <f t="shared" si="75"/>
        <v>#N/A</v>
      </c>
      <c r="M328" s="114" t="e">
        <f t="shared" si="76"/>
        <v>#N/A</v>
      </c>
      <c r="N328" s="122" t="e">
        <f>-1*PMT(a!$E$8/12,2*$U328*a!$E$9,$F328-a!$E$4-$I328,0,1)</f>
        <v>#N/A</v>
      </c>
      <c r="O328" s="123" t="e">
        <f>-1*PMT(a!$E$8/12,2*$U328*a!$E$9,$F328-a!$E$4-$J328,0,1)</f>
        <v>#N/A</v>
      </c>
      <c r="P328" s="123" t="e">
        <f t="shared" si="69"/>
        <v>#N/A</v>
      </c>
      <c r="Q328" s="123" t="e">
        <f t="shared" si="70"/>
        <v>#N/A</v>
      </c>
      <c r="R328" s="114" t="e">
        <f>IF($M328&lt;$I328,"Error",IF(AND($K328&gt;$J328,$M328&gt;$K328),"Error",IF(AND($K328&lt;$J328,$M328&gt;$J328),"Error",-1*PMT(a!$E$8/12,2*$U328*a!$E$9,$F328-$M328-a!$E$4,0,1))))</f>
        <v>#N/A</v>
      </c>
      <c r="S328" s="32">
        <f t="shared" si="71"/>
        <v>1</v>
      </c>
      <c r="T328" s="33" t="e">
        <f t="shared" si="72"/>
        <v>#N/A</v>
      </c>
      <c r="U328" s="33" t="e">
        <f t="shared" ref="U328:U391" si="77">$T328-(11/24)</f>
        <v>#N/A</v>
      </c>
      <c r="V328" s="33" t="e">
        <f t="shared" si="73"/>
        <v>#N/A</v>
      </c>
      <c r="W328" s="124">
        <f t="shared" si="74"/>
        <v>0</v>
      </c>
    </row>
    <row r="329" spans="9:23" x14ac:dyDescent="0.25">
      <c r="I329" s="31">
        <v>0</v>
      </c>
      <c r="J329" s="121">
        <f t="shared" si="68"/>
        <v>0</v>
      </c>
      <c r="K329" s="122" t="e">
        <f>MAX(0,($F329-0+PV(a!$E$8/12,2*$U329*a!$E$9,$W329,0,1)))</f>
        <v>#N/A</v>
      </c>
      <c r="L329" s="122" t="e">
        <f t="shared" si="75"/>
        <v>#N/A</v>
      </c>
      <c r="M329" s="114" t="e">
        <f t="shared" si="76"/>
        <v>#N/A</v>
      </c>
      <c r="N329" s="122" t="e">
        <f>-1*PMT(a!$E$8/12,2*$U329*a!$E$9,$F329-a!$E$4-$I329,0,1)</f>
        <v>#N/A</v>
      </c>
      <c r="O329" s="123" t="e">
        <f>-1*PMT(a!$E$8/12,2*$U329*a!$E$9,$F329-a!$E$4-$J329,0,1)</f>
        <v>#N/A</v>
      </c>
      <c r="P329" s="123" t="e">
        <f t="shared" si="69"/>
        <v>#N/A</v>
      </c>
      <c r="Q329" s="123" t="e">
        <f t="shared" si="70"/>
        <v>#N/A</v>
      </c>
      <c r="R329" s="114" t="e">
        <f>IF($M329&lt;$I329,"Error",IF(AND($K329&gt;$J329,$M329&gt;$K329),"Error",IF(AND($K329&lt;$J329,$M329&gt;$J329),"Error",-1*PMT(a!$E$8/12,2*$U329*a!$E$9,$F329-$M329-a!$E$4,0,1))))</f>
        <v>#N/A</v>
      </c>
      <c r="S329" s="32">
        <f t="shared" si="71"/>
        <v>1</v>
      </c>
      <c r="T329" s="33" t="e">
        <f t="shared" si="72"/>
        <v>#N/A</v>
      </c>
      <c r="U329" s="33" t="e">
        <f t="shared" si="77"/>
        <v>#N/A</v>
      </c>
      <c r="V329" s="33" t="e">
        <f t="shared" si="73"/>
        <v>#N/A</v>
      </c>
      <c r="W329" s="124">
        <f t="shared" si="74"/>
        <v>0</v>
      </c>
    </row>
    <row r="330" spans="9:23" x14ac:dyDescent="0.25">
      <c r="I330" s="31">
        <v>0</v>
      </c>
      <c r="J330" s="121">
        <f t="shared" si="68"/>
        <v>0</v>
      </c>
      <c r="K330" s="122" t="e">
        <f>MAX(0,($F330-0+PV(a!$E$8/12,2*$U330*a!$E$9,$W330,0,1)))</f>
        <v>#N/A</v>
      </c>
      <c r="L330" s="122" t="e">
        <f t="shared" si="75"/>
        <v>#N/A</v>
      </c>
      <c r="M330" s="114" t="e">
        <f t="shared" si="76"/>
        <v>#N/A</v>
      </c>
      <c r="N330" s="122" t="e">
        <f>-1*PMT(a!$E$8/12,2*$U330*a!$E$9,$F330-a!$E$4-$I330,0,1)</f>
        <v>#N/A</v>
      </c>
      <c r="O330" s="123" t="e">
        <f>-1*PMT(a!$E$8/12,2*$U330*a!$E$9,$F330-a!$E$4-$J330,0,1)</f>
        <v>#N/A</v>
      </c>
      <c r="P330" s="123" t="e">
        <f t="shared" si="69"/>
        <v>#N/A</v>
      </c>
      <c r="Q330" s="123" t="e">
        <f t="shared" si="70"/>
        <v>#N/A</v>
      </c>
      <c r="R330" s="114" t="e">
        <f>IF($M330&lt;$I330,"Error",IF(AND($K330&gt;$J330,$M330&gt;$K330),"Error",IF(AND($K330&lt;$J330,$M330&gt;$J330),"Error",-1*PMT(a!$E$8/12,2*$U330*a!$E$9,$F330-$M330-a!$E$4,0,1))))</f>
        <v>#N/A</v>
      </c>
      <c r="S330" s="32">
        <f t="shared" si="71"/>
        <v>1</v>
      </c>
      <c r="T330" s="33" t="e">
        <f t="shared" si="72"/>
        <v>#N/A</v>
      </c>
      <c r="U330" s="33" t="e">
        <f t="shared" si="77"/>
        <v>#N/A</v>
      </c>
      <c r="V330" s="33" t="e">
        <f t="shared" si="73"/>
        <v>#N/A</v>
      </c>
      <c r="W330" s="124">
        <f t="shared" si="74"/>
        <v>0</v>
      </c>
    </row>
    <row r="331" spans="9:23" x14ac:dyDescent="0.25">
      <c r="I331" s="31">
        <v>0</v>
      </c>
      <c r="J331" s="121">
        <f t="shared" si="68"/>
        <v>0</v>
      </c>
      <c r="K331" s="122" t="e">
        <f>MAX(0,($F331-0+PV(a!$E$8/12,2*$U331*a!$E$9,$W331,0,1)))</f>
        <v>#N/A</v>
      </c>
      <c r="L331" s="122" t="e">
        <f t="shared" si="75"/>
        <v>#N/A</v>
      </c>
      <c r="M331" s="114" t="e">
        <f t="shared" si="76"/>
        <v>#N/A</v>
      </c>
      <c r="N331" s="122" t="e">
        <f>-1*PMT(a!$E$8/12,2*$U331*a!$E$9,$F331-a!$E$4-$I331,0,1)</f>
        <v>#N/A</v>
      </c>
      <c r="O331" s="123" t="e">
        <f>-1*PMT(a!$E$8/12,2*$U331*a!$E$9,$F331-a!$E$4-$J331,0,1)</f>
        <v>#N/A</v>
      </c>
      <c r="P331" s="123" t="e">
        <f t="shared" si="69"/>
        <v>#N/A</v>
      </c>
      <c r="Q331" s="123" t="e">
        <f t="shared" si="70"/>
        <v>#N/A</v>
      </c>
      <c r="R331" s="114" t="e">
        <f>IF($M331&lt;$I331,"Error",IF(AND($K331&gt;$J331,$M331&gt;$K331),"Error",IF(AND($K331&lt;$J331,$M331&gt;$J331),"Error",-1*PMT(a!$E$8/12,2*$U331*a!$E$9,$F331-$M331-a!$E$4,0,1))))</f>
        <v>#N/A</v>
      </c>
      <c r="S331" s="32">
        <f t="shared" si="71"/>
        <v>1</v>
      </c>
      <c r="T331" s="33" t="e">
        <f t="shared" si="72"/>
        <v>#N/A</v>
      </c>
      <c r="U331" s="33" t="e">
        <f t="shared" si="77"/>
        <v>#N/A</v>
      </c>
      <c r="V331" s="33" t="e">
        <f t="shared" si="73"/>
        <v>#N/A</v>
      </c>
      <c r="W331" s="124">
        <f t="shared" si="74"/>
        <v>0</v>
      </c>
    </row>
    <row r="332" spans="9:23" x14ac:dyDescent="0.25">
      <c r="I332" s="31">
        <v>0</v>
      </c>
      <c r="J332" s="121">
        <f t="shared" si="68"/>
        <v>0</v>
      </c>
      <c r="K332" s="122" t="e">
        <f>MAX(0,($F332-0+PV(a!$E$8/12,2*$U332*a!$E$9,$W332,0,1)))</f>
        <v>#N/A</v>
      </c>
      <c r="L332" s="122" t="e">
        <f t="shared" si="75"/>
        <v>#N/A</v>
      </c>
      <c r="M332" s="114" t="e">
        <f t="shared" si="76"/>
        <v>#N/A</v>
      </c>
      <c r="N332" s="122" t="e">
        <f>-1*PMT(a!$E$8/12,2*$U332*a!$E$9,$F332-a!$E$4-$I332,0,1)</f>
        <v>#N/A</v>
      </c>
      <c r="O332" s="123" t="e">
        <f>-1*PMT(a!$E$8/12,2*$U332*a!$E$9,$F332-a!$E$4-$J332,0,1)</f>
        <v>#N/A</v>
      </c>
      <c r="P332" s="123" t="e">
        <f t="shared" si="69"/>
        <v>#N/A</v>
      </c>
      <c r="Q332" s="123" t="e">
        <f t="shared" si="70"/>
        <v>#N/A</v>
      </c>
      <c r="R332" s="114" t="e">
        <f>IF($M332&lt;$I332,"Error",IF(AND($K332&gt;$J332,$M332&gt;$K332),"Error",IF(AND($K332&lt;$J332,$M332&gt;$J332),"Error",-1*PMT(a!$E$8/12,2*$U332*a!$E$9,$F332-$M332-a!$E$4,0,1))))</f>
        <v>#N/A</v>
      </c>
      <c r="S332" s="32">
        <f t="shared" si="71"/>
        <v>1</v>
      </c>
      <c r="T332" s="33" t="e">
        <f t="shared" si="72"/>
        <v>#N/A</v>
      </c>
      <c r="U332" s="33" t="e">
        <f t="shared" si="77"/>
        <v>#N/A</v>
      </c>
      <c r="V332" s="33" t="e">
        <f t="shared" si="73"/>
        <v>#N/A</v>
      </c>
      <c r="W332" s="124">
        <f t="shared" si="74"/>
        <v>0</v>
      </c>
    </row>
    <row r="333" spans="9:23" x14ac:dyDescent="0.25">
      <c r="I333" s="31">
        <v>0</v>
      </c>
      <c r="J333" s="121">
        <f t="shared" si="68"/>
        <v>0</v>
      </c>
      <c r="K333" s="122" t="e">
        <f>MAX(0,($F333-0+PV(a!$E$8/12,2*$U333*a!$E$9,$W333,0,1)))</f>
        <v>#N/A</v>
      </c>
      <c r="L333" s="122" t="e">
        <f t="shared" si="75"/>
        <v>#N/A</v>
      </c>
      <c r="M333" s="114" t="e">
        <f t="shared" si="76"/>
        <v>#N/A</v>
      </c>
      <c r="N333" s="122" t="e">
        <f>-1*PMT(a!$E$8/12,2*$U333*a!$E$9,$F333-a!$E$4-$I333,0,1)</f>
        <v>#N/A</v>
      </c>
      <c r="O333" s="123" t="e">
        <f>-1*PMT(a!$E$8/12,2*$U333*a!$E$9,$F333-a!$E$4-$J333,0,1)</f>
        <v>#N/A</v>
      </c>
      <c r="P333" s="123" t="e">
        <f t="shared" si="69"/>
        <v>#N/A</v>
      </c>
      <c r="Q333" s="123" t="e">
        <f t="shared" si="70"/>
        <v>#N/A</v>
      </c>
      <c r="R333" s="114" t="e">
        <f>IF($M333&lt;$I333,"Error",IF(AND($K333&gt;$J333,$M333&gt;$K333),"Error",IF(AND($K333&lt;$J333,$M333&gt;$J333),"Error",-1*PMT(a!$E$8/12,2*$U333*a!$E$9,$F333-$M333-a!$E$4,0,1))))</f>
        <v>#N/A</v>
      </c>
      <c r="S333" s="32">
        <f t="shared" si="71"/>
        <v>1</v>
      </c>
      <c r="T333" s="33" t="e">
        <f t="shared" si="72"/>
        <v>#N/A</v>
      </c>
      <c r="U333" s="33" t="e">
        <f t="shared" si="77"/>
        <v>#N/A</v>
      </c>
      <c r="V333" s="33" t="e">
        <f t="shared" si="73"/>
        <v>#N/A</v>
      </c>
      <c r="W333" s="124">
        <f t="shared" si="74"/>
        <v>0</v>
      </c>
    </row>
    <row r="334" spans="9:23" x14ac:dyDescent="0.25">
      <c r="I334" s="31">
        <v>0</v>
      </c>
      <c r="J334" s="121">
        <f t="shared" si="68"/>
        <v>0</v>
      </c>
      <c r="K334" s="122" t="e">
        <f>MAX(0,($F334-0+PV(a!$E$8/12,2*$U334*a!$E$9,$W334,0,1)))</f>
        <v>#N/A</v>
      </c>
      <c r="L334" s="122" t="e">
        <f t="shared" si="75"/>
        <v>#N/A</v>
      </c>
      <c r="M334" s="114" t="e">
        <f t="shared" si="76"/>
        <v>#N/A</v>
      </c>
      <c r="N334" s="122" t="e">
        <f>-1*PMT(a!$E$8/12,2*$U334*a!$E$9,$F334-a!$E$4-$I334,0,1)</f>
        <v>#N/A</v>
      </c>
      <c r="O334" s="123" t="e">
        <f>-1*PMT(a!$E$8/12,2*$U334*a!$E$9,$F334-a!$E$4-$J334,0,1)</f>
        <v>#N/A</v>
      </c>
      <c r="P334" s="123" t="e">
        <f t="shared" si="69"/>
        <v>#N/A</v>
      </c>
      <c r="Q334" s="123" t="e">
        <f t="shared" si="70"/>
        <v>#N/A</v>
      </c>
      <c r="R334" s="114" t="e">
        <f>IF($M334&lt;$I334,"Error",IF(AND($K334&gt;$J334,$M334&gt;$K334),"Error",IF(AND($K334&lt;$J334,$M334&gt;$J334),"Error",-1*PMT(a!$E$8/12,2*$U334*a!$E$9,$F334-$M334-a!$E$4,0,1))))</f>
        <v>#N/A</v>
      </c>
      <c r="S334" s="32">
        <f t="shared" si="71"/>
        <v>1</v>
      </c>
      <c r="T334" s="33" t="e">
        <f t="shared" si="72"/>
        <v>#N/A</v>
      </c>
      <c r="U334" s="33" t="e">
        <f t="shared" si="77"/>
        <v>#N/A</v>
      </c>
      <c r="V334" s="33" t="e">
        <f t="shared" si="73"/>
        <v>#N/A</v>
      </c>
      <c r="W334" s="124">
        <f t="shared" si="74"/>
        <v>0</v>
      </c>
    </row>
    <row r="335" spans="9:23" x14ac:dyDescent="0.25">
      <c r="I335" s="31">
        <v>0</v>
      </c>
      <c r="J335" s="121">
        <f t="shared" si="68"/>
        <v>0</v>
      </c>
      <c r="K335" s="122" t="e">
        <f>MAX(0,($F335-0+PV(a!$E$8/12,2*$U335*a!$E$9,$W335,0,1)))</f>
        <v>#N/A</v>
      </c>
      <c r="L335" s="122" t="e">
        <f t="shared" si="75"/>
        <v>#N/A</v>
      </c>
      <c r="M335" s="114" t="e">
        <f t="shared" si="76"/>
        <v>#N/A</v>
      </c>
      <c r="N335" s="122" t="e">
        <f>-1*PMT(a!$E$8/12,2*$U335*a!$E$9,$F335-a!$E$4-$I335,0,1)</f>
        <v>#N/A</v>
      </c>
      <c r="O335" s="123" t="e">
        <f>-1*PMT(a!$E$8/12,2*$U335*a!$E$9,$F335-a!$E$4-$J335,0,1)</f>
        <v>#N/A</v>
      </c>
      <c r="P335" s="123" t="e">
        <f t="shared" si="69"/>
        <v>#N/A</v>
      </c>
      <c r="Q335" s="123" t="e">
        <f t="shared" si="70"/>
        <v>#N/A</v>
      </c>
      <c r="R335" s="114" t="e">
        <f>IF($M335&lt;$I335,"Error",IF(AND($K335&gt;$J335,$M335&gt;$K335),"Error",IF(AND($K335&lt;$J335,$M335&gt;$J335),"Error",-1*PMT(a!$E$8/12,2*$U335*a!$E$9,$F335-$M335-a!$E$4,0,1))))</f>
        <v>#N/A</v>
      </c>
      <c r="S335" s="32">
        <f t="shared" si="71"/>
        <v>1</v>
      </c>
      <c r="T335" s="33" t="e">
        <f t="shared" si="72"/>
        <v>#N/A</v>
      </c>
      <c r="U335" s="33" t="e">
        <f t="shared" si="77"/>
        <v>#N/A</v>
      </c>
      <c r="V335" s="33" t="e">
        <f t="shared" si="73"/>
        <v>#N/A</v>
      </c>
      <c r="W335" s="124">
        <f t="shared" si="74"/>
        <v>0</v>
      </c>
    </row>
    <row r="336" spans="9:23" x14ac:dyDescent="0.25">
      <c r="I336" s="31">
        <v>0</v>
      </c>
      <c r="J336" s="121">
        <f t="shared" si="68"/>
        <v>0</v>
      </c>
      <c r="K336" s="122" t="e">
        <f>MAX(0,($F336-0+PV(a!$E$8/12,2*$U336*a!$E$9,$W336,0,1)))</f>
        <v>#N/A</v>
      </c>
      <c r="L336" s="122" t="e">
        <f t="shared" si="75"/>
        <v>#N/A</v>
      </c>
      <c r="M336" s="114" t="e">
        <f t="shared" si="76"/>
        <v>#N/A</v>
      </c>
      <c r="N336" s="122" t="e">
        <f>-1*PMT(a!$E$8/12,2*$U336*a!$E$9,$F336-a!$E$4-$I336,0,1)</f>
        <v>#N/A</v>
      </c>
      <c r="O336" s="123" t="e">
        <f>-1*PMT(a!$E$8/12,2*$U336*a!$E$9,$F336-a!$E$4-$J336,0,1)</f>
        <v>#N/A</v>
      </c>
      <c r="P336" s="123" t="e">
        <f t="shared" si="69"/>
        <v>#N/A</v>
      </c>
      <c r="Q336" s="123" t="e">
        <f t="shared" si="70"/>
        <v>#N/A</v>
      </c>
      <c r="R336" s="114" t="e">
        <f>IF($M336&lt;$I336,"Error",IF(AND($K336&gt;$J336,$M336&gt;$K336),"Error",IF(AND($K336&lt;$J336,$M336&gt;$J336),"Error",-1*PMT(a!$E$8/12,2*$U336*a!$E$9,$F336-$M336-a!$E$4,0,1))))</f>
        <v>#N/A</v>
      </c>
      <c r="S336" s="32">
        <f t="shared" si="71"/>
        <v>1</v>
      </c>
      <c r="T336" s="33" t="e">
        <f t="shared" si="72"/>
        <v>#N/A</v>
      </c>
      <c r="U336" s="33" t="e">
        <f t="shared" si="77"/>
        <v>#N/A</v>
      </c>
      <c r="V336" s="33" t="e">
        <f t="shared" si="73"/>
        <v>#N/A</v>
      </c>
      <c r="W336" s="124">
        <f t="shared" si="74"/>
        <v>0</v>
      </c>
    </row>
    <row r="337" spans="9:23" x14ac:dyDescent="0.25">
      <c r="I337" s="31">
        <v>0</v>
      </c>
      <c r="J337" s="121">
        <f t="shared" si="68"/>
        <v>0</v>
      </c>
      <c r="K337" s="122" t="e">
        <f>MAX(0,($F337-0+PV(a!$E$8/12,2*$U337*a!$E$9,$W337,0,1)))</f>
        <v>#N/A</v>
      </c>
      <c r="L337" s="122" t="e">
        <f t="shared" si="75"/>
        <v>#N/A</v>
      </c>
      <c r="M337" s="114" t="e">
        <f t="shared" si="76"/>
        <v>#N/A</v>
      </c>
      <c r="N337" s="122" t="e">
        <f>-1*PMT(a!$E$8/12,2*$U337*a!$E$9,$F337-a!$E$4-$I337,0,1)</f>
        <v>#N/A</v>
      </c>
      <c r="O337" s="123" t="e">
        <f>-1*PMT(a!$E$8/12,2*$U337*a!$E$9,$F337-a!$E$4-$J337,0,1)</f>
        <v>#N/A</v>
      </c>
      <c r="P337" s="123" t="e">
        <f t="shared" si="69"/>
        <v>#N/A</v>
      </c>
      <c r="Q337" s="123" t="e">
        <f t="shared" si="70"/>
        <v>#N/A</v>
      </c>
      <c r="R337" s="114" t="e">
        <f>IF($M337&lt;$I337,"Error",IF(AND($K337&gt;$J337,$M337&gt;$K337),"Error",IF(AND($K337&lt;$J337,$M337&gt;$J337),"Error",-1*PMT(a!$E$8/12,2*$U337*a!$E$9,$F337-$M337-a!$E$4,0,1))))</f>
        <v>#N/A</v>
      </c>
      <c r="S337" s="32">
        <f t="shared" si="71"/>
        <v>1</v>
      </c>
      <c r="T337" s="33" t="e">
        <f t="shared" si="72"/>
        <v>#N/A</v>
      </c>
      <c r="U337" s="33" t="e">
        <f t="shared" si="77"/>
        <v>#N/A</v>
      </c>
      <c r="V337" s="33" t="e">
        <f t="shared" si="73"/>
        <v>#N/A</v>
      </c>
      <c r="W337" s="124">
        <f t="shared" si="74"/>
        <v>0</v>
      </c>
    </row>
    <row r="338" spans="9:23" x14ac:dyDescent="0.25">
      <c r="I338" s="31">
        <v>0</v>
      </c>
      <c r="J338" s="121">
        <f t="shared" si="68"/>
        <v>0</v>
      </c>
      <c r="K338" s="122" t="e">
        <f>MAX(0,($F338-0+PV(a!$E$8/12,2*$U338*a!$E$9,$W338,0,1)))</f>
        <v>#N/A</v>
      </c>
      <c r="L338" s="122" t="e">
        <f t="shared" si="75"/>
        <v>#N/A</v>
      </c>
      <c r="M338" s="114" t="e">
        <f t="shared" si="76"/>
        <v>#N/A</v>
      </c>
      <c r="N338" s="122" t="e">
        <f>-1*PMT(a!$E$8/12,2*$U338*a!$E$9,$F338-a!$E$4-$I338,0,1)</f>
        <v>#N/A</v>
      </c>
      <c r="O338" s="123" t="e">
        <f>-1*PMT(a!$E$8/12,2*$U338*a!$E$9,$F338-a!$E$4-$J338,0,1)</f>
        <v>#N/A</v>
      </c>
      <c r="P338" s="123" t="e">
        <f t="shared" si="69"/>
        <v>#N/A</v>
      </c>
      <c r="Q338" s="123" t="e">
        <f t="shared" si="70"/>
        <v>#N/A</v>
      </c>
      <c r="R338" s="114" t="e">
        <f>IF($M338&lt;$I338,"Error",IF(AND($K338&gt;$J338,$M338&gt;$K338),"Error",IF(AND($K338&lt;$J338,$M338&gt;$J338),"Error",-1*PMT(a!$E$8/12,2*$U338*a!$E$9,$F338-$M338-a!$E$4,0,1))))</f>
        <v>#N/A</v>
      </c>
      <c r="S338" s="32">
        <f t="shared" si="71"/>
        <v>1</v>
      </c>
      <c r="T338" s="33" t="e">
        <f t="shared" si="72"/>
        <v>#N/A</v>
      </c>
      <c r="U338" s="33" t="e">
        <f t="shared" si="77"/>
        <v>#N/A</v>
      </c>
      <c r="V338" s="33" t="e">
        <f t="shared" si="73"/>
        <v>#N/A</v>
      </c>
      <c r="W338" s="124">
        <f t="shared" si="74"/>
        <v>0</v>
      </c>
    </row>
    <row r="339" spans="9:23" x14ac:dyDescent="0.25">
      <c r="I339" s="31">
        <v>0</v>
      </c>
      <c r="J339" s="121">
        <f t="shared" si="68"/>
        <v>0</v>
      </c>
      <c r="K339" s="122" t="e">
        <f>MAX(0,($F339-0+PV(a!$E$8/12,2*$U339*a!$E$9,$W339,0,1)))</f>
        <v>#N/A</v>
      </c>
      <c r="L339" s="122" t="e">
        <f t="shared" si="75"/>
        <v>#N/A</v>
      </c>
      <c r="M339" s="114" t="e">
        <f t="shared" si="76"/>
        <v>#N/A</v>
      </c>
      <c r="N339" s="122" t="e">
        <f>-1*PMT(a!$E$8/12,2*$U339*a!$E$9,$F339-a!$E$4-$I339,0,1)</f>
        <v>#N/A</v>
      </c>
      <c r="O339" s="123" t="e">
        <f>-1*PMT(a!$E$8/12,2*$U339*a!$E$9,$F339-a!$E$4-$J339,0,1)</f>
        <v>#N/A</v>
      </c>
      <c r="P339" s="123" t="e">
        <f t="shared" si="69"/>
        <v>#N/A</v>
      </c>
      <c r="Q339" s="123" t="e">
        <f t="shared" si="70"/>
        <v>#N/A</v>
      </c>
      <c r="R339" s="114" t="e">
        <f>IF($M339&lt;$I339,"Error",IF(AND($K339&gt;$J339,$M339&gt;$K339),"Error",IF(AND($K339&lt;$J339,$M339&gt;$J339),"Error",-1*PMT(a!$E$8/12,2*$U339*a!$E$9,$F339-$M339-a!$E$4,0,1))))</f>
        <v>#N/A</v>
      </c>
      <c r="S339" s="32">
        <f t="shared" si="71"/>
        <v>1</v>
      </c>
      <c r="T339" s="33" t="e">
        <f t="shared" si="72"/>
        <v>#N/A</v>
      </c>
      <c r="U339" s="33" t="e">
        <f t="shared" si="77"/>
        <v>#N/A</v>
      </c>
      <c r="V339" s="33" t="e">
        <f t="shared" si="73"/>
        <v>#N/A</v>
      </c>
      <c r="W339" s="124">
        <f t="shared" si="74"/>
        <v>0</v>
      </c>
    </row>
    <row r="340" spans="9:23" x14ac:dyDescent="0.25">
      <c r="I340" s="31">
        <v>0</v>
      </c>
      <c r="J340" s="121">
        <f t="shared" si="68"/>
        <v>0</v>
      </c>
      <c r="K340" s="122" t="e">
        <f>MAX(0,($F340-0+PV(a!$E$8/12,2*$U340*a!$E$9,$W340,0,1)))</f>
        <v>#N/A</v>
      </c>
      <c r="L340" s="122" t="e">
        <f t="shared" si="75"/>
        <v>#N/A</v>
      </c>
      <c r="M340" s="114" t="e">
        <f t="shared" si="76"/>
        <v>#N/A</v>
      </c>
      <c r="N340" s="122" t="e">
        <f>-1*PMT(a!$E$8/12,2*$U340*a!$E$9,$F340-a!$E$4-$I340,0,1)</f>
        <v>#N/A</v>
      </c>
      <c r="O340" s="123" t="e">
        <f>-1*PMT(a!$E$8/12,2*$U340*a!$E$9,$F340-a!$E$4-$J340,0,1)</f>
        <v>#N/A</v>
      </c>
      <c r="P340" s="123" t="e">
        <f t="shared" si="69"/>
        <v>#N/A</v>
      </c>
      <c r="Q340" s="123" t="e">
        <f t="shared" si="70"/>
        <v>#N/A</v>
      </c>
      <c r="R340" s="114" t="e">
        <f>IF($M340&lt;$I340,"Error",IF(AND($K340&gt;$J340,$M340&gt;$K340),"Error",IF(AND($K340&lt;$J340,$M340&gt;$J340),"Error",-1*PMT(a!$E$8/12,2*$U340*a!$E$9,$F340-$M340-a!$E$4,0,1))))</f>
        <v>#N/A</v>
      </c>
      <c r="S340" s="32">
        <f t="shared" si="71"/>
        <v>1</v>
      </c>
      <c r="T340" s="33" t="e">
        <f t="shared" si="72"/>
        <v>#N/A</v>
      </c>
      <c r="U340" s="33" t="e">
        <f t="shared" si="77"/>
        <v>#N/A</v>
      </c>
      <c r="V340" s="33" t="e">
        <f t="shared" si="73"/>
        <v>#N/A</v>
      </c>
      <c r="W340" s="124">
        <f t="shared" si="74"/>
        <v>0</v>
      </c>
    </row>
    <row r="341" spans="9:23" x14ac:dyDescent="0.25">
      <c r="I341" s="31">
        <v>0</v>
      </c>
      <c r="J341" s="121">
        <f t="shared" si="68"/>
        <v>0</v>
      </c>
      <c r="K341" s="122" t="e">
        <f>MAX(0,($F341-0+PV(a!$E$8/12,2*$U341*a!$E$9,$W341,0,1)))</f>
        <v>#N/A</v>
      </c>
      <c r="L341" s="122" t="e">
        <f t="shared" si="75"/>
        <v>#N/A</v>
      </c>
      <c r="M341" s="114" t="e">
        <f t="shared" si="76"/>
        <v>#N/A</v>
      </c>
      <c r="N341" s="122" t="e">
        <f>-1*PMT(a!$E$8/12,2*$U341*a!$E$9,$F341-a!$E$4-$I341,0,1)</f>
        <v>#N/A</v>
      </c>
      <c r="O341" s="123" t="e">
        <f>-1*PMT(a!$E$8/12,2*$U341*a!$E$9,$F341-a!$E$4-$J341,0,1)</f>
        <v>#N/A</v>
      </c>
      <c r="P341" s="123" t="e">
        <f t="shared" si="69"/>
        <v>#N/A</v>
      </c>
      <c r="Q341" s="123" t="e">
        <f t="shared" si="70"/>
        <v>#N/A</v>
      </c>
      <c r="R341" s="114" t="e">
        <f>IF($M341&lt;$I341,"Error",IF(AND($K341&gt;$J341,$M341&gt;$K341),"Error",IF(AND($K341&lt;$J341,$M341&gt;$J341),"Error",-1*PMT(a!$E$8/12,2*$U341*a!$E$9,$F341-$M341-a!$E$4,0,1))))</f>
        <v>#N/A</v>
      </c>
      <c r="S341" s="32">
        <f t="shared" si="71"/>
        <v>1</v>
      </c>
      <c r="T341" s="33" t="e">
        <f t="shared" si="72"/>
        <v>#N/A</v>
      </c>
      <c r="U341" s="33" t="e">
        <f t="shared" si="77"/>
        <v>#N/A</v>
      </c>
      <c r="V341" s="33" t="e">
        <f t="shared" si="73"/>
        <v>#N/A</v>
      </c>
      <c r="W341" s="124">
        <f t="shared" si="74"/>
        <v>0</v>
      </c>
    </row>
    <row r="342" spans="9:23" x14ac:dyDescent="0.25">
      <c r="I342" s="31">
        <v>0</v>
      </c>
      <c r="J342" s="121">
        <f t="shared" ref="J342:J405" si="78">F342*0.25</f>
        <v>0</v>
      </c>
      <c r="K342" s="122" t="e">
        <f>MAX(0,($F342-0+PV(a!$E$8/12,2*$U342*a!$E$9,$W342,0,1)))</f>
        <v>#N/A</v>
      </c>
      <c r="L342" s="122" t="e">
        <f t="shared" si="75"/>
        <v>#N/A</v>
      </c>
      <c r="M342" s="114" t="e">
        <f t="shared" si="76"/>
        <v>#N/A</v>
      </c>
      <c r="N342" s="122" t="e">
        <f>-1*PMT(a!$E$8/12,2*$U342*a!$E$9,$F342-a!$E$4-$I342,0,1)</f>
        <v>#N/A</v>
      </c>
      <c r="O342" s="123" t="e">
        <f>-1*PMT(a!$E$8/12,2*$U342*a!$E$9,$F342-a!$E$4-$J342,0,1)</f>
        <v>#N/A</v>
      </c>
      <c r="P342" s="123" t="e">
        <f t="shared" si="69"/>
        <v>#N/A</v>
      </c>
      <c r="Q342" s="123" t="e">
        <f t="shared" si="70"/>
        <v>#N/A</v>
      </c>
      <c r="R342" s="114" t="e">
        <f>IF($M342&lt;$I342,"Error",IF(AND($K342&gt;$J342,$M342&gt;$K342),"Error",IF(AND($K342&lt;$J342,$M342&gt;$J342),"Error",-1*PMT(a!$E$8/12,2*$U342*a!$E$9,$F342-$M342-a!$E$4,0,1))))</f>
        <v>#N/A</v>
      </c>
      <c r="S342" s="32">
        <f t="shared" si="71"/>
        <v>1</v>
      </c>
      <c r="T342" s="33" t="e">
        <f t="shared" si="72"/>
        <v>#N/A</v>
      </c>
      <c r="U342" s="33" t="e">
        <f t="shared" si="77"/>
        <v>#N/A</v>
      </c>
      <c r="V342" s="33" t="e">
        <f t="shared" si="73"/>
        <v>#N/A</v>
      </c>
      <c r="W342" s="124">
        <f t="shared" si="74"/>
        <v>0</v>
      </c>
    </row>
    <row r="343" spans="9:23" x14ac:dyDescent="0.25">
      <c r="I343" s="31">
        <v>0</v>
      </c>
      <c r="J343" s="121">
        <f t="shared" si="78"/>
        <v>0</v>
      </c>
      <c r="K343" s="122" t="e">
        <f>MAX(0,($F343-0+PV(a!$E$8/12,2*$U343*a!$E$9,$W343,0,1)))</f>
        <v>#N/A</v>
      </c>
      <c r="L343" s="122" t="e">
        <f t="shared" si="75"/>
        <v>#N/A</v>
      </c>
      <c r="M343" s="114" t="e">
        <f t="shared" si="76"/>
        <v>#N/A</v>
      </c>
      <c r="N343" s="122" t="e">
        <f>-1*PMT(a!$E$8/12,2*$U343*a!$E$9,$F343-a!$E$4-$I343,0,1)</f>
        <v>#N/A</v>
      </c>
      <c r="O343" s="123" t="e">
        <f>-1*PMT(a!$E$8/12,2*$U343*a!$E$9,$F343-a!$E$4-$J343,0,1)</f>
        <v>#N/A</v>
      </c>
      <c r="P343" s="123" t="e">
        <f t="shared" si="69"/>
        <v>#N/A</v>
      </c>
      <c r="Q343" s="123" t="e">
        <f t="shared" si="70"/>
        <v>#N/A</v>
      </c>
      <c r="R343" s="114" t="e">
        <f>IF($M343&lt;$I343,"Error",IF(AND($K343&gt;$J343,$M343&gt;$K343),"Error",IF(AND($K343&lt;$J343,$M343&gt;$J343),"Error",-1*PMT(a!$E$8/12,2*$U343*a!$E$9,$F343-$M343-a!$E$4,0,1))))</f>
        <v>#N/A</v>
      </c>
      <c r="S343" s="32">
        <f t="shared" si="71"/>
        <v>1</v>
      </c>
      <c r="T343" s="33" t="e">
        <f t="shared" si="72"/>
        <v>#N/A</v>
      </c>
      <c r="U343" s="33" t="e">
        <f t="shared" si="77"/>
        <v>#N/A</v>
      </c>
      <c r="V343" s="33" t="e">
        <f t="shared" si="73"/>
        <v>#N/A</v>
      </c>
      <c r="W343" s="124">
        <f t="shared" si="74"/>
        <v>0</v>
      </c>
    </row>
    <row r="344" spans="9:23" x14ac:dyDescent="0.25">
      <c r="I344" s="31">
        <v>0</v>
      </c>
      <c r="J344" s="121">
        <f t="shared" si="78"/>
        <v>0</v>
      </c>
      <c r="K344" s="122" t="e">
        <f>MAX(0,($F344-0+PV(a!$E$8/12,2*$U344*a!$E$9,$W344,0,1)))</f>
        <v>#N/A</v>
      </c>
      <c r="L344" s="122" t="e">
        <f t="shared" si="75"/>
        <v>#N/A</v>
      </c>
      <c r="M344" s="114" t="e">
        <f t="shared" si="76"/>
        <v>#N/A</v>
      </c>
      <c r="N344" s="122" t="e">
        <f>-1*PMT(a!$E$8/12,2*$U344*a!$E$9,$F344-a!$E$4-$I344,0,1)</f>
        <v>#N/A</v>
      </c>
      <c r="O344" s="123" t="e">
        <f>-1*PMT(a!$E$8/12,2*$U344*a!$E$9,$F344-a!$E$4-$J344,0,1)</f>
        <v>#N/A</v>
      </c>
      <c r="P344" s="123" t="e">
        <f t="shared" si="69"/>
        <v>#N/A</v>
      </c>
      <c r="Q344" s="123" t="e">
        <f t="shared" si="70"/>
        <v>#N/A</v>
      </c>
      <c r="R344" s="114" t="e">
        <f>IF($M344&lt;$I344,"Error",IF(AND($K344&gt;$J344,$M344&gt;$K344),"Error",IF(AND($K344&lt;$J344,$M344&gt;$J344),"Error",-1*PMT(a!$E$8/12,2*$U344*a!$E$9,$F344-$M344-a!$E$4,0,1))))</f>
        <v>#N/A</v>
      </c>
      <c r="S344" s="32">
        <f t="shared" si="71"/>
        <v>1</v>
      </c>
      <c r="T344" s="33" t="e">
        <f t="shared" si="72"/>
        <v>#N/A</v>
      </c>
      <c r="U344" s="33" t="e">
        <f t="shared" si="77"/>
        <v>#N/A</v>
      </c>
      <c r="V344" s="33" t="e">
        <f t="shared" si="73"/>
        <v>#N/A</v>
      </c>
      <c r="W344" s="124">
        <f t="shared" si="74"/>
        <v>0</v>
      </c>
    </row>
    <row r="345" spans="9:23" x14ac:dyDescent="0.25">
      <c r="I345" s="31">
        <v>0</v>
      </c>
      <c r="J345" s="121">
        <f t="shared" si="78"/>
        <v>0</v>
      </c>
      <c r="K345" s="122" t="e">
        <f>MAX(0,($F345-0+PV(a!$E$8/12,2*$U345*a!$E$9,$W345,0,1)))</f>
        <v>#N/A</v>
      </c>
      <c r="L345" s="122" t="e">
        <f t="shared" si="75"/>
        <v>#N/A</v>
      </c>
      <c r="M345" s="114" t="e">
        <f t="shared" si="76"/>
        <v>#N/A</v>
      </c>
      <c r="N345" s="122" t="e">
        <f>-1*PMT(a!$E$8/12,2*$U345*a!$E$9,$F345-a!$E$4-$I345,0,1)</f>
        <v>#N/A</v>
      </c>
      <c r="O345" s="123" t="e">
        <f>-1*PMT(a!$E$8/12,2*$U345*a!$E$9,$F345-a!$E$4-$J345,0,1)</f>
        <v>#N/A</v>
      </c>
      <c r="P345" s="123" t="e">
        <f t="shared" si="69"/>
        <v>#N/A</v>
      </c>
      <c r="Q345" s="123" t="e">
        <f t="shared" si="70"/>
        <v>#N/A</v>
      </c>
      <c r="R345" s="114" t="e">
        <f>IF($M345&lt;$I345,"Error",IF(AND($K345&gt;$J345,$M345&gt;$K345),"Error",IF(AND($K345&lt;$J345,$M345&gt;$J345),"Error",-1*PMT(a!$E$8/12,2*$U345*a!$E$9,$F345-$M345-a!$E$4,0,1))))</f>
        <v>#N/A</v>
      </c>
      <c r="S345" s="32">
        <f t="shared" si="71"/>
        <v>1</v>
      </c>
      <c r="T345" s="33" t="e">
        <f t="shared" si="72"/>
        <v>#N/A</v>
      </c>
      <c r="U345" s="33" t="e">
        <f t="shared" si="77"/>
        <v>#N/A</v>
      </c>
      <c r="V345" s="33" t="e">
        <f t="shared" si="73"/>
        <v>#N/A</v>
      </c>
      <c r="W345" s="124">
        <f t="shared" si="74"/>
        <v>0</v>
      </c>
    </row>
    <row r="346" spans="9:23" x14ac:dyDescent="0.25">
      <c r="I346" s="31">
        <v>0</v>
      </c>
      <c r="J346" s="121">
        <f t="shared" si="78"/>
        <v>0</v>
      </c>
      <c r="K346" s="122" t="e">
        <f>MAX(0,($F346-0+PV(a!$E$8/12,2*$U346*a!$E$9,$W346,0,1)))</f>
        <v>#N/A</v>
      </c>
      <c r="L346" s="122" t="e">
        <f t="shared" si="75"/>
        <v>#N/A</v>
      </c>
      <c r="M346" s="114" t="e">
        <f t="shared" si="76"/>
        <v>#N/A</v>
      </c>
      <c r="N346" s="122" t="e">
        <f>-1*PMT(a!$E$8/12,2*$U346*a!$E$9,$F346-a!$E$4-$I346,0,1)</f>
        <v>#N/A</v>
      </c>
      <c r="O346" s="123" t="e">
        <f>-1*PMT(a!$E$8/12,2*$U346*a!$E$9,$F346-a!$E$4-$J346,0,1)</f>
        <v>#N/A</v>
      </c>
      <c r="P346" s="123" t="e">
        <f t="shared" si="69"/>
        <v>#N/A</v>
      </c>
      <c r="Q346" s="123" t="e">
        <f t="shared" si="70"/>
        <v>#N/A</v>
      </c>
      <c r="R346" s="114" t="e">
        <f>IF($M346&lt;$I346,"Error",IF(AND($K346&gt;$J346,$M346&gt;$K346),"Error",IF(AND($K346&lt;$J346,$M346&gt;$J346),"Error",-1*PMT(a!$E$8/12,2*$U346*a!$E$9,$F346-$M346-a!$E$4,0,1))))</f>
        <v>#N/A</v>
      </c>
      <c r="S346" s="32">
        <f t="shared" si="71"/>
        <v>1</v>
      </c>
      <c r="T346" s="33" t="e">
        <f t="shared" si="72"/>
        <v>#N/A</v>
      </c>
      <c r="U346" s="33" t="e">
        <f t="shared" si="77"/>
        <v>#N/A</v>
      </c>
      <c r="V346" s="33" t="e">
        <f t="shared" si="73"/>
        <v>#N/A</v>
      </c>
      <c r="W346" s="124">
        <f t="shared" si="74"/>
        <v>0</v>
      </c>
    </row>
    <row r="347" spans="9:23" x14ac:dyDescent="0.25">
      <c r="I347" s="31">
        <v>0</v>
      </c>
      <c r="J347" s="121">
        <f t="shared" si="78"/>
        <v>0</v>
      </c>
      <c r="K347" s="122" t="e">
        <f>MAX(0,($F347-0+PV(a!$E$8/12,2*$U347*a!$E$9,$W347,0,1)))</f>
        <v>#N/A</v>
      </c>
      <c r="L347" s="122" t="e">
        <f t="shared" si="75"/>
        <v>#N/A</v>
      </c>
      <c r="M347" s="114" t="e">
        <f t="shared" si="76"/>
        <v>#N/A</v>
      </c>
      <c r="N347" s="122" t="e">
        <f>-1*PMT(a!$E$8/12,2*$U347*a!$E$9,$F347-a!$E$4-$I347,0,1)</f>
        <v>#N/A</v>
      </c>
      <c r="O347" s="123" t="e">
        <f>-1*PMT(a!$E$8/12,2*$U347*a!$E$9,$F347-a!$E$4-$J347,0,1)</f>
        <v>#N/A</v>
      </c>
      <c r="P347" s="123" t="e">
        <f t="shared" si="69"/>
        <v>#N/A</v>
      </c>
      <c r="Q347" s="123" t="e">
        <f t="shared" si="70"/>
        <v>#N/A</v>
      </c>
      <c r="R347" s="114" t="e">
        <f>IF($M347&lt;$I347,"Error",IF(AND($K347&gt;$J347,$M347&gt;$K347),"Error",IF(AND($K347&lt;$J347,$M347&gt;$J347),"Error",-1*PMT(a!$E$8/12,2*$U347*a!$E$9,$F347-$M347-a!$E$4,0,1))))</f>
        <v>#N/A</v>
      </c>
      <c r="S347" s="32">
        <f t="shared" si="71"/>
        <v>1</v>
      </c>
      <c r="T347" s="33" t="e">
        <f t="shared" si="72"/>
        <v>#N/A</v>
      </c>
      <c r="U347" s="33" t="e">
        <f t="shared" si="77"/>
        <v>#N/A</v>
      </c>
      <c r="V347" s="33" t="e">
        <f t="shared" si="73"/>
        <v>#N/A</v>
      </c>
      <c r="W347" s="124">
        <f t="shared" si="74"/>
        <v>0</v>
      </c>
    </row>
    <row r="348" spans="9:23" x14ac:dyDescent="0.25">
      <c r="I348" s="31">
        <v>0</v>
      </c>
      <c r="J348" s="121">
        <f t="shared" si="78"/>
        <v>0</v>
      </c>
      <c r="K348" s="122" t="e">
        <f>MAX(0,($F348-0+PV(a!$E$8/12,2*$U348*a!$E$9,$W348,0,1)))</f>
        <v>#N/A</v>
      </c>
      <c r="L348" s="122" t="e">
        <f t="shared" si="75"/>
        <v>#N/A</v>
      </c>
      <c r="M348" s="114" t="e">
        <f t="shared" si="76"/>
        <v>#N/A</v>
      </c>
      <c r="N348" s="122" t="e">
        <f>-1*PMT(a!$E$8/12,2*$U348*a!$E$9,$F348-a!$E$4-$I348,0,1)</f>
        <v>#N/A</v>
      </c>
      <c r="O348" s="123" t="e">
        <f>-1*PMT(a!$E$8/12,2*$U348*a!$E$9,$F348-a!$E$4-$J348,0,1)</f>
        <v>#N/A</v>
      </c>
      <c r="P348" s="123" t="e">
        <f t="shared" si="69"/>
        <v>#N/A</v>
      </c>
      <c r="Q348" s="123" t="e">
        <f t="shared" si="70"/>
        <v>#N/A</v>
      </c>
      <c r="R348" s="114" t="e">
        <f>IF($M348&lt;$I348,"Error",IF(AND($K348&gt;$J348,$M348&gt;$K348),"Error",IF(AND($K348&lt;$J348,$M348&gt;$J348),"Error",-1*PMT(a!$E$8/12,2*$U348*a!$E$9,$F348-$M348-a!$E$4,0,1))))</f>
        <v>#N/A</v>
      </c>
      <c r="S348" s="32">
        <f t="shared" si="71"/>
        <v>1</v>
      </c>
      <c r="T348" s="33" t="e">
        <f t="shared" si="72"/>
        <v>#N/A</v>
      </c>
      <c r="U348" s="33" t="e">
        <f t="shared" si="77"/>
        <v>#N/A</v>
      </c>
      <c r="V348" s="33" t="e">
        <f t="shared" si="73"/>
        <v>#N/A</v>
      </c>
      <c r="W348" s="124">
        <f t="shared" si="74"/>
        <v>0</v>
      </c>
    </row>
    <row r="349" spans="9:23" x14ac:dyDescent="0.25">
      <c r="I349" s="31">
        <v>0</v>
      </c>
      <c r="J349" s="121">
        <f t="shared" si="78"/>
        <v>0</v>
      </c>
      <c r="K349" s="122" t="e">
        <f>MAX(0,($F349-0+PV(a!$E$8/12,2*$U349*a!$E$9,$W349,0,1)))</f>
        <v>#N/A</v>
      </c>
      <c r="L349" s="122" t="e">
        <f t="shared" si="75"/>
        <v>#N/A</v>
      </c>
      <c r="M349" s="114" t="e">
        <f t="shared" si="76"/>
        <v>#N/A</v>
      </c>
      <c r="N349" s="122" t="e">
        <f>-1*PMT(a!$E$8/12,2*$U349*a!$E$9,$F349-a!$E$4-$I349,0,1)</f>
        <v>#N/A</v>
      </c>
      <c r="O349" s="123" t="e">
        <f>-1*PMT(a!$E$8/12,2*$U349*a!$E$9,$F349-a!$E$4-$J349,0,1)</f>
        <v>#N/A</v>
      </c>
      <c r="P349" s="123" t="e">
        <f t="shared" si="69"/>
        <v>#N/A</v>
      </c>
      <c r="Q349" s="123" t="e">
        <f t="shared" si="70"/>
        <v>#N/A</v>
      </c>
      <c r="R349" s="114" t="e">
        <f>IF($M349&lt;$I349,"Error",IF(AND($K349&gt;$J349,$M349&gt;$K349),"Error",IF(AND($K349&lt;$J349,$M349&gt;$J349),"Error",-1*PMT(a!$E$8/12,2*$U349*a!$E$9,$F349-$M349-a!$E$4,0,1))))</f>
        <v>#N/A</v>
      </c>
      <c r="S349" s="32">
        <f t="shared" si="71"/>
        <v>1</v>
      </c>
      <c r="T349" s="33" t="e">
        <f t="shared" si="72"/>
        <v>#N/A</v>
      </c>
      <c r="U349" s="33" t="e">
        <f t="shared" si="77"/>
        <v>#N/A</v>
      </c>
      <c r="V349" s="33" t="e">
        <f t="shared" si="73"/>
        <v>#N/A</v>
      </c>
      <c r="W349" s="124">
        <f t="shared" si="74"/>
        <v>0</v>
      </c>
    </row>
    <row r="350" spans="9:23" x14ac:dyDescent="0.25">
      <c r="I350" s="31">
        <v>0</v>
      </c>
      <c r="J350" s="121">
        <f t="shared" si="78"/>
        <v>0</v>
      </c>
      <c r="K350" s="122" t="e">
        <f>MAX(0,($F350-0+PV(a!$E$8/12,2*$U350*a!$E$9,$W350,0,1)))</f>
        <v>#N/A</v>
      </c>
      <c r="L350" s="122" t="e">
        <f t="shared" si="75"/>
        <v>#N/A</v>
      </c>
      <c r="M350" s="114" t="e">
        <f t="shared" si="76"/>
        <v>#N/A</v>
      </c>
      <c r="N350" s="122" t="e">
        <f>-1*PMT(a!$E$8/12,2*$U350*a!$E$9,$F350-a!$E$4-$I350,0,1)</f>
        <v>#N/A</v>
      </c>
      <c r="O350" s="123" t="e">
        <f>-1*PMT(a!$E$8/12,2*$U350*a!$E$9,$F350-a!$E$4-$J350,0,1)</f>
        <v>#N/A</v>
      </c>
      <c r="P350" s="123" t="e">
        <f t="shared" si="69"/>
        <v>#N/A</v>
      </c>
      <c r="Q350" s="123" t="e">
        <f t="shared" si="70"/>
        <v>#N/A</v>
      </c>
      <c r="R350" s="114" t="e">
        <f>IF($M350&lt;$I350,"Error",IF(AND($K350&gt;$J350,$M350&gt;$K350),"Error",IF(AND($K350&lt;$J350,$M350&gt;$J350),"Error",-1*PMT(a!$E$8/12,2*$U350*a!$E$9,$F350-$M350-a!$E$4,0,1))))</f>
        <v>#N/A</v>
      </c>
      <c r="S350" s="32">
        <f t="shared" si="71"/>
        <v>1</v>
      </c>
      <c r="T350" s="33" t="e">
        <f t="shared" si="72"/>
        <v>#N/A</v>
      </c>
      <c r="U350" s="33" t="e">
        <f t="shared" si="77"/>
        <v>#N/A</v>
      </c>
      <c r="V350" s="33" t="e">
        <f t="shared" si="73"/>
        <v>#N/A</v>
      </c>
      <c r="W350" s="124">
        <f t="shared" si="74"/>
        <v>0</v>
      </c>
    </row>
    <row r="351" spans="9:23" x14ac:dyDescent="0.25">
      <c r="I351" s="31">
        <v>0</v>
      </c>
      <c r="J351" s="121">
        <f t="shared" si="78"/>
        <v>0</v>
      </c>
      <c r="K351" s="122" t="e">
        <f>MAX(0,($F351-0+PV(a!$E$8/12,2*$U351*a!$E$9,$W351,0,1)))</f>
        <v>#N/A</v>
      </c>
      <c r="L351" s="122" t="e">
        <f t="shared" si="75"/>
        <v>#N/A</v>
      </c>
      <c r="M351" s="114" t="e">
        <f t="shared" si="76"/>
        <v>#N/A</v>
      </c>
      <c r="N351" s="122" t="e">
        <f>-1*PMT(a!$E$8/12,2*$U351*a!$E$9,$F351-a!$E$4-$I351,0,1)</f>
        <v>#N/A</v>
      </c>
      <c r="O351" s="123" t="e">
        <f>-1*PMT(a!$E$8/12,2*$U351*a!$E$9,$F351-a!$E$4-$J351,0,1)</f>
        <v>#N/A</v>
      </c>
      <c r="P351" s="123" t="e">
        <f t="shared" si="69"/>
        <v>#N/A</v>
      </c>
      <c r="Q351" s="123" t="e">
        <f t="shared" si="70"/>
        <v>#N/A</v>
      </c>
      <c r="R351" s="114" t="e">
        <f>IF($M351&lt;$I351,"Error",IF(AND($K351&gt;$J351,$M351&gt;$K351),"Error",IF(AND($K351&lt;$J351,$M351&gt;$J351),"Error",-1*PMT(a!$E$8/12,2*$U351*a!$E$9,$F351-$M351-a!$E$4,0,1))))</f>
        <v>#N/A</v>
      </c>
      <c r="S351" s="32">
        <f t="shared" si="71"/>
        <v>1</v>
      </c>
      <c r="T351" s="33" t="e">
        <f t="shared" si="72"/>
        <v>#N/A</v>
      </c>
      <c r="U351" s="33" t="e">
        <f t="shared" si="77"/>
        <v>#N/A</v>
      </c>
      <c r="V351" s="33" t="e">
        <f t="shared" si="73"/>
        <v>#N/A</v>
      </c>
      <c r="W351" s="124">
        <f t="shared" si="74"/>
        <v>0</v>
      </c>
    </row>
    <row r="352" spans="9:23" x14ac:dyDescent="0.25">
      <c r="I352" s="31">
        <v>0</v>
      </c>
      <c r="J352" s="121">
        <f t="shared" si="78"/>
        <v>0</v>
      </c>
      <c r="K352" s="122" t="e">
        <f>MAX(0,($F352-0+PV(a!$E$8/12,2*$U352*a!$E$9,$W352,0,1)))</f>
        <v>#N/A</v>
      </c>
      <c r="L352" s="122" t="e">
        <f t="shared" si="75"/>
        <v>#N/A</v>
      </c>
      <c r="M352" s="114" t="e">
        <f t="shared" si="76"/>
        <v>#N/A</v>
      </c>
      <c r="N352" s="122" t="e">
        <f>-1*PMT(a!$E$8/12,2*$U352*a!$E$9,$F352-a!$E$4-$I352,0,1)</f>
        <v>#N/A</v>
      </c>
      <c r="O352" s="123" t="e">
        <f>-1*PMT(a!$E$8/12,2*$U352*a!$E$9,$F352-a!$E$4-$J352,0,1)</f>
        <v>#N/A</v>
      </c>
      <c r="P352" s="123" t="e">
        <f t="shared" si="69"/>
        <v>#N/A</v>
      </c>
      <c r="Q352" s="123" t="e">
        <f t="shared" si="70"/>
        <v>#N/A</v>
      </c>
      <c r="R352" s="114" t="e">
        <f>IF($M352&lt;$I352,"Error",IF(AND($K352&gt;$J352,$M352&gt;$K352),"Error",IF(AND($K352&lt;$J352,$M352&gt;$J352),"Error",-1*PMT(a!$E$8/12,2*$U352*a!$E$9,$F352-$M352-a!$E$4,0,1))))</f>
        <v>#N/A</v>
      </c>
      <c r="S352" s="32">
        <f t="shared" si="71"/>
        <v>1</v>
      </c>
      <c r="T352" s="33" t="e">
        <f t="shared" si="72"/>
        <v>#N/A</v>
      </c>
      <c r="U352" s="33" t="e">
        <f t="shared" si="77"/>
        <v>#N/A</v>
      </c>
      <c r="V352" s="33" t="e">
        <f t="shared" si="73"/>
        <v>#N/A</v>
      </c>
      <c r="W352" s="124">
        <f t="shared" si="74"/>
        <v>0</v>
      </c>
    </row>
    <row r="353" spans="9:23" x14ac:dyDescent="0.25">
      <c r="I353" s="31">
        <v>0</v>
      </c>
      <c r="J353" s="121">
        <f t="shared" si="78"/>
        <v>0</v>
      </c>
      <c r="K353" s="122" t="e">
        <f>MAX(0,($F353-0+PV(a!$E$8/12,2*$U353*a!$E$9,$W353,0,1)))</f>
        <v>#N/A</v>
      </c>
      <c r="L353" s="122" t="e">
        <f t="shared" si="75"/>
        <v>#N/A</v>
      </c>
      <c r="M353" s="114" t="e">
        <f t="shared" si="76"/>
        <v>#N/A</v>
      </c>
      <c r="N353" s="122" t="e">
        <f>-1*PMT(a!$E$8/12,2*$U353*a!$E$9,$F353-a!$E$4-$I353,0,1)</f>
        <v>#N/A</v>
      </c>
      <c r="O353" s="123" t="e">
        <f>-1*PMT(a!$E$8/12,2*$U353*a!$E$9,$F353-a!$E$4-$J353,0,1)</f>
        <v>#N/A</v>
      </c>
      <c r="P353" s="123" t="e">
        <f t="shared" si="69"/>
        <v>#N/A</v>
      </c>
      <c r="Q353" s="123" t="e">
        <f t="shared" si="70"/>
        <v>#N/A</v>
      </c>
      <c r="R353" s="114" t="e">
        <f>IF($M353&lt;$I353,"Error",IF(AND($K353&gt;$J353,$M353&gt;$K353),"Error",IF(AND($K353&lt;$J353,$M353&gt;$J353),"Error",-1*PMT(a!$E$8/12,2*$U353*a!$E$9,$F353-$M353-a!$E$4,0,1))))</f>
        <v>#N/A</v>
      </c>
      <c r="S353" s="32">
        <f t="shared" si="71"/>
        <v>1</v>
      </c>
      <c r="T353" s="33" t="e">
        <f t="shared" si="72"/>
        <v>#N/A</v>
      </c>
      <c r="U353" s="33" t="e">
        <f t="shared" si="77"/>
        <v>#N/A</v>
      </c>
      <c r="V353" s="33" t="e">
        <f t="shared" si="73"/>
        <v>#N/A</v>
      </c>
      <c r="W353" s="124">
        <f t="shared" si="74"/>
        <v>0</v>
      </c>
    </row>
    <row r="354" spans="9:23" x14ac:dyDescent="0.25">
      <c r="I354" s="31">
        <v>0</v>
      </c>
      <c r="J354" s="121">
        <f t="shared" si="78"/>
        <v>0</v>
      </c>
      <c r="K354" s="122" t="e">
        <f>MAX(0,($F354-0+PV(a!$E$8/12,2*$U354*a!$E$9,$W354,0,1)))</f>
        <v>#N/A</v>
      </c>
      <c r="L354" s="122" t="e">
        <f t="shared" si="75"/>
        <v>#N/A</v>
      </c>
      <c r="M354" s="114" t="e">
        <f t="shared" si="76"/>
        <v>#N/A</v>
      </c>
      <c r="N354" s="122" t="e">
        <f>-1*PMT(a!$E$8/12,2*$U354*a!$E$9,$F354-a!$E$4-$I354,0,1)</f>
        <v>#N/A</v>
      </c>
      <c r="O354" s="123" t="e">
        <f>-1*PMT(a!$E$8/12,2*$U354*a!$E$9,$F354-a!$E$4-$J354,0,1)</f>
        <v>#N/A</v>
      </c>
      <c r="P354" s="123" t="e">
        <f t="shared" si="69"/>
        <v>#N/A</v>
      </c>
      <c r="Q354" s="123" t="e">
        <f t="shared" si="70"/>
        <v>#N/A</v>
      </c>
      <c r="R354" s="114" t="e">
        <f>IF($M354&lt;$I354,"Error",IF(AND($K354&gt;$J354,$M354&gt;$K354),"Error",IF(AND($K354&lt;$J354,$M354&gt;$J354),"Error",-1*PMT(a!$E$8/12,2*$U354*a!$E$9,$F354-$M354-a!$E$4,0,1))))</f>
        <v>#N/A</v>
      </c>
      <c r="S354" s="32">
        <f t="shared" si="71"/>
        <v>1</v>
      </c>
      <c r="T354" s="33" t="e">
        <f t="shared" si="72"/>
        <v>#N/A</v>
      </c>
      <c r="U354" s="33" t="e">
        <f t="shared" si="77"/>
        <v>#N/A</v>
      </c>
      <c r="V354" s="33" t="e">
        <f t="shared" si="73"/>
        <v>#N/A</v>
      </c>
      <c r="W354" s="124">
        <f t="shared" si="74"/>
        <v>0</v>
      </c>
    </row>
    <row r="355" spans="9:23" x14ac:dyDescent="0.25">
      <c r="I355" s="31">
        <v>0</v>
      </c>
      <c r="J355" s="121">
        <f t="shared" si="78"/>
        <v>0</v>
      </c>
      <c r="K355" s="122" t="e">
        <f>MAX(0,($F355-0+PV(a!$E$8/12,2*$U355*a!$E$9,$W355,0,1)))</f>
        <v>#N/A</v>
      </c>
      <c r="L355" s="122" t="e">
        <f t="shared" si="75"/>
        <v>#N/A</v>
      </c>
      <c r="M355" s="114" t="e">
        <f t="shared" si="76"/>
        <v>#N/A</v>
      </c>
      <c r="N355" s="122" t="e">
        <f>-1*PMT(a!$E$8/12,2*$U355*a!$E$9,$F355-a!$E$4-$I355,0,1)</f>
        <v>#N/A</v>
      </c>
      <c r="O355" s="123" t="e">
        <f>-1*PMT(a!$E$8/12,2*$U355*a!$E$9,$F355-a!$E$4-$J355,0,1)</f>
        <v>#N/A</v>
      </c>
      <c r="P355" s="123" t="e">
        <f t="shared" si="69"/>
        <v>#N/A</v>
      </c>
      <c r="Q355" s="123" t="e">
        <f t="shared" si="70"/>
        <v>#N/A</v>
      </c>
      <c r="R355" s="114" t="e">
        <f>IF($M355&lt;$I355,"Error",IF(AND($K355&gt;$J355,$M355&gt;$K355),"Error",IF(AND($K355&lt;$J355,$M355&gt;$J355),"Error",-1*PMT(a!$E$8/12,2*$U355*a!$E$9,$F355-$M355-a!$E$4,0,1))))</f>
        <v>#N/A</v>
      </c>
      <c r="S355" s="32">
        <f t="shared" si="71"/>
        <v>1</v>
      </c>
      <c r="T355" s="33" t="e">
        <f t="shared" si="72"/>
        <v>#N/A</v>
      </c>
      <c r="U355" s="33" t="e">
        <f t="shared" si="77"/>
        <v>#N/A</v>
      </c>
      <c r="V355" s="33" t="e">
        <f t="shared" si="73"/>
        <v>#N/A</v>
      </c>
      <c r="W355" s="124">
        <f t="shared" si="74"/>
        <v>0</v>
      </c>
    </row>
    <row r="356" spans="9:23" x14ac:dyDescent="0.25">
      <c r="I356" s="31">
        <v>0</v>
      </c>
      <c r="J356" s="121">
        <f t="shared" si="78"/>
        <v>0</v>
      </c>
      <c r="K356" s="122" t="e">
        <f>MAX(0,($F356-0+PV(a!$E$8/12,2*$U356*a!$E$9,$W356,0,1)))</f>
        <v>#N/A</v>
      </c>
      <c r="L356" s="122" t="e">
        <f t="shared" si="75"/>
        <v>#N/A</v>
      </c>
      <c r="M356" s="114" t="e">
        <f t="shared" si="76"/>
        <v>#N/A</v>
      </c>
      <c r="N356" s="122" t="e">
        <f>-1*PMT(a!$E$8/12,2*$U356*a!$E$9,$F356-a!$E$4-$I356,0,1)</f>
        <v>#N/A</v>
      </c>
      <c r="O356" s="123" t="e">
        <f>-1*PMT(a!$E$8/12,2*$U356*a!$E$9,$F356-a!$E$4-$J356,0,1)</f>
        <v>#N/A</v>
      </c>
      <c r="P356" s="123" t="e">
        <f t="shared" si="69"/>
        <v>#N/A</v>
      </c>
      <c r="Q356" s="123" t="e">
        <f t="shared" si="70"/>
        <v>#N/A</v>
      </c>
      <c r="R356" s="114" t="e">
        <f>IF($M356&lt;$I356,"Error",IF(AND($K356&gt;$J356,$M356&gt;$K356),"Error",IF(AND($K356&lt;$J356,$M356&gt;$J356),"Error",-1*PMT(a!$E$8/12,2*$U356*a!$E$9,$F356-$M356-a!$E$4,0,1))))</f>
        <v>#N/A</v>
      </c>
      <c r="S356" s="32">
        <f t="shared" si="71"/>
        <v>1</v>
      </c>
      <c r="T356" s="33" t="e">
        <f t="shared" si="72"/>
        <v>#N/A</v>
      </c>
      <c r="U356" s="33" t="e">
        <f t="shared" si="77"/>
        <v>#N/A</v>
      </c>
      <c r="V356" s="33" t="e">
        <f t="shared" si="73"/>
        <v>#N/A</v>
      </c>
      <c r="W356" s="124">
        <f t="shared" si="74"/>
        <v>0</v>
      </c>
    </row>
    <row r="357" spans="9:23" x14ac:dyDescent="0.25">
      <c r="I357" s="31">
        <v>0</v>
      </c>
      <c r="J357" s="121">
        <f t="shared" si="78"/>
        <v>0</v>
      </c>
      <c r="K357" s="122" t="e">
        <f>MAX(0,($F357-0+PV(a!$E$8/12,2*$U357*a!$E$9,$W357,0,1)))</f>
        <v>#N/A</v>
      </c>
      <c r="L357" s="122" t="e">
        <f t="shared" si="75"/>
        <v>#N/A</v>
      </c>
      <c r="M357" s="114" t="e">
        <f t="shared" si="76"/>
        <v>#N/A</v>
      </c>
      <c r="N357" s="122" t="e">
        <f>-1*PMT(a!$E$8/12,2*$U357*a!$E$9,$F357-a!$E$4-$I357,0,1)</f>
        <v>#N/A</v>
      </c>
      <c r="O357" s="123" t="e">
        <f>-1*PMT(a!$E$8/12,2*$U357*a!$E$9,$F357-a!$E$4-$J357,0,1)</f>
        <v>#N/A</v>
      </c>
      <c r="P357" s="123" t="e">
        <f t="shared" si="69"/>
        <v>#N/A</v>
      </c>
      <c r="Q357" s="123" t="e">
        <f t="shared" si="70"/>
        <v>#N/A</v>
      </c>
      <c r="R357" s="114" t="e">
        <f>IF($M357&lt;$I357,"Error",IF(AND($K357&gt;$J357,$M357&gt;$K357),"Error",IF(AND($K357&lt;$J357,$M357&gt;$J357),"Error",-1*PMT(a!$E$8/12,2*$U357*a!$E$9,$F357-$M357-a!$E$4,0,1))))</f>
        <v>#N/A</v>
      </c>
      <c r="S357" s="32">
        <f t="shared" si="71"/>
        <v>1</v>
      </c>
      <c r="T357" s="33" t="e">
        <f t="shared" si="72"/>
        <v>#N/A</v>
      </c>
      <c r="U357" s="33" t="e">
        <f t="shared" si="77"/>
        <v>#N/A</v>
      </c>
      <c r="V357" s="33" t="e">
        <f t="shared" si="73"/>
        <v>#N/A</v>
      </c>
      <c r="W357" s="124">
        <f t="shared" si="74"/>
        <v>0</v>
      </c>
    </row>
    <row r="358" spans="9:23" x14ac:dyDescent="0.25">
      <c r="I358" s="31">
        <v>0</v>
      </c>
      <c r="J358" s="121">
        <f t="shared" si="78"/>
        <v>0</v>
      </c>
      <c r="K358" s="122" t="e">
        <f>MAX(0,($F358-0+PV(a!$E$8/12,2*$U358*a!$E$9,$W358,0,1)))</f>
        <v>#N/A</v>
      </c>
      <c r="L358" s="122" t="e">
        <f t="shared" si="75"/>
        <v>#N/A</v>
      </c>
      <c r="M358" s="114" t="e">
        <f t="shared" si="76"/>
        <v>#N/A</v>
      </c>
      <c r="N358" s="122" t="e">
        <f>-1*PMT(a!$E$8/12,2*$U358*a!$E$9,$F358-a!$E$4-$I358,0,1)</f>
        <v>#N/A</v>
      </c>
      <c r="O358" s="123" t="e">
        <f>-1*PMT(a!$E$8/12,2*$U358*a!$E$9,$F358-a!$E$4-$J358,0,1)</f>
        <v>#N/A</v>
      </c>
      <c r="P358" s="123" t="e">
        <f t="shared" si="69"/>
        <v>#N/A</v>
      </c>
      <c r="Q358" s="123" t="e">
        <f t="shared" si="70"/>
        <v>#N/A</v>
      </c>
      <c r="R358" s="114" t="e">
        <f>IF($M358&lt;$I358,"Error",IF(AND($K358&gt;$J358,$M358&gt;$K358),"Error",IF(AND($K358&lt;$J358,$M358&gt;$J358),"Error",-1*PMT(a!$E$8/12,2*$U358*a!$E$9,$F358-$M358-a!$E$4,0,1))))</f>
        <v>#N/A</v>
      </c>
      <c r="S358" s="32">
        <f t="shared" si="71"/>
        <v>1</v>
      </c>
      <c r="T358" s="33" t="e">
        <f t="shared" si="72"/>
        <v>#N/A</v>
      </c>
      <c r="U358" s="33" t="e">
        <f t="shared" si="77"/>
        <v>#N/A</v>
      </c>
      <c r="V358" s="33" t="e">
        <f t="shared" si="73"/>
        <v>#N/A</v>
      </c>
      <c r="W358" s="124">
        <f t="shared" si="74"/>
        <v>0</v>
      </c>
    </row>
    <row r="359" spans="9:23" x14ac:dyDescent="0.25">
      <c r="I359" s="31">
        <v>0</v>
      </c>
      <c r="J359" s="121">
        <f t="shared" si="78"/>
        <v>0</v>
      </c>
      <c r="K359" s="122" t="e">
        <f>MAX(0,($F359-0+PV(a!$E$8/12,2*$U359*a!$E$9,$W359,0,1)))</f>
        <v>#N/A</v>
      </c>
      <c r="L359" s="122" t="e">
        <f t="shared" si="75"/>
        <v>#N/A</v>
      </c>
      <c r="M359" s="114" t="e">
        <f t="shared" si="76"/>
        <v>#N/A</v>
      </c>
      <c r="N359" s="122" t="e">
        <f>-1*PMT(a!$E$8/12,2*$U359*a!$E$9,$F359-a!$E$4-$I359,0,1)</f>
        <v>#N/A</v>
      </c>
      <c r="O359" s="123" t="e">
        <f>-1*PMT(a!$E$8/12,2*$U359*a!$E$9,$F359-a!$E$4-$J359,0,1)</f>
        <v>#N/A</v>
      </c>
      <c r="P359" s="123" t="e">
        <f t="shared" si="69"/>
        <v>#N/A</v>
      </c>
      <c r="Q359" s="123" t="e">
        <f t="shared" si="70"/>
        <v>#N/A</v>
      </c>
      <c r="R359" s="114" t="e">
        <f>IF($M359&lt;$I359,"Error",IF(AND($K359&gt;$J359,$M359&gt;$K359),"Error",IF(AND($K359&lt;$J359,$M359&gt;$J359),"Error",-1*PMT(a!$E$8/12,2*$U359*a!$E$9,$F359-$M359-a!$E$4,0,1))))</f>
        <v>#N/A</v>
      </c>
      <c r="S359" s="32">
        <f t="shared" si="71"/>
        <v>1</v>
      </c>
      <c r="T359" s="33" t="e">
        <f t="shared" si="72"/>
        <v>#N/A</v>
      </c>
      <c r="U359" s="33" t="e">
        <f t="shared" si="77"/>
        <v>#N/A</v>
      </c>
      <c r="V359" s="33" t="e">
        <f t="shared" si="73"/>
        <v>#N/A</v>
      </c>
      <c r="W359" s="124">
        <f t="shared" si="74"/>
        <v>0</v>
      </c>
    </row>
    <row r="360" spans="9:23" x14ac:dyDescent="0.25">
      <c r="I360" s="31">
        <v>0</v>
      </c>
      <c r="J360" s="121">
        <f t="shared" si="78"/>
        <v>0</v>
      </c>
      <c r="K360" s="122" t="e">
        <f>MAX(0,($F360-0+PV(a!$E$8/12,2*$U360*a!$E$9,$W360,0,1)))</f>
        <v>#N/A</v>
      </c>
      <c r="L360" s="122" t="e">
        <f t="shared" si="75"/>
        <v>#N/A</v>
      </c>
      <c r="M360" s="114" t="e">
        <f t="shared" si="76"/>
        <v>#N/A</v>
      </c>
      <c r="N360" s="122" t="e">
        <f>-1*PMT(a!$E$8/12,2*$U360*a!$E$9,$F360-a!$E$4-$I360,0,1)</f>
        <v>#N/A</v>
      </c>
      <c r="O360" s="123" t="e">
        <f>-1*PMT(a!$E$8/12,2*$U360*a!$E$9,$F360-a!$E$4-$J360,0,1)</f>
        <v>#N/A</v>
      </c>
      <c r="P360" s="123" t="e">
        <f t="shared" si="69"/>
        <v>#N/A</v>
      </c>
      <c r="Q360" s="123" t="e">
        <f t="shared" si="70"/>
        <v>#N/A</v>
      </c>
      <c r="R360" s="114" t="e">
        <f>IF($M360&lt;$I360,"Error",IF(AND($K360&gt;$J360,$M360&gt;$K360),"Error",IF(AND($K360&lt;$J360,$M360&gt;$J360),"Error",-1*PMT(a!$E$8/12,2*$U360*a!$E$9,$F360-$M360-a!$E$4,0,1))))</f>
        <v>#N/A</v>
      </c>
      <c r="S360" s="32">
        <f t="shared" si="71"/>
        <v>1</v>
      </c>
      <c r="T360" s="33" t="e">
        <f t="shared" si="72"/>
        <v>#N/A</v>
      </c>
      <c r="U360" s="33" t="e">
        <f t="shared" si="77"/>
        <v>#N/A</v>
      </c>
      <c r="V360" s="33" t="e">
        <f t="shared" si="73"/>
        <v>#N/A</v>
      </c>
      <c r="W360" s="124">
        <f t="shared" si="74"/>
        <v>0</v>
      </c>
    </row>
    <row r="361" spans="9:23" x14ac:dyDescent="0.25">
      <c r="I361" s="31">
        <v>0</v>
      </c>
      <c r="J361" s="121">
        <f t="shared" si="78"/>
        <v>0</v>
      </c>
      <c r="K361" s="122" t="e">
        <f>MAX(0,($F361-0+PV(a!$E$8/12,2*$U361*a!$E$9,$W361,0,1)))</f>
        <v>#N/A</v>
      </c>
      <c r="L361" s="122" t="e">
        <f t="shared" si="75"/>
        <v>#N/A</v>
      </c>
      <c r="M361" s="114" t="e">
        <f t="shared" si="76"/>
        <v>#N/A</v>
      </c>
      <c r="N361" s="122" t="e">
        <f>-1*PMT(a!$E$8/12,2*$U361*a!$E$9,$F361-a!$E$4-$I361,0,1)</f>
        <v>#N/A</v>
      </c>
      <c r="O361" s="123" t="e">
        <f>-1*PMT(a!$E$8/12,2*$U361*a!$E$9,$F361-a!$E$4-$J361,0,1)</f>
        <v>#N/A</v>
      </c>
      <c r="P361" s="123" t="e">
        <f t="shared" si="69"/>
        <v>#N/A</v>
      </c>
      <c r="Q361" s="123" t="e">
        <f t="shared" si="70"/>
        <v>#N/A</v>
      </c>
      <c r="R361" s="114" t="e">
        <f>IF($M361&lt;$I361,"Error",IF(AND($K361&gt;$J361,$M361&gt;$K361),"Error",IF(AND($K361&lt;$J361,$M361&gt;$J361),"Error",-1*PMT(a!$E$8/12,2*$U361*a!$E$9,$F361-$M361-a!$E$4,0,1))))</f>
        <v>#N/A</v>
      </c>
      <c r="S361" s="32">
        <f t="shared" si="71"/>
        <v>1</v>
      </c>
      <c r="T361" s="33" t="e">
        <f t="shared" si="72"/>
        <v>#N/A</v>
      </c>
      <c r="U361" s="33" t="e">
        <f t="shared" si="77"/>
        <v>#N/A</v>
      </c>
      <c r="V361" s="33" t="e">
        <f t="shared" si="73"/>
        <v>#N/A</v>
      </c>
      <c r="W361" s="124">
        <f t="shared" si="74"/>
        <v>0</v>
      </c>
    </row>
    <row r="362" spans="9:23" x14ac:dyDescent="0.25">
      <c r="I362" s="31">
        <v>0</v>
      </c>
      <c r="J362" s="121">
        <f t="shared" si="78"/>
        <v>0</v>
      </c>
      <c r="K362" s="122" t="e">
        <f>MAX(0,($F362-0+PV(a!$E$8/12,2*$U362*a!$E$9,$W362,0,1)))</f>
        <v>#N/A</v>
      </c>
      <c r="L362" s="122" t="e">
        <f t="shared" si="75"/>
        <v>#N/A</v>
      </c>
      <c r="M362" s="114" t="e">
        <f t="shared" si="76"/>
        <v>#N/A</v>
      </c>
      <c r="N362" s="122" t="e">
        <f>-1*PMT(a!$E$8/12,2*$U362*a!$E$9,$F362-a!$E$4-$I362,0,1)</f>
        <v>#N/A</v>
      </c>
      <c r="O362" s="123" t="e">
        <f>-1*PMT(a!$E$8/12,2*$U362*a!$E$9,$F362-a!$E$4-$J362,0,1)</f>
        <v>#N/A</v>
      </c>
      <c r="P362" s="123" t="e">
        <f t="shared" si="69"/>
        <v>#N/A</v>
      </c>
      <c r="Q362" s="123" t="e">
        <f t="shared" si="70"/>
        <v>#N/A</v>
      </c>
      <c r="R362" s="114" t="e">
        <f>IF($M362&lt;$I362,"Error",IF(AND($K362&gt;$J362,$M362&gt;$K362),"Error",IF(AND($K362&lt;$J362,$M362&gt;$J362),"Error",-1*PMT(a!$E$8/12,2*$U362*a!$E$9,$F362-$M362-a!$E$4,0,1))))</f>
        <v>#N/A</v>
      </c>
      <c r="S362" s="32">
        <f t="shared" si="71"/>
        <v>1</v>
      </c>
      <c r="T362" s="33" t="e">
        <f t="shared" si="72"/>
        <v>#N/A</v>
      </c>
      <c r="U362" s="33" t="e">
        <f t="shared" si="77"/>
        <v>#N/A</v>
      </c>
      <c r="V362" s="33" t="e">
        <f t="shared" si="73"/>
        <v>#N/A</v>
      </c>
      <c r="W362" s="124">
        <f t="shared" si="74"/>
        <v>0</v>
      </c>
    </row>
    <row r="363" spans="9:23" x14ac:dyDescent="0.25">
      <c r="I363" s="31">
        <v>0</v>
      </c>
      <c r="J363" s="121">
        <f t="shared" si="78"/>
        <v>0</v>
      </c>
      <c r="K363" s="122" t="e">
        <f>MAX(0,($F363-0+PV(a!$E$8/12,2*$U363*a!$E$9,$W363,0,1)))</f>
        <v>#N/A</v>
      </c>
      <c r="L363" s="122" t="e">
        <f t="shared" si="75"/>
        <v>#N/A</v>
      </c>
      <c r="M363" s="114" t="e">
        <f t="shared" si="76"/>
        <v>#N/A</v>
      </c>
      <c r="N363" s="122" t="e">
        <f>-1*PMT(a!$E$8/12,2*$U363*a!$E$9,$F363-a!$E$4-$I363,0,1)</f>
        <v>#N/A</v>
      </c>
      <c r="O363" s="123" t="e">
        <f>-1*PMT(a!$E$8/12,2*$U363*a!$E$9,$F363-a!$E$4-$J363,0,1)</f>
        <v>#N/A</v>
      </c>
      <c r="P363" s="123" t="e">
        <f t="shared" si="69"/>
        <v>#N/A</v>
      </c>
      <c r="Q363" s="123" t="e">
        <f t="shared" si="70"/>
        <v>#N/A</v>
      </c>
      <c r="R363" s="114" t="e">
        <f>IF($M363&lt;$I363,"Error",IF(AND($K363&gt;$J363,$M363&gt;$K363),"Error",IF(AND($K363&lt;$J363,$M363&gt;$J363),"Error",-1*PMT(a!$E$8/12,2*$U363*a!$E$9,$F363-$M363-a!$E$4,0,1))))</f>
        <v>#N/A</v>
      </c>
      <c r="S363" s="32">
        <f t="shared" si="71"/>
        <v>1</v>
      </c>
      <c r="T363" s="33" t="e">
        <f t="shared" si="72"/>
        <v>#N/A</v>
      </c>
      <c r="U363" s="33" t="e">
        <f t="shared" si="77"/>
        <v>#N/A</v>
      </c>
      <c r="V363" s="33" t="e">
        <f t="shared" si="73"/>
        <v>#N/A</v>
      </c>
      <c r="W363" s="124">
        <f t="shared" si="74"/>
        <v>0</v>
      </c>
    </row>
    <row r="364" spans="9:23" x14ac:dyDescent="0.25">
      <c r="I364" s="31">
        <v>0</v>
      </c>
      <c r="J364" s="121">
        <f t="shared" si="78"/>
        <v>0</v>
      </c>
      <c r="K364" s="122" t="e">
        <f>MAX(0,($F364-0+PV(a!$E$8/12,2*$U364*a!$E$9,$W364,0,1)))</f>
        <v>#N/A</v>
      </c>
      <c r="L364" s="122" t="e">
        <f t="shared" si="75"/>
        <v>#N/A</v>
      </c>
      <c r="M364" s="114" t="e">
        <f t="shared" si="76"/>
        <v>#N/A</v>
      </c>
      <c r="N364" s="122" t="e">
        <f>-1*PMT(a!$E$8/12,2*$U364*a!$E$9,$F364-a!$E$4-$I364,0,1)</f>
        <v>#N/A</v>
      </c>
      <c r="O364" s="123" t="e">
        <f>-1*PMT(a!$E$8/12,2*$U364*a!$E$9,$F364-a!$E$4-$J364,0,1)</f>
        <v>#N/A</v>
      </c>
      <c r="P364" s="123" t="e">
        <f t="shared" si="69"/>
        <v>#N/A</v>
      </c>
      <c r="Q364" s="123" t="e">
        <f t="shared" si="70"/>
        <v>#N/A</v>
      </c>
      <c r="R364" s="114" t="e">
        <f>IF($M364&lt;$I364,"Error",IF(AND($K364&gt;$J364,$M364&gt;$K364),"Error",IF(AND($K364&lt;$J364,$M364&gt;$J364),"Error",-1*PMT(a!$E$8/12,2*$U364*a!$E$9,$F364-$M364-a!$E$4,0,1))))</f>
        <v>#N/A</v>
      </c>
      <c r="S364" s="32">
        <f t="shared" si="71"/>
        <v>1</v>
      </c>
      <c r="T364" s="33" t="e">
        <f t="shared" si="72"/>
        <v>#N/A</v>
      </c>
      <c r="U364" s="33" t="e">
        <f t="shared" si="77"/>
        <v>#N/A</v>
      </c>
      <c r="V364" s="33" t="e">
        <f t="shared" si="73"/>
        <v>#N/A</v>
      </c>
      <c r="W364" s="124">
        <f t="shared" si="74"/>
        <v>0</v>
      </c>
    </row>
    <row r="365" spans="9:23" x14ac:dyDescent="0.25">
      <c r="I365" s="31">
        <v>0</v>
      </c>
      <c r="J365" s="121">
        <f t="shared" si="78"/>
        <v>0</v>
      </c>
      <c r="K365" s="122" t="e">
        <f>MAX(0,($F365-0+PV(a!$E$8/12,2*$U365*a!$E$9,$W365,0,1)))</f>
        <v>#N/A</v>
      </c>
      <c r="L365" s="122" t="e">
        <f t="shared" si="75"/>
        <v>#N/A</v>
      </c>
      <c r="M365" s="114" t="e">
        <f t="shared" si="76"/>
        <v>#N/A</v>
      </c>
      <c r="N365" s="122" t="e">
        <f>-1*PMT(a!$E$8/12,2*$U365*a!$E$9,$F365-a!$E$4-$I365,0,1)</f>
        <v>#N/A</v>
      </c>
      <c r="O365" s="123" t="e">
        <f>-1*PMT(a!$E$8/12,2*$U365*a!$E$9,$F365-a!$E$4-$J365,0,1)</f>
        <v>#N/A</v>
      </c>
      <c r="P365" s="123" t="e">
        <f t="shared" si="69"/>
        <v>#N/A</v>
      </c>
      <c r="Q365" s="123" t="e">
        <f t="shared" si="70"/>
        <v>#N/A</v>
      </c>
      <c r="R365" s="114" t="e">
        <f>IF($M365&lt;$I365,"Error",IF(AND($K365&gt;$J365,$M365&gt;$K365),"Error",IF(AND($K365&lt;$J365,$M365&gt;$J365),"Error",-1*PMT(a!$E$8/12,2*$U365*a!$E$9,$F365-$M365-a!$E$4,0,1))))</f>
        <v>#N/A</v>
      </c>
      <c r="S365" s="32">
        <f t="shared" si="71"/>
        <v>1</v>
      </c>
      <c r="T365" s="33" t="e">
        <f t="shared" si="72"/>
        <v>#N/A</v>
      </c>
      <c r="U365" s="33" t="e">
        <f t="shared" si="77"/>
        <v>#N/A</v>
      </c>
      <c r="V365" s="33" t="e">
        <f t="shared" si="73"/>
        <v>#N/A</v>
      </c>
      <c r="W365" s="124">
        <f t="shared" si="74"/>
        <v>0</v>
      </c>
    </row>
    <row r="366" spans="9:23" x14ac:dyDescent="0.25">
      <c r="I366" s="31">
        <v>0</v>
      </c>
      <c r="J366" s="121">
        <f t="shared" si="78"/>
        <v>0</v>
      </c>
      <c r="K366" s="122" t="e">
        <f>MAX(0,($F366-0+PV(a!$E$8/12,2*$U366*a!$E$9,$W366,0,1)))</f>
        <v>#N/A</v>
      </c>
      <c r="L366" s="122" t="e">
        <f t="shared" si="75"/>
        <v>#N/A</v>
      </c>
      <c r="M366" s="114" t="e">
        <f t="shared" si="76"/>
        <v>#N/A</v>
      </c>
      <c r="N366" s="122" t="e">
        <f>-1*PMT(a!$E$8/12,2*$U366*a!$E$9,$F366-a!$E$4-$I366,0,1)</f>
        <v>#N/A</v>
      </c>
      <c r="O366" s="123" t="e">
        <f>-1*PMT(a!$E$8/12,2*$U366*a!$E$9,$F366-a!$E$4-$J366,0,1)</f>
        <v>#N/A</v>
      </c>
      <c r="P366" s="123" t="e">
        <f t="shared" si="69"/>
        <v>#N/A</v>
      </c>
      <c r="Q366" s="123" t="e">
        <f t="shared" si="70"/>
        <v>#N/A</v>
      </c>
      <c r="R366" s="114" t="e">
        <f>IF($M366&lt;$I366,"Error",IF(AND($K366&gt;$J366,$M366&gt;$K366),"Error",IF(AND($K366&lt;$J366,$M366&gt;$J366),"Error",-1*PMT(a!$E$8/12,2*$U366*a!$E$9,$F366-$M366-a!$E$4,0,1))))</f>
        <v>#N/A</v>
      </c>
      <c r="S366" s="32">
        <f t="shared" si="71"/>
        <v>1</v>
      </c>
      <c r="T366" s="33" t="e">
        <f t="shared" si="72"/>
        <v>#N/A</v>
      </c>
      <c r="U366" s="33" t="e">
        <f t="shared" si="77"/>
        <v>#N/A</v>
      </c>
      <c r="V366" s="33" t="e">
        <f t="shared" si="73"/>
        <v>#N/A</v>
      </c>
      <c r="W366" s="124">
        <f t="shared" si="74"/>
        <v>0</v>
      </c>
    </row>
    <row r="367" spans="9:23" x14ac:dyDescent="0.25">
      <c r="I367" s="31">
        <v>0</v>
      </c>
      <c r="J367" s="121">
        <f t="shared" si="78"/>
        <v>0</v>
      </c>
      <c r="K367" s="122" t="e">
        <f>MAX(0,($F367-0+PV(a!$E$8/12,2*$U367*a!$E$9,$W367,0,1)))</f>
        <v>#N/A</v>
      </c>
      <c r="L367" s="122" t="e">
        <f t="shared" si="75"/>
        <v>#N/A</v>
      </c>
      <c r="M367" s="114" t="e">
        <f t="shared" si="76"/>
        <v>#N/A</v>
      </c>
      <c r="N367" s="122" t="e">
        <f>-1*PMT(a!$E$8/12,2*$U367*a!$E$9,$F367-a!$E$4-$I367,0,1)</f>
        <v>#N/A</v>
      </c>
      <c r="O367" s="123" t="e">
        <f>-1*PMT(a!$E$8/12,2*$U367*a!$E$9,$F367-a!$E$4-$J367,0,1)</f>
        <v>#N/A</v>
      </c>
      <c r="P367" s="123" t="e">
        <f t="shared" si="69"/>
        <v>#N/A</v>
      </c>
      <c r="Q367" s="123" t="e">
        <f t="shared" si="70"/>
        <v>#N/A</v>
      </c>
      <c r="R367" s="114" t="e">
        <f>IF($M367&lt;$I367,"Error",IF(AND($K367&gt;$J367,$M367&gt;$K367),"Error",IF(AND($K367&lt;$J367,$M367&gt;$J367),"Error",-1*PMT(a!$E$8/12,2*$U367*a!$E$9,$F367-$M367-a!$E$4,0,1))))</f>
        <v>#N/A</v>
      </c>
      <c r="S367" s="32">
        <f t="shared" si="71"/>
        <v>1</v>
      </c>
      <c r="T367" s="33" t="e">
        <f t="shared" si="72"/>
        <v>#N/A</v>
      </c>
      <c r="U367" s="33" t="e">
        <f t="shared" si="77"/>
        <v>#N/A</v>
      </c>
      <c r="V367" s="33" t="e">
        <f t="shared" si="73"/>
        <v>#N/A</v>
      </c>
      <c r="W367" s="124">
        <f t="shared" si="74"/>
        <v>0</v>
      </c>
    </row>
    <row r="368" spans="9:23" x14ac:dyDescent="0.25">
      <c r="I368" s="31">
        <v>0</v>
      </c>
      <c r="J368" s="121">
        <f t="shared" si="78"/>
        <v>0</v>
      </c>
      <c r="K368" s="122" t="e">
        <f>MAX(0,($F368-0+PV(a!$E$8/12,2*$U368*a!$E$9,$W368,0,1)))</f>
        <v>#N/A</v>
      </c>
      <c r="L368" s="122" t="e">
        <f t="shared" si="75"/>
        <v>#N/A</v>
      </c>
      <c r="M368" s="114" t="e">
        <f t="shared" si="76"/>
        <v>#N/A</v>
      </c>
      <c r="N368" s="122" t="e">
        <f>-1*PMT(a!$E$8/12,2*$U368*a!$E$9,$F368-a!$E$4-$I368,0,1)</f>
        <v>#N/A</v>
      </c>
      <c r="O368" s="123" t="e">
        <f>-1*PMT(a!$E$8/12,2*$U368*a!$E$9,$F368-a!$E$4-$J368,0,1)</f>
        <v>#N/A</v>
      </c>
      <c r="P368" s="123" t="e">
        <f t="shared" si="69"/>
        <v>#N/A</v>
      </c>
      <c r="Q368" s="123" t="e">
        <f t="shared" si="70"/>
        <v>#N/A</v>
      </c>
      <c r="R368" s="114" t="e">
        <f>IF($M368&lt;$I368,"Error",IF(AND($K368&gt;$J368,$M368&gt;$K368),"Error",IF(AND($K368&lt;$J368,$M368&gt;$J368),"Error",-1*PMT(a!$E$8/12,2*$U368*a!$E$9,$F368-$M368-a!$E$4,0,1))))</f>
        <v>#N/A</v>
      </c>
      <c r="S368" s="32">
        <f t="shared" si="71"/>
        <v>1</v>
      </c>
      <c r="T368" s="33" t="e">
        <f t="shared" si="72"/>
        <v>#N/A</v>
      </c>
      <c r="U368" s="33" t="e">
        <f t="shared" si="77"/>
        <v>#N/A</v>
      </c>
      <c r="V368" s="33" t="e">
        <f t="shared" si="73"/>
        <v>#N/A</v>
      </c>
      <c r="W368" s="124">
        <f t="shared" si="74"/>
        <v>0</v>
      </c>
    </row>
    <row r="369" spans="9:23" x14ac:dyDescent="0.25">
      <c r="I369" s="31">
        <v>0</v>
      </c>
      <c r="J369" s="121">
        <f t="shared" si="78"/>
        <v>0</v>
      </c>
      <c r="K369" s="122" t="e">
        <f>MAX(0,($F369-0+PV(a!$E$8/12,2*$U369*a!$E$9,$W369,0,1)))</f>
        <v>#N/A</v>
      </c>
      <c r="L369" s="122" t="e">
        <f t="shared" si="75"/>
        <v>#N/A</v>
      </c>
      <c r="M369" s="114" t="e">
        <f t="shared" si="76"/>
        <v>#N/A</v>
      </c>
      <c r="N369" s="122" t="e">
        <f>-1*PMT(a!$E$8/12,2*$U369*a!$E$9,$F369-a!$E$4-$I369,0,1)</f>
        <v>#N/A</v>
      </c>
      <c r="O369" s="123" t="e">
        <f>-1*PMT(a!$E$8/12,2*$U369*a!$E$9,$F369-a!$E$4-$J369,0,1)</f>
        <v>#N/A</v>
      </c>
      <c r="P369" s="123" t="e">
        <f t="shared" si="69"/>
        <v>#N/A</v>
      </c>
      <c r="Q369" s="123" t="e">
        <f t="shared" si="70"/>
        <v>#N/A</v>
      </c>
      <c r="R369" s="114" t="e">
        <f>IF($M369&lt;$I369,"Error",IF(AND($K369&gt;$J369,$M369&gt;$K369),"Error",IF(AND($K369&lt;$J369,$M369&gt;$J369),"Error",-1*PMT(a!$E$8/12,2*$U369*a!$E$9,$F369-$M369-a!$E$4,0,1))))</f>
        <v>#N/A</v>
      </c>
      <c r="S369" s="32">
        <f t="shared" si="71"/>
        <v>1</v>
      </c>
      <c r="T369" s="33" t="e">
        <f t="shared" si="72"/>
        <v>#N/A</v>
      </c>
      <c r="U369" s="33" t="e">
        <f t="shared" si="77"/>
        <v>#N/A</v>
      </c>
      <c r="V369" s="33" t="e">
        <f t="shared" si="73"/>
        <v>#N/A</v>
      </c>
      <c r="W369" s="124">
        <f t="shared" si="74"/>
        <v>0</v>
      </c>
    </row>
    <row r="370" spans="9:23" x14ac:dyDescent="0.25">
      <c r="I370" s="31">
        <v>0</v>
      </c>
      <c r="J370" s="121">
        <f t="shared" si="78"/>
        <v>0</v>
      </c>
      <c r="K370" s="122" t="e">
        <f>MAX(0,($F370-0+PV(a!$E$8/12,2*$U370*a!$E$9,$W370,0,1)))</f>
        <v>#N/A</v>
      </c>
      <c r="L370" s="122" t="e">
        <f t="shared" si="75"/>
        <v>#N/A</v>
      </c>
      <c r="M370" s="114" t="e">
        <f t="shared" si="76"/>
        <v>#N/A</v>
      </c>
      <c r="N370" s="122" t="e">
        <f>-1*PMT(a!$E$8/12,2*$U370*a!$E$9,$F370-a!$E$4-$I370,0,1)</f>
        <v>#N/A</v>
      </c>
      <c r="O370" s="123" t="e">
        <f>-1*PMT(a!$E$8/12,2*$U370*a!$E$9,$F370-a!$E$4-$J370,0,1)</f>
        <v>#N/A</v>
      </c>
      <c r="P370" s="123" t="e">
        <f t="shared" si="69"/>
        <v>#N/A</v>
      </c>
      <c r="Q370" s="123" t="e">
        <f t="shared" si="70"/>
        <v>#N/A</v>
      </c>
      <c r="R370" s="114" t="e">
        <f>IF($M370&lt;$I370,"Error",IF(AND($K370&gt;$J370,$M370&gt;$K370),"Error",IF(AND($K370&lt;$J370,$M370&gt;$J370),"Error",-1*PMT(a!$E$8/12,2*$U370*a!$E$9,$F370-$M370-a!$E$4,0,1))))</f>
        <v>#N/A</v>
      </c>
      <c r="S370" s="32">
        <f t="shared" si="71"/>
        <v>1</v>
      </c>
      <c r="T370" s="33" t="e">
        <f t="shared" si="72"/>
        <v>#N/A</v>
      </c>
      <c r="U370" s="33" t="e">
        <f t="shared" si="77"/>
        <v>#N/A</v>
      </c>
      <c r="V370" s="33" t="e">
        <f t="shared" si="73"/>
        <v>#N/A</v>
      </c>
      <c r="W370" s="124">
        <f t="shared" si="74"/>
        <v>0</v>
      </c>
    </row>
    <row r="371" spans="9:23" x14ac:dyDescent="0.25">
      <c r="I371" s="31">
        <v>0</v>
      </c>
      <c r="J371" s="121">
        <f t="shared" si="78"/>
        <v>0</v>
      </c>
      <c r="K371" s="122" t="e">
        <f>MAX(0,($F371-0+PV(a!$E$8/12,2*$U371*a!$E$9,$W371,0,1)))</f>
        <v>#N/A</v>
      </c>
      <c r="L371" s="122" t="e">
        <f t="shared" si="75"/>
        <v>#N/A</v>
      </c>
      <c r="M371" s="114" t="e">
        <f t="shared" si="76"/>
        <v>#N/A</v>
      </c>
      <c r="N371" s="122" t="e">
        <f>-1*PMT(a!$E$8/12,2*$U371*a!$E$9,$F371-a!$E$4-$I371,0,1)</f>
        <v>#N/A</v>
      </c>
      <c r="O371" s="123" t="e">
        <f>-1*PMT(a!$E$8/12,2*$U371*a!$E$9,$F371-a!$E$4-$J371,0,1)</f>
        <v>#N/A</v>
      </c>
      <c r="P371" s="123" t="e">
        <f t="shared" si="69"/>
        <v>#N/A</v>
      </c>
      <c r="Q371" s="123" t="e">
        <f t="shared" si="70"/>
        <v>#N/A</v>
      </c>
      <c r="R371" s="114" t="e">
        <f>IF($M371&lt;$I371,"Error",IF(AND($K371&gt;$J371,$M371&gt;$K371),"Error",IF(AND($K371&lt;$J371,$M371&gt;$J371),"Error",-1*PMT(a!$E$8/12,2*$U371*a!$E$9,$F371-$M371-a!$E$4,0,1))))</f>
        <v>#N/A</v>
      </c>
      <c r="S371" s="32">
        <f t="shared" si="71"/>
        <v>1</v>
      </c>
      <c r="T371" s="33" t="e">
        <f t="shared" si="72"/>
        <v>#N/A</v>
      </c>
      <c r="U371" s="33" t="e">
        <f t="shared" si="77"/>
        <v>#N/A</v>
      </c>
      <c r="V371" s="33" t="e">
        <f t="shared" si="73"/>
        <v>#N/A</v>
      </c>
      <c r="W371" s="124">
        <f t="shared" si="74"/>
        <v>0</v>
      </c>
    </row>
    <row r="372" spans="9:23" x14ac:dyDescent="0.25">
      <c r="I372" s="31">
        <v>0</v>
      </c>
      <c r="J372" s="121">
        <f t="shared" si="78"/>
        <v>0</v>
      </c>
      <c r="K372" s="122" t="e">
        <f>MAX(0,($F372-0+PV(a!$E$8/12,2*$U372*a!$E$9,$W372,0,1)))</f>
        <v>#N/A</v>
      </c>
      <c r="L372" s="122" t="e">
        <f t="shared" si="75"/>
        <v>#N/A</v>
      </c>
      <c r="M372" s="114" t="e">
        <f t="shared" si="76"/>
        <v>#N/A</v>
      </c>
      <c r="N372" s="122" t="e">
        <f>-1*PMT(a!$E$8/12,2*$U372*a!$E$9,$F372-a!$E$4-$I372,0,1)</f>
        <v>#N/A</v>
      </c>
      <c r="O372" s="123" t="e">
        <f>-1*PMT(a!$E$8/12,2*$U372*a!$E$9,$F372-a!$E$4-$J372,0,1)</f>
        <v>#N/A</v>
      </c>
      <c r="P372" s="123" t="e">
        <f t="shared" si="69"/>
        <v>#N/A</v>
      </c>
      <c r="Q372" s="123" t="e">
        <f t="shared" si="70"/>
        <v>#N/A</v>
      </c>
      <c r="R372" s="114" t="e">
        <f>IF($M372&lt;$I372,"Error",IF(AND($K372&gt;$J372,$M372&gt;$K372),"Error",IF(AND($K372&lt;$J372,$M372&gt;$J372),"Error",-1*PMT(a!$E$8/12,2*$U372*a!$E$9,$F372-$M372-a!$E$4,0,1))))</f>
        <v>#N/A</v>
      </c>
      <c r="S372" s="32">
        <f t="shared" si="71"/>
        <v>1</v>
      </c>
      <c r="T372" s="33" t="e">
        <f t="shared" si="72"/>
        <v>#N/A</v>
      </c>
      <c r="U372" s="33" t="e">
        <f t="shared" si="77"/>
        <v>#N/A</v>
      </c>
      <c r="V372" s="33" t="e">
        <f t="shared" si="73"/>
        <v>#N/A</v>
      </c>
      <c r="W372" s="124">
        <f t="shared" si="74"/>
        <v>0</v>
      </c>
    </row>
    <row r="373" spans="9:23" x14ac:dyDescent="0.25">
      <c r="I373" s="31">
        <v>0</v>
      </c>
      <c r="J373" s="121">
        <f t="shared" si="78"/>
        <v>0</v>
      </c>
      <c r="K373" s="122" t="e">
        <f>MAX(0,($F373-0+PV(a!$E$8/12,2*$U373*a!$E$9,$W373,0,1)))</f>
        <v>#N/A</v>
      </c>
      <c r="L373" s="122" t="e">
        <f t="shared" si="75"/>
        <v>#N/A</v>
      </c>
      <c r="M373" s="114" t="e">
        <f t="shared" si="76"/>
        <v>#N/A</v>
      </c>
      <c r="N373" s="122" t="e">
        <f>-1*PMT(a!$E$8/12,2*$U373*a!$E$9,$F373-a!$E$4-$I373,0,1)</f>
        <v>#N/A</v>
      </c>
      <c r="O373" s="123" t="e">
        <f>-1*PMT(a!$E$8/12,2*$U373*a!$E$9,$F373-a!$E$4-$J373,0,1)</f>
        <v>#N/A</v>
      </c>
      <c r="P373" s="123" t="e">
        <f t="shared" si="69"/>
        <v>#N/A</v>
      </c>
      <c r="Q373" s="123" t="e">
        <f t="shared" si="70"/>
        <v>#N/A</v>
      </c>
      <c r="R373" s="114" t="e">
        <f>IF($M373&lt;$I373,"Error",IF(AND($K373&gt;$J373,$M373&gt;$K373),"Error",IF(AND($K373&lt;$J373,$M373&gt;$J373),"Error",-1*PMT(a!$E$8/12,2*$U373*a!$E$9,$F373-$M373-a!$E$4,0,1))))</f>
        <v>#N/A</v>
      </c>
      <c r="S373" s="32">
        <f t="shared" si="71"/>
        <v>1</v>
      </c>
      <c r="T373" s="33" t="e">
        <f t="shared" si="72"/>
        <v>#N/A</v>
      </c>
      <c r="U373" s="33" t="e">
        <f t="shared" si="77"/>
        <v>#N/A</v>
      </c>
      <c r="V373" s="33" t="e">
        <f t="shared" si="73"/>
        <v>#N/A</v>
      </c>
      <c r="W373" s="124">
        <f t="shared" si="74"/>
        <v>0</v>
      </c>
    </row>
    <row r="374" spans="9:23" x14ac:dyDescent="0.25">
      <c r="I374" s="31">
        <v>0</v>
      </c>
      <c r="J374" s="121">
        <f t="shared" si="78"/>
        <v>0</v>
      </c>
      <c r="K374" s="122" t="e">
        <f>MAX(0,($F374-0+PV(a!$E$8/12,2*$U374*a!$E$9,$W374,0,1)))</f>
        <v>#N/A</v>
      </c>
      <c r="L374" s="122" t="e">
        <f t="shared" si="75"/>
        <v>#N/A</v>
      </c>
      <c r="M374" s="114" t="e">
        <f t="shared" si="76"/>
        <v>#N/A</v>
      </c>
      <c r="N374" s="122" t="e">
        <f>-1*PMT(a!$E$8/12,2*$U374*a!$E$9,$F374-a!$E$4-$I374,0,1)</f>
        <v>#N/A</v>
      </c>
      <c r="O374" s="123" t="e">
        <f>-1*PMT(a!$E$8/12,2*$U374*a!$E$9,$F374-a!$E$4-$J374,0,1)</f>
        <v>#N/A</v>
      </c>
      <c r="P374" s="123" t="e">
        <f t="shared" si="69"/>
        <v>#N/A</v>
      </c>
      <c r="Q374" s="123" t="e">
        <f t="shared" si="70"/>
        <v>#N/A</v>
      </c>
      <c r="R374" s="114" t="e">
        <f>IF($M374&lt;$I374,"Error",IF(AND($K374&gt;$J374,$M374&gt;$K374),"Error",IF(AND($K374&lt;$J374,$M374&gt;$J374),"Error",-1*PMT(a!$E$8/12,2*$U374*a!$E$9,$F374-$M374-a!$E$4,0,1))))</f>
        <v>#N/A</v>
      </c>
      <c r="S374" s="32">
        <f t="shared" si="71"/>
        <v>1</v>
      </c>
      <c r="T374" s="33" t="e">
        <f t="shared" si="72"/>
        <v>#N/A</v>
      </c>
      <c r="U374" s="33" t="e">
        <f t="shared" si="77"/>
        <v>#N/A</v>
      </c>
      <c r="V374" s="33" t="e">
        <f t="shared" si="73"/>
        <v>#N/A</v>
      </c>
      <c r="W374" s="124">
        <f t="shared" si="74"/>
        <v>0</v>
      </c>
    </row>
    <row r="375" spans="9:23" x14ac:dyDescent="0.25">
      <c r="I375" s="31">
        <v>0</v>
      </c>
      <c r="J375" s="121">
        <f t="shared" si="78"/>
        <v>0</v>
      </c>
      <c r="K375" s="122" t="e">
        <f>MAX(0,($F375-0+PV(a!$E$8/12,2*$U375*a!$E$9,$W375,0,1)))</f>
        <v>#N/A</v>
      </c>
      <c r="L375" s="122" t="e">
        <f t="shared" si="75"/>
        <v>#N/A</v>
      </c>
      <c r="M375" s="114" t="e">
        <f t="shared" si="76"/>
        <v>#N/A</v>
      </c>
      <c r="N375" s="122" t="e">
        <f>-1*PMT(a!$E$8/12,2*$U375*a!$E$9,$F375-a!$E$4-$I375,0,1)</f>
        <v>#N/A</v>
      </c>
      <c r="O375" s="123" t="e">
        <f>-1*PMT(a!$E$8/12,2*$U375*a!$E$9,$F375-a!$E$4-$J375,0,1)</f>
        <v>#N/A</v>
      </c>
      <c r="P375" s="123" t="e">
        <f t="shared" ref="P375:P438" si="79">IF(K375=0,N375,W375)</f>
        <v>#N/A</v>
      </c>
      <c r="Q375" s="123" t="e">
        <f t="shared" ref="Q375:Q438" si="80">IF(K375=L375,P375,R375)</f>
        <v>#N/A</v>
      </c>
      <c r="R375" s="114" t="e">
        <f>IF($M375&lt;$I375,"Error",IF(AND($K375&gt;$J375,$M375&gt;$K375),"Error",IF(AND($K375&lt;$J375,$M375&gt;$J375),"Error",-1*PMT(a!$E$8/12,2*$U375*a!$E$9,$F375-$M375-a!$E$4,0,1))))</f>
        <v>#N/A</v>
      </c>
      <c r="S375" s="32">
        <f t="shared" ref="S375:S438" si="81">IF(E375="F",0,1)</f>
        <v>1</v>
      </c>
      <c r="T375" s="33" t="e">
        <f t="shared" ref="T375:T438" si="82">IF($S375=1,VLOOKUP(H375,M,11,FALSE),VLOOKUP(H375,F,11,FALSE))</f>
        <v>#N/A</v>
      </c>
      <c r="U375" s="33" t="e">
        <f t="shared" si="77"/>
        <v>#N/A</v>
      </c>
      <c r="V375" s="33" t="e">
        <f t="shared" ref="V375:V438" si="83">+U375*2</f>
        <v>#N/A</v>
      </c>
      <c r="W375" s="124">
        <f t="shared" ref="W375:W438" si="84">+G375/12*0.5</f>
        <v>0</v>
      </c>
    </row>
    <row r="376" spans="9:23" x14ac:dyDescent="0.25">
      <c r="I376" s="31">
        <v>0</v>
      </c>
      <c r="J376" s="121">
        <f t="shared" si="78"/>
        <v>0</v>
      </c>
      <c r="K376" s="122" t="e">
        <f>MAX(0,($F376-0+PV(a!$E$8/12,2*$U376*a!$E$9,$W376,0,1)))</f>
        <v>#N/A</v>
      </c>
      <c r="L376" s="122" t="e">
        <f t="shared" si="75"/>
        <v>#N/A</v>
      </c>
      <c r="M376" s="114" t="e">
        <f t="shared" si="76"/>
        <v>#N/A</v>
      </c>
      <c r="N376" s="122" t="e">
        <f>-1*PMT(a!$E$8/12,2*$U376*a!$E$9,$F376-a!$E$4-$I376,0,1)</f>
        <v>#N/A</v>
      </c>
      <c r="O376" s="123" t="e">
        <f>-1*PMT(a!$E$8/12,2*$U376*a!$E$9,$F376-a!$E$4-$J376,0,1)</f>
        <v>#N/A</v>
      </c>
      <c r="P376" s="123" t="e">
        <f t="shared" si="79"/>
        <v>#N/A</v>
      </c>
      <c r="Q376" s="123" t="e">
        <f t="shared" si="80"/>
        <v>#N/A</v>
      </c>
      <c r="R376" s="114" t="e">
        <f>IF($M376&lt;$I376,"Error",IF(AND($K376&gt;$J376,$M376&gt;$K376),"Error",IF(AND($K376&lt;$J376,$M376&gt;$J376),"Error",-1*PMT(a!$E$8/12,2*$U376*a!$E$9,$F376-$M376-a!$E$4,0,1))))</f>
        <v>#N/A</v>
      </c>
      <c r="S376" s="32">
        <f t="shared" si="81"/>
        <v>1</v>
      </c>
      <c r="T376" s="33" t="e">
        <f t="shared" si="82"/>
        <v>#N/A</v>
      </c>
      <c r="U376" s="33" t="e">
        <f t="shared" si="77"/>
        <v>#N/A</v>
      </c>
      <c r="V376" s="33" t="e">
        <f t="shared" si="83"/>
        <v>#N/A</v>
      </c>
      <c r="W376" s="124">
        <f t="shared" si="84"/>
        <v>0</v>
      </c>
    </row>
    <row r="377" spans="9:23" x14ac:dyDescent="0.25">
      <c r="I377" s="31">
        <v>0</v>
      </c>
      <c r="J377" s="121">
        <f t="shared" si="78"/>
        <v>0</v>
      </c>
      <c r="K377" s="122" t="e">
        <f>MAX(0,($F377-0+PV(a!$E$8/12,2*$U377*a!$E$9,$W377,0,1)))</f>
        <v>#N/A</v>
      </c>
      <c r="L377" s="122" t="e">
        <f t="shared" si="75"/>
        <v>#N/A</v>
      </c>
      <c r="M377" s="114" t="e">
        <f t="shared" si="76"/>
        <v>#N/A</v>
      </c>
      <c r="N377" s="122" t="e">
        <f>-1*PMT(a!$E$8/12,2*$U377*a!$E$9,$F377-a!$E$4-$I377,0,1)</f>
        <v>#N/A</v>
      </c>
      <c r="O377" s="123" t="e">
        <f>-1*PMT(a!$E$8/12,2*$U377*a!$E$9,$F377-a!$E$4-$J377,0,1)</f>
        <v>#N/A</v>
      </c>
      <c r="P377" s="123" t="e">
        <f t="shared" si="79"/>
        <v>#N/A</v>
      </c>
      <c r="Q377" s="123" t="e">
        <f t="shared" si="80"/>
        <v>#N/A</v>
      </c>
      <c r="R377" s="114" t="e">
        <f>IF($M377&lt;$I377,"Error",IF(AND($K377&gt;$J377,$M377&gt;$K377),"Error",IF(AND($K377&lt;$J377,$M377&gt;$J377),"Error",-1*PMT(a!$E$8/12,2*$U377*a!$E$9,$F377-$M377-a!$E$4,0,1))))</f>
        <v>#N/A</v>
      </c>
      <c r="S377" s="32">
        <f t="shared" si="81"/>
        <v>1</v>
      </c>
      <c r="T377" s="33" t="e">
        <f t="shared" si="82"/>
        <v>#N/A</v>
      </c>
      <c r="U377" s="33" t="e">
        <f t="shared" si="77"/>
        <v>#N/A</v>
      </c>
      <c r="V377" s="33" t="e">
        <f t="shared" si="83"/>
        <v>#N/A</v>
      </c>
      <c r="W377" s="124">
        <f t="shared" si="84"/>
        <v>0</v>
      </c>
    </row>
    <row r="378" spans="9:23" x14ac:dyDescent="0.25">
      <c r="I378" s="31">
        <v>0</v>
      </c>
      <c r="J378" s="121">
        <f t="shared" si="78"/>
        <v>0</v>
      </c>
      <c r="K378" s="122" t="e">
        <f>MAX(0,($F378-0+PV(a!$E$8/12,2*$U378*a!$E$9,$W378,0,1)))</f>
        <v>#N/A</v>
      </c>
      <c r="L378" s="122" t="e">
        <f t="shared" si="75"/>
        <v>#N/A</v>
      </c>
      <c r="M378" s="114" t="e">
        <f t="shared" si="76"/>
        <v>#N/A</v>
      </c>
      <c r="N378" s="122" t="e">
        <f>-1*PMT(a!$E$8/12,2*$U378*a!$E$9,$F378-a!$E$4-$I378,0,1)</f>
        <v>#N/A</v>
      </c>
      <c r="O378" s="123" t="e">
        <f>-1*PMT(a!$E$8/12,2*$U378*a!$E$9,$F378-a!$E$4-$J378,0,1)</f>
        <v>#N/A</v>
      </c>
      <c r="P378" s="123" t="e">
        <f t="shared" si="79"/>
        <v>#N/A</v>
      </c>
      <c r="Q378" s="123" t="e">
        <f t="shared" si="80"/>
        <v>#N/A</v>
      </c>
      <c r="R378" s="114" t="e">
        <f>IF($M378&lt;$I378,"Error",IF(AND($K378&gt;$J378,$M378&gt;$K378),"Error",IF(AND($K378&lt;$J378,$M378&gt;$J378),"Error",-1*PMT(a!$E$8/12,2*$U378*a!$E$9,$F378-$M378-a!$E$4,0,1))))</f>
        <v>#N/A</v>
      </c>
      <c r="S378" s="32">
        <f t="shared" si="81"/>
        <v>1</v>
      </c>
      <c r="T378" s="33" t="e">
        <f t="shared" si="82"/>
        <v>#N/A</v>
      </c>
      <c r="U378" s="33" t="e">
        <f t="shared" si="77"/>
        <v>#N/A</v>
      </c>
      <c r="V378" s="33" t="e">
        <f t="shared" si="83"/>
        <v>#N/A</v>
      </c>
      <c r="W378" s="124">
        <f t="shared" si="84"/>
        <v>0</v>
      </c>
    </row>
    <row r="379" spans="9:23" x14ac:dyDescent="0.25">
      <c r="I379" s="31">
        <v>0</v>
      </c>
      <c r="J379" s="121">
        <f t="shared" si="78"/>
        <v>0</v>
      </c>
      <c r="K379" s="122" t="e">
        <f>MAX(0,($F379-0+PV(a!$E$8/12,2*$U379*a!$E$9,$W379,0,1)))</f>
        <v>#N/A</v>
      </c>
      <c r="L379" s="122" t="e">
        <f t="shared" si="75"/>
        <v>#N/A</v>
      </c>
      <c r="M379" s="114" t="e">
        <f t="shared" si="76"/>
        <v>#N/A</v>
      </c>
      <c r="N379" s="122" t="e">
        <f>-1*PMT(a!$E$8/12,2*$U379*a!$E$9,$F379-a!$E$4-$I379,0,1)</f>
        <v>#N/A</v>
      </c>
      <c r="O379" s="123" t="e">
        <f>-1*PMT(a!$E$8/12,2*$U379*a!$E$9,$F379-a!$E$4-$J379,0,1)</f>
        <v>#N/A</v>
      </c>
      <c r="P379" s="123" t="e">
        <f t="shared" si="79"/>
        <v>#N/A</v>
      </c>
      <c r="Q379" s="123" t="e">
        <f t="shared" si="80"/>
        <v>#N/A</v>
      </c>
      <c r="R379" s="114" t="e">
        <f>IF($M379&lt;$I379,"Error",IF(AND($K379&gt;$J379,$M379&gt;$K379),"Error",IF(AND($K379&lt;$J379,$M379&gt;$J379),"Error",-1*PMT(a!$E$8/12,2*$U379*a!$E$9,$F379-$M379-a!$E$4,0,1))))</f>
        <v>#N/A</v>
      </c>
      <c r="S379" s="32">
        <f t="shared" si="81"/>
        <v>1</v>
      </c>
      <c r="T379" s="33" t="e">
        <f t="shared" si="82"/>
        <v>#N/A</v>
      </c>
      <c r="U379" s="33" t="e">
        <f t="shared" si="77"/>
        <v>#N/A</v>
      </c>
      <c r="V379" s="33" t="e">
        <f t="shared" si="83"/>
        <v>#N/A</v>
      </c>
      <c r="W379" s="124">
        <f t="shared" si="84"/>
        <v>0</v>
      </c>
    </row>
    <row r="380" spans="9:23" x14ac:dyDescent="0.25">
      <c r="I380" s="31">
        <v>0</v>
      </c>
      <c r="J380" s="121">
        <f t="shared" si="78"/>
        <v>0</v>
      </c>
      <c r="K380" s="122" t="e">
        <f>MAX(0,($F380-0+PV(a!$E$8/12,2*$U380*a!$E$9,$W380,0,1)))</f>
        <v>#N/A</v>
      </c>
      <c r="L380" s="122" t="e">
        <f t="shared" si="75"/>
        <v>#N/A</v>
      </c>
      <c r="M380" s="114" t="e">
        <f t="shared" si="76"/>
        <v>#N/A</v>
      </c>
      <c r="N380" s="122" t="e">
        <f>-1*PMT(a!$E$8/12,2*$U380*a!$E$9,$F380-a!$E$4-$I380,0,1)</f>
        <v>#N/A</v>
      </c>
      <c r="O380" s="123" t="e">
        <f>-1*PMT(a!$E$8/12,2*$U380*a!$E$9,$F380-a!$E$4-$J380,0,1)</f>
        <v>#N/A</v>
      </c>
      <c r="P380" s="123" t="e">
        <f t="shared" si="79"/>
        <v>#N/A</v>
      </c>
      <c r="Q380" s="123" t="e">
        <f t="shared" si="80"/>
        <v>#N/A</v>
      </c>
      <c r="R380" s="114" t="e">
        <f>IF($M380&lt;$I380,"Error",IF(AND($K380&gt;$J380,$M380&gt;$K380),"Error",IF(AND($K380&lt;$J380,$M380&gt;$J380),"Error",-1*PMT(a!$E$8/12,2*$U380*a!$E$9,$F380-$M380-a!$E$4,0,1))))</f>
        <v>#N/A</v>
      </c>
      <c r="S380" s="32">
        <f t="shared" si="81"/>
        <v>1</v>
      </c>
      <c r="T380" s="33" t="e">
        <f t="shared" si="82"/>
        <v>#N/A</v>
      </c>
      <c r="U380" s="33" t="e">
        <f t="shared" si="77"/>
        <v>#N/A</v>
      </c>
      <c r="V380" s="33" t="e">
        <f t="shared" si="83"/>
        <v>#N/A</v>
      </c>
      <c r="W380" s="124">
        <f t="shared" si="84"/>
        <v>0</v>
      </c>
    </row>
    <row r="381" spans="9:23" x14ac:dyDescent="0.25">
      <c r="I381" s="31">
        <v>0</v>
      </c>
      <c r="J381" s="121">
        <f t="shared" si="78"/>
        <v>0</v>
      </c>
      <c r="K381" s="122" t="e">
        <f>MAX(0,($F381-0+PV(a!$E$8/12,2*$U381*a!$E$9,$W381,0,1)))</f>
        <v>#N/A</v>
      </c>
      <c r="L381" s="122" t="e">
        <f t="shared" si="75"/>
        <v>#N/A</v>
      </c>
      <c r="M381" s="114" t="e">
        <f t="shared" si="76"/>
        <v>#N/A</v>
      </c>
      <c r="N381" s="122" t="e">
        <f>-1*PMT(a!$E$8/12,2*$U381*a!$E$9,$F381-a!$E$4-$I381,0,1)</f>
        <v>#N/A</v>
      </c>
      <c r="O381" s="123" t="e">
        <f>-1*PMT(a!$E$8/12,2*$U381*a!$E$9,$F381-a!$E$4-$J381,0,1)</f>
        <v>#N/A</v>
      </c>
      <c r="P381" s="123" t="e">
        <f t="shared" si="79"/>
        <v>#N/A</v>
      </c>
      <c r="Q381" s="123" t="e">
        <f t="shared" si="80"/>
        <v>#N/A</v>
      </c>
      <c r="R381" s="114" t="e">
        <f>IF($M381&lt;$I381,"Error",IF(AND($K381&gt;$J381,$M381&gt;$K381),"Error",IF(AND($K381&lt;$J381,$M381&gt;$J381),"Error",-1*PMT(a!$E$8/12,2*$U381*a!$E$9,$F381-$M381-a!$E$4,0,1))))</f>
        <v>#N/A</v>
      </c>
      <c r="S381" s="32">
        <f t="shared" si="81"/>
        <v>1</v>
      </c>
      <c r="T381" s="33" t="e">
        <f t="shared" si="82"/>
        <v>#N/A</v>
      </c>
      <c r="U381" s="33" t="e">
        <f t="shared" si="77"/>
        <v>#N/A</v>
      </c>
      <c r="V381" s="33" t="e">
        <f t="shared" si="83"/>
        <v>#N/A</v>
      </c>
      <c r="W381" s="124">
        <f t="shared" si="84"/>
        <v>0</v>
      </c>
    </row>
    <row r="382" spans="9:23" x14ac:dyDescent="0.25">
      <c r="I382" s="31">
        <v>0</v>
      </c>
      <c r="J382" s="121">
        <f t="shared" si="78"/>
        <v>0</v>
      </c>
      <c r="K382" s="122" t="e">
        <f>MAX(0,($F382-0+PV(a!$E$8/12,2*$U382*a!$E$9,$W382,0,1)))</f>
        <v>#N/A</v>
      </c>
      <c r="L382" s="122" t="e">
        <f t="shared" si="75"/>
        <v>#N/A</v>
      </c>
      <c r="M382" s="114" t="e">
        <f t="shared" si="76"/>
        <v>#N/A</v>
      </c>
      <c r="N382" s="122" t="e">
        <f>-1*PMT(a!$E$8/12,2*$U382*a!$E$9,$F382-a!$E$4-$I382,0,1)</f>
        <v>#N/A</v>
      </c>
      <c r="O382" s="123" t="e">
        <f>-1*PMT(a!$E$8/12,2*$U382*a!$E$9,$F382-a!$E$4-$J382,0,1)</f>
        <v>#N/A</v>
      </c>
      <c r="P382" s="123" t="e">
        <f t="shared" si="79"/>
        <v>#N/A</v>
      </c>
      <c r="Q382" s="123" t="e">
        <f t="shared" si="80"/>
        <v>#N/A</v>
      </c>
      <c r="R382" s="114" t="e">
        <f>IF($M382&lt;$I382,"Error",IF(AND($K382&gt;$J382,$M382&gt;$K382),"Error",IF(AND($K382&lt;$J382,$M382&gt;$J382),"Error",-1*PMT(a!$E$8/12,2*$U382*a!$E$9,$F382-$M382-a!$E$4,0,1))))</f>
        <v>#N/A</v>
      </c>
      <c r="S382" s="32">
        <f t="shared" si="81"/>
        <v>1</v>
      </c>
      <c r="T382" s="33" t="e">
        <f t="shared" si="82"/>
        <v>#N/A</v>
      </c>
      <c r="U382" s="33" t="e">
        <f t="shared" si="77"/>
        <v>#N/A</v>
      </c>
      <c r="V382" s="33" t="e">
        <f t="shared" si="83"/>
        <v>#N/A</v>
      </c>
      <c r="W382" s="124">
        <f t="shared" si="84"/>
        <v>0</v>
      </c>
    </row>
    <row r="383" spans="9:23" x14ac:dyDescent="0.25">
      <c r="I383" s="31">
        <v>0</v>
      </c>
      <c r="J383" s="121">
        <f t="shared" si="78"/>
        <v>0</v>
      </c>
      <c r="K383" s="122" t="e">
        <f>MAX(0,($F383-0+PV(a!$E$8/12,2*$U383*a!$E$9,$W383,0,1)))</f>
        <v>#N/A</v>
      </c>
      <c r="L383" s="122" t="e">
        <f t="shared" si="75"/>
        <v>#N/A</v>
      </c>
      <c r="M383" s="114" t="e">
        <f t="shared" si="76"/>
        <v>#N/A</v>
      </c>
      <c r="N383" s="122" t="e">
        <f>-1*PMT(a!$E$8/12,2*$U383*a!$E$9,$F383-a!$E$4-$I383,0,1)</f>
        <v>#N/A</v>
      </c>
      <c r="O383" s="123" t="e">
        <f>-1*PMT(a!$E$8/12,2*$U383*a!$E$9,$F383-a!$E$4-$J383,0,1)</f>
        <v>#N/A</v>
      </c>
      <c r="P383" s="123" t="e">
        <f t="shared" si="79"/>
        <v>#N/A</v>
      </c>
      <c r="Q383" s="123" t="e">
        <f t="shared" si="80"/>
        <v>#N/A</v>
      </c>
      <c r="R383" s="114" t="e">
        <f>IF($M383&lt;$I383,"Error",IF(AND($K383&gt;$J383,$M383&gt;$K383),"Error",IF(AND($K383&lt;$J383,$M383&gt;$J383),"Error",-1*PMT(a!$E$8/12,2*$U383*a!$E$9,$F383-$M383-a!$E$4,0,1))))</f>
        <v>#N/A</v>
      </c>
      <c r="S383" s="32">
        <f t="shared" si="81"/>
        <v>1</v>
      </c>
      <c r="T383" s="33" t="e">
        <f t="shared" si="82"/>
        <v>#N/A</v>
      </c>
      <c r="U383" s="33" t="e">
        <f t="shared" si="77"/>
        <v>#N/A</v>
      </c>
      <c r="V383" s="33" t="e">
        <f t="shared" si="83"/>
        <v>#N/A</v>
      </c>
      <c r="W383" s="124">
        <f t="shared" si="84"/>
        <v>0</v>
      </c>
    </row>
    <row r="384" spans="9:23" x14ac:dyDescent="0.25">
      <c r="I384" s="31">
        <v>0</v>
      </c>
      <c r="J384" s="121">
        <f t="shared" si="78"/>
        <v>0</v>
      </c>
      <c r="K384" s="122" t="e">
        <f>MAX(0,($F384-0+PV(a!$E$8/12,2*$U384*a!$E$9,$W384,0,1)))</f>
        <v>#N/A</v>
      </c>
      <c r="L384" s="122" t="e">
        <f t="shared" si="75"/>
        <v>#N/A</v>
      </c>
      <c r="M384" s="114" t="e">
        <f t="shared" si="76"/>
        <v>#N/A</v>
      </c>
      <c r="N384" s="122" t="e">
        <f>-1*PMT(a!$E$8/12,2*$U384*a!$E$9,$F384-a!$E$4-$I384,0,1)</f>
        <v>#N/A</v>
      </c>
      <c r="O384" s="123" t="e">
        <f>-1*PMT(a!$E$8/12,2*$U384*a!$E$9,$F384-a!$E$4-$J384,0,1)</f>
        <v>#N/A</v>
      </c>
      <c r="P384" s="123" t="e">
        <f t="shared" si="79"/>
        <v>#N/A</v>
      </c>
      <c r="Q384" s="123" t="e">
        <f t="shared" si="80"/>
        <v>#N/A</v>
      </c>
      <c r="R384" s="114" t="e">
        <f>IF($M384&lt;$I384,"Error",IF(AND($K384&gt;$J384,$M384&gt;$K384),"Error",IF(AND($K384&lt;$J384,$M384&gt;$J384),"Error",-1*PMT(a!$E$8/12,2*$U384*a!$E$9,$F384-$M384-a!$E$4,0,1))))</f>
        <v>#N/A</v>
      </c>
      <c r="S384" s="32">
        <f t="shared" si="81"/>
        <v>1</v>
      </c>
      <c r="T384" s="33" t="e">
        <f t="shared" si="82"/>
        <v>#N/A</v>
      </c>
      <c r="U384" s="33" t="e">
        <f t="shared" si="77"/>
        <v>#N/A</v>
      </c>
      <c r="V384" s="33" t="e">
        <f t="shared" si="83"/>
        <v>#N/A</v>
      </c>
      <c r="W384" s="124">
        <f t="shared" si="84"/>
        <v>0</v>
      </c>
    </row>
    <row r="385" spans="9:23" x14ac:dyDescent="0.25">
      <c r="I385" s="31">
        <v>0</v>
      </c>
      <c r="J385" s="121">
        <f t="shared" si="78"/>
        <v>0</v>
      </c>
      <c r="K385" s="122" t="e">
        <f>MAX(0,($F385-0+PV(a!$E$8/12,2*$U385*a!$E$9,$W385,0,1)))</f>
        <v>#N/A</v>
      </c>
      <c r="L385" s="122" t="e">
        <f t="shared" si="75"/>
        <v>#N/A</v>
      </c>
      <c r="M385" s="114" t="e">
        <f t="shared" si="76"/>
        <v>#N/A</v>
      </c>
      <c r="N385" s="122" t="e">
        <f>-1*PMT(a!$E$8/12,2*$U385*a!$E$9,$F385-a!$E$4-$I385,0,1)</f>
        <v>#N/A</v>
      </c>
      <c r="O385" s="123" t="e">
        <f>-1*PMT(a!$E$8/12,2*$U385*a!$E$9,$F385-a!$E$4-$J385,0,1)</f>
        <v>#N/A</v>
      </c>
      <c r="P385" s="123" t="e">
        <f t="shared" si="79"/>
        <v>#N/A</v>
      </c>
      <c r="Q385" s="123" t="e">
        <f t="shared" si="80"/>
        <v>#N/A</v>
      </c>
      <c r="R385" s="114" t="e">
        <f>IF($M385&lt;$I385,"Error",IF(AND($K385&gt;$J385,$M385&gt;$K385),"Error",IF(AND($K385&lt;$J385,$M385&gt;$J385),"Error",-1*PMT(a!$E$8/12,2*$U385*a!$E$9,$F385-$M385-a!$E$4,0,1))))</f>
        <v>#N/A</v>
      </c>
      <c r="S385" s="32">
        <f t="shared" si="81"/>
        <v>1</v>
      </c>
      <c r="T385" s="33" t="e">
        <f t="shared" si="82"/>
        <v>#N/A</v>
      </c>
      <c r="U385" s="33" t="e">
        <f t="shared" si="77"/>
        <v>#N/A</v>
      </c>
      <c r="V385" s="33" t="e">
        <f t="shared" si="83"/>
        <v>#N/A</v>
      </c>
      <c r="W385" s="124">
        <f t="shared" si="84"/>
        <v>0</v>
      </c>
    </row>
    <row r="386" spans="9:23" x14ac:dyDescent="0.25">
      <c r="I386" s="31">
        <v>0</v>
      </c>
      <c r="J386" s="121">
        <f t="shared" si="78"/>
        <v>0</v>
      </c>
      <c r="K386" s="122" t="e">
        <f>MAX(0,($F386-0+PV(a!$E$8/12,2*$U386*a!$E$9,$W386,0,1)))</f>
        <v>#N/A</v>
      </c>
      <c r="L386" s="122" t="e">
        <f t="shared" si="75"/>
        <v>#N/A</v>
      </c>
      <c r="M386" s="114" t="e">
        <f t="shared" si="76"/>
        <v>#N/A</v>
      </c>
      <c r="N386" s="122" t="e">
        <f>-1*PMT(a!$E$8/12,2*$U386*a!$E$9,$F386-a!$E$4-$I386,0,1)</f>
        <v>#N/A</v>
      </c>
      <c r="O386" s="123" t="e">
        <f>-1*PMT(a!$E$8/12,2*$U386*a!$E$9,$F386-a!$E$4-$J386,0,1)</f>
        <v>#N/A</v>
      </c>
      <c r="P386" s="123" t="e">
        <f t="shared" si="79"/>
        <v>#N/A</v>
      </c>
      <c r="Q386" s="123" t="e">
        <f t="shared" si="80"/>
        <v>#N/A</v>
      </c>
      <c r="R386" s="114" t="e">
        <f>IF($M386&lt;$I386,"Error",IF(AND($K386&gt;$J386,$M386&gt;$K386),"Error",IF(AND($K386&lt;$J386,$M386&gt;$J386),"Error",-1*PMT(a!$E$8/12,2*$U386*a!$E$9,$F386-$M386-a!$E$4,0,1))))</f>
        <v>#N/A</v>
      </c>
      <c r="S386" s="32">
        <f t="shared" si="81"/>
        <v>1</v>
      </c>
      <c r="T386" s="33" t="e">
        <f t="shared" si="82"/>
        <v>#N/A</v>
      </c>
      <c r="U386" s="33" t="e">
        <f t="shared" si="77"/>
        <v>#N/A</v>
      </c>
      <c r="V386" s="33" t="e">
        <f t="shared" si="83"/>
        <v>#N/A</v>
      </c>
      <c r="W386" s="124">
        <f t="shared" si="84"/>
        <v>0</v>
      </c>
    </row>
    <row r="387" spans="9:23" x14ac:dyDescent="0.25">
      <c r="I387" s="31">
        <v>0</v>
      </c>
      <c r="J387" s="121">
        <f t="shared" si="78"/>
        <v>0</v>
      </c>
      <c r="K387" s="122" t="e">
        <f>MAX(0,($F387-0+PV(a!$E$8/12,2*$U387*a!$E$9,$W387,0,1)))</f>
        <v>#N/A</v>
      </c>
      <c r="L387" s="122" t="e">
        <f t="shared" ref="L387:L450" si="85">MAX(IF(K387&gt;F387*0.5,F387*0.5,K387),J387)</f>
        <v>#N/A</v>
      </c>
      <c r="M387" s="114" t="e">
        <f t="shared" ref="M387:M450" si="86">IF(OR(K387&lt;=0,K387&lt;J387),J387,MIN(K387,F387*50%))</f>
        <v>#N/A</v>
      </c>
      <c r="N387" s="122" t="e">
        <f>-1*PMT(a!$E$8/12,2*$U387*a!$E$9,$F387-a!$E$4-$I387,0,1)</f>
        <v>#N/A</v>
      </c>
      <c r="O387" s="123" t="e">
        <f>-1*PMT(a!$E$8/12,2*$U387*a!$E$9,$F387-a!$E$4-$J387,0,1)</f>
        <v>#N/A</v>
      </c>
      <c r="P387" s="123" t="e">
        <f t="shared" si="79"/>
        <v>#N/A</v>
      </c>
      <c r="Q387" s="123" t="e">
        <f t="shared" si="80"/>
        <v>#N/A</v>
      </c>
      <c r="R387" s="114" t="e">
        <f>IF($M387&lt;$I387,"Error",IF(AND($K387&gt;$J387,$M387&gt;$K387),"Error",IF(AND($K387&lt;$J387,$M387&gt;$J387),"Error",-1*PMT(a!$E$8/12,2*$U387*a!$E$9,$F387-$M387-a!$E$4,0,1))))</f>
        <v>#N/A</v>
      </c>
      <c r="S387" s="32">
        <f t="shared" si="81"/>
        <v>1</v>
      </c>
      <c r="T387" s="33" t="e">
        <f t="shared" si="82"/>
        <v>#N/A</v>
      </c>
      <c r="U387" s="33" t="e">
        <f t="shared" si="77"/>
        <v>#N/A</v>
      </c>
      <c r="V387" s="33" t="e">
        <f t="shared" si="83"/>
        <v>#N/A</v>
      </c>
      <c r="W387" s="124">
        <f t="shared" si="84"/>
        <v>0</v>
      </c>
    </row>
    <row r="388" spans="9:23" x14ac:dyDescent="0.25">
      <c r="I388" s="31">
        <v>0</v>
      </c>
      <c r="J388" s="121">
        <f t="shared" si="78"/>
        <v>0</v>
      </c>
      <c r="K388" s="122" t="e">
        <f>MAX(0,($F388-0+PV(a!$E$8/12,2*$U388*a!$E$9,$W388,0,1)))</f>
        <v>#N/A</v>
      </c>
      <c r="L388" s="122" t="e">
        <f t="shared" si="85"/>
        <v>#N/A</v>
      </c>
      <c r="M388" s="114" t="e">
        <f t="shared" si="86"/>
        <v>#N/A</v>
      </c>
      <c r="N388" s="122" t="e">
        <f>-1*PMT(a!$E$8/12,2*$U388*a!$E$9,$F388-a!$E$4-$I388,0,1)</f>
        <v>#N/A</v>
      </c>
      <c r="O388" s="123" t="e">
        <f>-1*PMT(a!$E$8/12,2*$U388*a!$E$9,$F388-a!$E$4-$J388,0,1)</f>
        <v>#N/A</v>
      </c>
      <c r="P388" s="123" t="e">
        <f t="shared" si="79"/>
        <v>#N/A</v>
      </c>
      <c r="Q388" s="123" t="e">
        <f t="shared" si="80"/>
        <v>#N/A</v>
      </c>
      <c r="R388" s="114" t="e">
        <f>IF($M388&lt;$I388,"Error",IF(AND($K388&gt;$J388,$M388&gt;$K388),"Error",IF(AND($K388&lt;$J388,$M388&gt;$J388),"Error",-1*PMT(a!$E$8/12,2*$U388*a!$E$9,$F388-$M388-a!$E$4,0,1))))</f>
        <v>#N/A</v>
      </c>
      <c r="S388" s="32">
        <f t="shared" si="81"/>
        <v>1</v>
      </c>
      <c r="T388" s="33" t="e">
        <f t="shared" si="82"/>
        <v>#N/A</v>
      </c>
      <c r="U388" s="33" t="e">
        <f t="shared" si="77"/>
        <v>#N/A</v>
      </c>
      <c r="V388" s="33" t="e">
        <f t="shared" si="83"/>
        <v>#N/A</v>
      </c>
      <c r="W388" s="124">
        <f t="shared" si="84"/>
        <v>0</v>
      </c>
    </row>
    <row r="389" spans="9:23" x14ac:dyDescent="0.25">
      <c r="I389" s="31">
        <v>0</v>
      </c>
      <c r="J389" s="121">
        <f t="shared" si="78"/>
        <v>0</v>
      </c>
      <c r="K389" s="122" t="e">
        <f>MAX(0,($F389-0+PV(a!$E$8/12,2*$U389*a!$E$9,$W389,0,1)))</f>
        <v>#N/A</v>
      </c>
      <c r="L389" s="122" t="e">
        <f t="shared" si="85"/>
        <v>#N/A</v>
      </c>
      <c r="M389" s="114" t="e">
        <f t="shared" si="86"/>
        <v>#N/A</v>
      </c>
      <c r="N389" s="122" t="e">
        <f>-1*PMT(a!$E$8/12,2*$U389*a!$E$9,$F389-a!$E$4-$I389,0,1)</f>
        <v>#N/A</v>
      </c>
      <c r="O389" s="123" t="e">
        <f>-1*PMT(a!$E$8/12,2*$U389*a!$E$9,$F389-a!$E$4-$J389,0,1)</f>
        <v>#N/A</v>
      </c>
      <c r="P389" s="123" t="e">
        <f t="shared" si="79"/>
        <v>#N/A</v>
      </c>
      <c r="Q389" s="123" t="e">
        <f t="shared" si="80"/>
        <v>#N/A</v>
      </c>
      <c r="R389" s="114" t="e">
        <f>IF($M389&lt;$I389,"Error",IF(AND($K389&gt;$J389,$M389&gt;$K389),"Error",IF(AND($K389&lt;$J389,$M389&gt;$J389),"Error",-1*PMT(a!$E$8/12,2*$U389*a!$E$9,$F389-$M389-a!$E$4,0,1))))</f>
        <v>#N/A</v>
      </c>
      <c r="S389" s="32">
        <f t="shared" si="81"/>
        <v>1</v>
      </c>
      <c r="T389" s="33" t="e">
        <f t="shared" si="82"/>
        <v>#N/A</v>
      </c>
      <c r="U389" s="33" t="e">
        <f t="shared" si="77"/>
        <v>#N/A</v>
      </c>
      <c r="V389" s="33" t="e">
        <f t="shared" si="83"/>
        <v>#N/A</v>
      </c>
      <c r="W389" s="124">
        <f t="shared" si="84"/>
        <v>0</v>
      </c>
    </row>
    <row r="390" spans="9:23" x14ac:dyDescent="0.25">
      <c r="I390" s="31">
        <v>0</v>
      </c>
      <c r="J390" s="121">
        <f t="shared" si="78"/>
        <v>0</v>
      </c>
      <c r="K390" s="122" t="e">
        <f>MAX(0,($F390-0+PV(a!$E$8/12,2*$U390*a!$E$9,$W390,0,1)))</f>
        <v>#N/A</v>
      </c>
      <c r="L390" s="122" t="e">
        <f t="shared" si="85"/>
        <v>#N/A</v>
      </c>
      <c r="M390" s="114" t="e">
        <f t="shared" si="86"/>
        <v>#N/A</v>
      </c>
      <c r="N390" s="122" t="e">
        <f>-1*PMT(a!$E$8/12,2*$U390*a!$E$9,$F390-a!$E$4-$I390,0,1)</f>
        <v>#N/A</v>
      </c>
      <c r="O390" s="123" t="e">
        <f>-1*PMT(a!$E$8/12,2*$U390*a!$E$9,$F390-a!$E$4-$J390,0,1)</f>
        <v>#N/A</v>
      </c>
      <c r="P390" s="123" t="e">
        <f t="shared" si="79"/>
        <v>#N/A</v>
      </c>
      <c r="Q390" s="123" t="e">
        <f t="shared" si="80"/>
        <v>#N/A</v>
      </c>
      <c r="R390" s="114" t="e">
        <f>IF($M390&lt;$I390,"Error",IF(AND($K390&gt;$J390,$M390&gt;$K390),"Error",IF(AND($K390&lt;$J390,$M390&gt;$J390),"Error",-1*PMT(a!$E$8/12,2*$U390*a!$E$9,$F390-$M390-a!$E$4,0,1))))</f>
        <v>#N/A</v>
      </c>
      <c r="S390" s="32">
        <f t="shared" si="81"/>
        <v>1</v>
      </c>
      <c r="T390" s="33" t="e">
        <f t="shared" si="82"/>
        <v>#N/A</v>
      </c>
      <c r="U390" s="33" t="e">
        <f t="shared" si="77"/>
        <v>#N/A</v>
      </c>
      <c r="V390" s="33" t="e">
        <f t="shared" si="83"/>
        <v>#N/A</v>
      </c>
      <c r="W390" s="124">
        <f t="shared" si="84"/>
        <v>0</v>
      </c>
    </row>
    <row r="391" spans="9:23" x14ac:dyDescent="0.25">
      <c r="I391" s="31">
        <v>0</v>
      </c>
      <c r="J391" s="121">
        <f t="shared" si="78"/>
        <v>0</v>
      </c>
      <c r="K391" s="122" t="e">
        <f>MAX(0,($F391-0+PV(a!$E$8/12,2*$U391*a!$E$9,$W391,0,1)))</f>
        <v>#N/A</v>
      </c>
      <c r="L391" s="122" t="e">
        <f t="shared" si="85"/>
        <v>#N/A</v>
      </c>
      <c r="M391" s="114" t="e">
        <f t="shared" si="86"/>
        <v>#N/A</v>
      </c>
      <c r="N391" s="122" t="e">
        <f>-1*PMT(a!$E$8/12,2*$U391*a!$E$9,$F391-a!$E$4-$I391,0,1)</f>
        <v>#N/A</v>
      </c>
      <c r="O391" s="123" t="e">
        <f>-1*PMT(a!$E$8/12,2*$U391*a!$E$9,$F391-a!$E$4-$J391,0,1)</f>
        <v>#N/A</v>
      </c>
      <c r="P391" s="123" t="e">
        <f t="shared" si="79"/>
        <v>#N/A</v>
      </c>
      <c r="Q391" s="123" t="e">
        <f t="shared" si="80"/>
        <v>#N/A</v>
      </c>
      <c r="R391" s="114" t="e">
        <f>IF($M391&lt;$I391,"Error",IF(AND($K391&gt;$J391,$M391&gt;$K391),"Error",IF(AND($K391&lt;$J391,$M391&gt;$J391),"Error",-1*PMT(a!$E$8/12,2*$U391*a!$E$9,$F391-$M391-a!$E$4,0,1))))</f>
        <v>#N/A</v>
      </c>
      <c r="S391" s="32">
        <f t="shared" si="81"/>
        <v>1</v>
      </c>
      <c r="T391" s="33" t="e">
        <f t="shared" si="82"/>
        <v>#N/A</v>
      </c>
      <c r="U391" s="33" t="e">
        <f t="shared" si="77"/>
        <v>#N/A</v>
      </c>
      <c r="V391" s="33" t="e">
        <f t="shared" si="83"/>
        <v>#N/A</v>
      </c>
      <c r="W391" s="124">
        <f t="shared" si="84"/>
        <v>0</v>
      </c>
    </row>
    <row r="392" spans="9:23" x14ac:dyDescent="0.25">
      <c r="I392" s="31">
        <v>0</v>
      </c>
      <c r="J392" s="121">
        <f t="shared" si="78"/>
        <v>0</v>
      </c>
      <c r="K392" s="122" t="e">
        <f>MAX(0,($F392-0+PV(a!$E$8/12,2*$U392*a!$E$9,$W392,0,1)))</f>
        <v>#N/A</v>
      </c>
      <c r="L392" s="122" t="e">
        <f t="shared" si="85"/>
        <v>#N/A</v>
      </c>
      <c r="M392" s="114" t="e">
        <f t="shared" si="86"/>
        <v>#N/A</v>
      </c>
      <c r="N392" s="122" t="e">
        <f>-1*PMT(a!$E$8/12,2*$U392*a!$E$9,$F392-a!$E$4-$I392,0,1)</f>
        <v>#N/A</v>
      </c>
      <c r="O392" s="123" t="e">
        <f>-1*PMT(a!$E$8/12,2*$U392*a!$E$9,$F392-a!$E$4-$J392,0,1)</f>
        <v>#N/A</v>
      </c>
      <c r="P392" s="123" t="e">
        <f t="shared" si="79"/>
        <v>#N/A</v>
      </c>
      <c r="Q392" s="123" t="e">
        <f t="shared" si="80"/>
        <v>#N/A</v>
      </c>
      <c r="R392" s="114" t="e">
        <f>IF($M392&lt;$I392,"Error",IF(AND($K392&gt;$J392,$M392&gt;$K392),"Error",IF(AND($K392&lt;$J392,$M392&gt;$J392),"Error",-1*PMT(a!$E$8/12,2*$U392*a!$E$9,$F392-$M392-a!$E$4,0,1))))</f>
        <v>#N/A</v>
      </c>
      <c r="S392" s="32">
        <f t="shared" si="81"/>
        <v>1</v>
      </c>
      <c r="T392" s="33" t="e">
        <f t="shared" si="82"/>
        <v>#N/A</v>
      </c>
      <c r="U392" s="33" t="e">
        <f t="shared" ref="U392:U455" si="87">$T392-(11/24)</f>
        <v>#N/A</v>
      </c>
      <c r="V392" s="33" t="e">
        <f t="shared" si="83"/>
        <v>#N/A</v>
      </c>
      <c r="W392" s="124">
        <f t="shared" si="84"/>
        <v>0</v>
      </c>
    </row>
    <row r="393" spans="9:23" x14ac:dyDescent="0.25">
      <c r="I393" s="31">
        <v>0</v>
      </c>
      <c r="J393" s="121">
        <f t="shared" si="78"/>
        <v>0</v>
      </c>
      <c r="K393" s="122" t="e">
        <f>MAX(0,($F393-0+PV(a!$E$8/12,2*$U393*a!$E$9,$W393,0,1)))</f>
        <v>#N/A</v>
      </c>
      <c r="L393" s="122" t="e">
        <f t="shared" si="85"/>
        <v>#N/A</v>
      </c>
      <c r="M393" s="114" t="e">
        <f t="shared" si="86"/>
        <v>#N/A</v>
      </c>
      <c r="N393" s="122" t="e">
        <f>-1*PMT(a!$E$8/12,2*$U393*a!$E$9,$F393-a!$E$4-$I393,0,1)</f>
        <v>#N/A</v>
      </c>
      <c r="O393" s="123" t="e">
        <f>-1*PMT(a!$E$8/12,2*$U393*a!$E$9,$F393-a!$E$4-$J393,0,1)</f>
        <v>#N/A</v>
      </c>
      <c r="P393" s="123" t="e">
        <f t="shared" si="79"/>
        <v>#N/A</v>
      </c>
      <c r="Q393" s="123" t="e">
        <f t="shared" si="80"/>
        <v>#N/A</v>
      </c>
      <c r="R393" s="114" t="e">
        <f>IF($M393&lt;$I393,"Error",IF(AND($K393&gt;$J393,$M393&gt;$K393),"Error",IF(AND($K393&lt;$J393,$M393&gt;$J393),"Error",-1*PMT(a!$E$8/12,2*$U393*a!$E$9,$F393-$M393-a!$E$4,0,1))))</f>
        <v>#N/A</v>
      </c>
      <c r="S393" s="32">
        <f t="shared" si="81"/>
        <v>1</v>
      </c>
      <c r="T393" s="33" t="e">
        <f t="shared" si="82"/>
        <v>#N/A</v>
      </c>
      <c r="U393" s="33" t="e">
        <f t="shared" si="87"/>
        <v>#N/A</v>
      </c>
      <c r="V393" s="33" t="e">
        <f t="shared" si="83"/>
        <v>#N/A</v>
      </c>
      <c r="W393" s="124">
        <f t="shared" si="84"/>
        <v>0</v>
      </c>
    </row>
    <row r="394" spans="9:23" x14ac:dyDescent="0.25">
      <c r="I394" s="31">
        <v>0</v>
      </c>
      <c r="J394" s="121">
        <f t="shared" si="78"/>
        <v>0</v>
      </c>
      <c r="K394" s="122" t="e">
        <f>MAX(0,($F394-0+PV(a!$E$8/12,2*$U394*a!$E$9,$W394,0,1)))</f>
        <v>#N/A</v>
      </c>
      <c r="L394" s="122" t="e">
        <f t="shared" si="85"/>
        <v>#N/A</v>
      </c>
      <c r="M394" s="114" t="e">
        <f t="shared" si="86"/>
        <v>#N/A</v>
      </c>
      <c r="N394" s="122" t="e">
        <f>-1*PMT(a!$E$8/12,2*$U394*a!$E$9,$F394-a!$E$4-$I394,0,1)</f>
        <v>#N/A</v>
      </c>
      <c r="O394" s="123" t="e">
        <f>-1*PMT(a!$E$8/12,2*$U394*a!$E$9,$F394-a!$E$4-$J394,0,1)</f>
        <v>#N/A</v>
      </c>
      <c r="P394" s="123" t="e">
        <f t="shared" si="79"/>
        <v>#N/A</v>
      </c>
      <c r="Q394" s="123" t="e">
        <f t="shared" si="80"/>
        <v>#N/A</v>
      </c>
      <c r="R394" s="114" t="e">
        <f>IF($M394&lt;$I394,"Error",IF(AND($K394&gt;$J394,$M394&gt;$K394),"Error",IF(AND($K394&lt;$J394,$M394&gt;$J394),"Error",-1*PMT(a!$E$8/12,2*$U394*a!$E$9,$F394-$M394-a!$E$4,0,1))))</f>
        <v>#N/A</v>
      </c>
      <c r="S394" s="32">
        <f t="shared" si="81"/>
        <v>1</v>
      </c>
      <c r="T394" s="33" t="e">
        <f t="shared" si="82"/>
        <v>#N/A</v>
      </c>
      <c r="U394" s="33" t="e">
        <f t="shared" si="87"/>
        <v>#N/A</v>
      </c>
      <c r="V394" s="33" t="e">
        <f t="shared" si="83"/>
        <v>#N/A</v>
      </c>
      <c r="W394" s="124">
        <f t="shared" si="84"/>
        <v>0</v>
      </c>
    </row>
    <row r="395" spans="9:23" x14ac:dyDescent="0.25">
      <c r="I395" s="31">
        <v>0</v>
      </c>
      <c r="J395" s="121">
        <f t="shared" si="78"/>
        <v>0</v>
      </c>
      <c r="K395" s="122" t="e">
        <f>MAX(0,($F395-0+PV(a!$E$8/12,2*$U395*a!$E$9,$W395,0,1)))</f>
        <v>#N/A</v>
      </c>
      <c r="L395" s="122" t="e">
        <f t="shared" si="85"/>
        <v>#N/A</v>
      </c>
      <c r="M395" s="114" t="e">
        <f t="shared" si="86"/>
        <v>#N/A</v>
      </c>
      <c r="N395" s="122" t="e">
        <f>-1*PMT(a!$E$8/12,2*$U395*a!$E$9,$F395-a!$E$4-$I395,0,1)</f>
        <v>#N/A</v>
      </c>
      <c r="O395" s="123" t="e">
        <f>-1*PMT(a!$E$8/12,2*$U395*a!$E$9,$F395-a!$E$4-$J395,0,1)</f>
        <v>#N/A</v>
      </c>
      <c r="P395" s="123" t="e">
        <f t="shared" si="79"/>
        <v>#N/A</v>
      </c>
      <c r="Q395" s="123" t="e">
        <f t="shared" si="80"/>
        <v>#N/A</v>
      </c>
      <c r="R395" s="114" t="e">
        <f>IF($M395&lt;$I395,"Error",IF(AND($K395&gt;$J395,$M395&gt;$K395),"Error",IF(AND($K395&lt;$J395,$M395&gt;$J395),"Error",-1*PMT(a!$E$8/12,2*$U395*a!$E$9,$F395-$M395-a!$E$4,0,1))))</f>
        <v>#N/A</v>
      </c>
      <c r="S395" s="32">
        <f t="shared" si="81"/>
        <v>1</v>
      </c>
      <c r="T395" s="33" t="e">
        <f t="shared" si="82"/>
        <v>#N/A</v>
      </c>
      <c r="U395" s="33" t="e">
        <f t="shared" si="87"/>
        <v>#N/A</v>
      </c>
      <c r="V395" s="33" t="e">
        <f t="shared" si="83"/>
        <v>#N/A</v>
      </c>
      <c r="W395" s="124">
        <f t="shared" si="84"/>
        <v>0</v>
      </c>
    </row>
    <row r="396" spans="9:23" x14ac:dyDescent="0.25">
      <c r="I396" s="31">
        <v>0</v>
      </c>
      <c r="J396" s="121">
        <f t="shared" si="78"/>
        <v>0</v>
      </c>
      <c r="K396" s="122" t="e">
        <f>MAX(0,($F396-0+PV(a!$E$8/12,2*$U396*a!$E$9,$W396,0,1)))</f>
        <v>#N/A</v>
      </c>
      <c r="L396" s="122" t="e">
        <f t="shared" si="85"/>
        <v>#N/A</v>
      </c>
      <c r="M396" s="114" t="e">
        <f t="shared" si="86"/>
        <v>#N/A</v>
      </c>
      <c r="N396" s="122" t="e">
        <f>-1*PMT(a!$E$8/12,2*$U396*a!$E$9,$F396-a!$E$4-$I396,0,1)</f>
        <v>#N/A</v>
      </c>
      <c r="O396" s="123" t="e">
        <f>-1*PMT(a!$E$8/12,2*$U396*a!$E$9,$F396-a!$E$4-$J396,0,1)</f>
        <v>#N/A</v>
      </c>
      <c r="P396" s="123" t="e">
        <f t="shared" si="79"/>
        <v>#N/A</v>
      </c>
      <c r="Q396" s="123" t="e">
        <f t="shared" si="80"/>
        <v>#N/A</v>
      </c>
      <c r="R396" s="114" t="e">
        <f>IF($M396&lt;$I396,"Error",IF(AND($K396&gt;$J396,$M396&gt;$K396),"Error",IF(AND($K396&lt;$J396,$M396&gt;$J396),"Error",-1*PMT(a!$E$8/12,2*$U396*a!$E$9,$F396-$M396-a!$E$4,0,1))))</f>
        <v>#N/A</v>
      </c>
      <c r="S396" s="32">
        <f t="shared" si="81"/>
        <v>1</v>
      </c>
      <c r="T396" s="33" t="e">
        <f t="shared" si="82"/>
        <v>#N/A</v>
      </c>
      <c r="U396" s="33" t="e">
        <f t="shared" si="87"/>
        <v>#N/A</v>
      </c>
      <c r="V396" s="33" t="e">
        <f t="shared" si="83"/>
        <v>#N/A</v>
      </c>
      <c r="W396" s="124">
        <f t="shared" si="84"/>
        <v>0</v>
      </c>
    </row>
    <row r="397" spans="9:23" x14ac:dyDescent="0.25">
      <c r="I397" s="31">
        <v>0</v>
      </c>
      <c r="J397" s="121">
        <f t="shared" si="78"/>
        <v>0</v>
      </c>
      <c r="K397" s="122" t="e">
        <f>MAX(0,($F397-0+PV(a!$E$8/12,2*$U397*a!$E$9,$W397,0,1)))</f>
        <v>#N/A</v>
      </c>
      <c r="L397" s="122" t="e">
        <f t="shared" si="85"/>
        <v>#N/A</v>
      </c>
      <c r="M397" s="114" t="e">
        <f t="shared" si="86"/>
        <v>#N/A</v>
      </c>
      <c r="N397" s="122" t="e">
        <f>-1*PMT(a!$E$8/12,2*$U397*a!$E$9,$F397-a!$E$4-$I397,0,1)</f>
        <v>#N/A</v>
      </c>
      <c r="O397" s="123" t="e">
        <f>-1*PMT(a!$E$8/12,2*$U397*a!$E$9,$F397-a!$E$4-$J397,0,1)</f>
        <v>#N/A</v>
      </c>
      <c r="P397" s="123" t="e">
        <f t="shared" si="79"/>
        <v>#N/A</v>
      </c>
      <c r="Q397" s="123" t="e">
        <f t="shared" si="80"/>
        <v>#N/A</v>
      </c>
      <c r="R397" s="114" t="e">
        <f>IF($M397&lt;$I397,"Error",IF(AND($K397&gt;$J397,$M397&gt;$K397),"Error",IF(AND($K397&lt;$J397,$M397&gt;$J397),"Error",-1*PMT(a!$E$8/12,2*$U397*a!$E$9,$F397-$M397-a!$E$4,0,1))))</f>
        <v>#N/A</v>
      </c>
      <c r="S397" s="32">
        <f t="shared" si="81"/>
        <v>1</v>
      </c>
      <c r="T397" s="33" t="e">
        <f t="shared" si="82"/>
        <v>#N/A</v>
      </c>
      <c r="U397" s="33" t="e">
        <f t="shared" si="87"/>
        <v>#N/A</v>
      </c>
      <c r="V397" s="33" t="e">
        <f t="shared" si="83"/>
        <v>#N/A</v>
      </c>
      <c r="W397" s="124">
        <f t="shared" si="84"/>
        <v>0</v>
      </c>
    </row>
    <row r="398" spans="9:23" x14ac:dyDescent="0.25">
      <c r="I398" s="31">
        <v>0</v>
      </c>
      <c r="J398" s="121">
        <f t="shared" si="78"/>
        <v>0</v>
      </c>
      <c r="K398" s="122" t="e">
        <f>MAX(0,($F398-0+PV(a!$E$8/12,2*$U398*a!$E$9,$W398,0,1)))</f>
        <v>#N/A</v>
      </c>
      <c r="L398" s="122" t="e">
        <f t="shared" si="85"/>
        <v>#N/A</v>
      </c>
      <c r="M398" s="114" t="e">
        <f t="shared" si="86"/>
        <v>#N/A</v>
      </c>
      <c r="N398" s="122" t="e">
        <f>-1*PMT(a!$E$8/12,2*$U398*a!$E$9,$F398-a!$E$4-$I398,0,1)</f>
        <v>#N/A</v>
      </c>
      <c r="O398" s="123" t="e">
        <f>-1*PMT(a!$E$8/12,2*$U398*a!$E$9,$F398-a!$E$4-$J398,0,1)</f>
        <v>#N/A</v>
      </c>
      <c r="P398" s="123" t="e">
        <f t="shared" si="79"/>
        <v>#N/A</v>
      </c>
      <c r="Q398" s="123" t="e">
        <f t="shared" si="80"/>
        <v>#N/A</v>
      </c>
      <c r="R398" s="114" t="e">
        <f>IF($M398&lt;$I398,"Error",IF(AND($K398&gt;$J398,$M398&gt;$K398),"Error",IF(AND($K398&lt;$J398,$M398&gt;$J398),"Error",-1*PMT(a!$E$8/12,2*$U398*a!$E$9,$F398-$M398-a!$E$4,0,1))))</f>
        <v>#N/A</v>
      </c>
      <c r="S398" s="32">
        <f t="shared" si="81"/>
        <v>1</v>
      </c>
      <c r="T398" s="33" t="e">
        <f t="shared" si="82"/>
        <v>#N/A</v>
      </c>
      <c r="U398" s="33" t="e">
        <f t="shared" si="87"/>
        <v>#N/A</v>
      </c>
      <c r="V398" s="33" t="e">
        <f t="shared" si="83"/>
        <v>#N/A</v>
      </c>
      <c r="W398" s="124">
        <f t="shared" si="84"/>
        <v>0</v>
      </c>
    </row>
    <row r="399" spans="9:23" x14ac:dyDescent="0.25">
      <c r="I399" s="31">
        <v>0</v>
      </c>
      <c r="J399" s="121">
        <f t="shared" si="78"/>
        <v>0</v>
      </c>
      <c r="K399" s="122" t="e">
        <f>MAX(0,($F399-0+PV(a!$E$8/12,2*$U399*a!$E$9,$W399,0,1)))</f>
        <v>#N/A</v>
      </c>
      <c r="L399" s="122" t="e">
        <f t="shared" si="85"/>
        <v>#N/A</v>
      </c>
      <c r="M399" s="114" t="e">
        <f t="shared" si="86"/>
        <v>#N/A</v>
      </c>
      <c r="N399" s="122" t="e">
        <f>-1*PMT(a!$E$8/12,2*$U399*a!$E$9,$F399-a!$E$4-$I399,0,1)</f>
        <v>#N/A</v>
      </c>
      <c r="O399" s="123" t="e">
        <f>-1*PMT(a!$E$8/12,2*$U399*a!$E$9,$F399-a!$E$4-$J399,0,1)</f>
        <v>#N/A</v>
      </c>
      <c r="P399" s="123" t="e">
        <f t="shared" si="79"/>
        <v>#N/A</v>
      </c>
      <c r="Q399" s="123" t="e">
        <f t="shared" si="80"/>
        <v>#N/A</v>
      </c>
      <c r="R399" s="114" t="e">
        <f>IF($M399&lt;$I399,"Error",IF(AND($K399&gt;$J399,$M399&gt;$K399),"Error",IF(AND($K399&lt;$J399,$M399&gt;$J399),"Error",-1*PMT(a!$E$8/12,2*$U399*a!$E$9,$F399-$M399-a!$E$4,0,1))))</f>
        <v>#N/A</v>
      </c>
      <c r="S399" s="32">
        <f t="shared" si="81"/>
        <v>1</v>
      </c>
      <c r="T399" s="33" t="e">
        <f t="shared" si="82"/>
        <v>#N/A</v>
      </c>
      <c r="U399" s="33" t="e">
        <f t="shared" si="87"/>
        <v>#N/A</v>
      </c>
      <c r="V399" s="33" t="e">
        <f t="shared" si="83"/>
        <v>#N/A</v>
      </c>
      <c r="W399" s="124">
        <f t="shared" si="84"/>
        <v>0</v>
      </c>
    </row>
    <row r="400" spans="9:23" x14ac:dyDescent="0.25">
      <c r="I400" s="31">
        <v>0</v>
      </c>
      <c r="J400" s="121">
        <f t="shared" si="78"/>
        <v>0</v>
      </c>
      <c r="K400" s="122" t="e">
        <f>MAX(0,($F400-0+PV(a!$E$8/12,2*$U400*a!$E$9,$W400,0,1)))</f>
        <v>#N/A</v>
      </c>
      <c r="L400" s="122" t="e">
        <f t="shared" si="85"/>
        <v>#N/A</v>
      </c>
      <c r="M400" s="114" t="e">
        <f t="shared" si="86"/>
        <v>#N/A</v>
      </c>
      <c r="N400" s="122" t="e">
        <f>-1*PMT(a!$E$8/12,2*$U400*a!$E$9,$F400-a!$E$4-$I400,0,1)</f>
        <v>#N/A</v>
      </c>
      <c r="O400" s="123" t="e">
        <f>-1*PMT(a!$E$8/12,2*$U400*a!$E$9,$F400-a!$E$4-$J400,0,1)</f>
        <v>#N/A</v>
      </c>
      <c r="P400" s="123" t="e">
        <f t="shared" si="79"/>
        <v>#N/A</v>
      </c>
      <c r="Q400" s="123" t="e">
        <f t="shared" si="80"/>
        <v>#N/A</v>
      </c>
      <c r="R400" s="114" t="e">
        <f>IF($M400&lt;$I400,"Error",IF(AND($K400&gt;$J400,$M400&gt;$K400),"Error",IF(AND($K400&lt;$J400,$M400&gt;$J400),"Error",-1*PMT(a!$E$8/12,2*$U400*a!$E$9,$F400-$M400-a!$E$4,0,1))))</f>
        <v>#N/A</v>
      </c>
      <c r="S400" s="32">
        <f t="shared" si="81"/>
        <v>1</v>
      </c>
      <c r="T400" s="33" t="e">
        <f t="shared" si="82"/>
        <v>#N/A</v>
      </c>
      <c r="U400" s="33" t="e">
        <f t="shared" si="87"/>
        <v>#N/A</v>
      </c>
      <c r="V400" s="33" t="e">
        <f t="shared" si="83"/>
        <v>#N/A</v>
      </c>
      <c r="W400" s="124">
        <f t="shared" si="84"/>
        <v>0</v>
      </c>
    </row>
    <row r="401" spans="9:23" x14ac:dyDescent="0.25">
      <c r="I401" s="31">
        <v>0</v>
      </c>
      <c r="J401" s="121">
        <f t="shared" si="78"/>
        <v>0</v>
      </c>
      <c r="K401" s="122" t="e">
        <f>MAX(0,($F401-0+PV(a!$E$8/12,2*$U401*a!$E$9,$W401,0,1)))</f>
        <v>#N/A</v>
      </c>
      <c r="L401" s="122" t="e">
        <f t="shared" si="85"/>
        <v>#N/A</v>
      </c>
      <c r="M401" s="114" t="e">
        <f t="shared" si="86"/>
        <v>#N/A</v>
      </c>
      <c r="N401" s="122" t="e">
        <f>-1*PMT(a!$E$8/12,2*$U401*a!$E$9,$F401-a!$E$4-$I401,0,1)</f>
        <v>#N/A</v>
      </c>
      <c r="O401" s="123" t="e">
        <f>-1*PMT(a!$E$8/12,2*$U401*a!$E$9,$F401-a!$E$4-$J401,0,1)</f>
        <v>#N/A</v>
      </c>
      <c r="P401" s="123" t="e">
        <f t="shared" si="79"/>
        <v>#N/A</v>
      </c>
      <c r="Q401" s="123" t="e">
        <f t="shared" si="80"/>
        <v>#N/A</v>
      </c>
      <c r="R401" s="114" t="e">
        <f>IF($M401&lt;$I401,"Error",IF(AND($K401&gt;$J401,$M401&gt;$K401),"Error",IF(AND($K401&lt;$J401,$M401&gt;$J401),"Error",-1*PMT(a!$E$8/12,2*$U401*a!$E$9,$F401-$M401-a!$E$4,0,1))))</f>
        <v>#N/A</v>
      </c>
      <c r="S401" s="32">
        <f t="shared" si="81"/>
        <v>1</v>
      </c>
      <c r="T401" s="33" t="e">
        <f t="shared" si="82"/>
        <v>#N/A</v>
      </c>
      <c r="U401" s="33" t="e">
        <f t="shared" si="87"/>
        <v>#N/A</v>
      </c>
      <c r="V401" s="33" t="e">
        <f t="shared" si="83"/>
        <v>#N/A</v>
      </c>
      <c r="W401" s="124">
        <f t="shared" si="84"/>
        <v>0</v>
      </c>
    </row>
    <row r="402" spans="9:23" x14ac:dyDescent="0.25">
      <c r="I402" s="31">
        <v>0</v>
      </c>
      <c r="J402" s="121">
        <f t="shared" si="78"/>
        <v>0</v>
      </c>
      <c r="K402" s="122" t="e">
        <f>MAX(0,($F402-0+PV(a!$E$8/12,2*$U402*a!$E$9,$W402,0,1)))</f>
        <v>#N/A</v>
      </c>
      <c r="L402" s="122" t="e">
        <f t="shared" si="85"/>
        <v>#N/A</v>
      </c>
      <c r="M402" s="114" t="e">
        <f t="shared" si="86"/>
        <v>#N/A</v>
      </c>
      <c r="N402" s="122" t="e">
        <f>-1*PMT(a!$E$8/12,2*$U402*a!$E$9,$F402-a!$E$4-$I402,0,1)</f>
        <v>#N/A</v>
      </c>
      <c r="O402" s="123" t="e">
        <f>-1*PMT(a!$E$8/12,2*$U402*a!$E$9,$F402-a!$E$4-$J402,0,1)</f>
        <v>#N/A</v>
      </c>
      <c r="P402" s="123" t="e">
        <f t="shared" si="79"/>
        <v>#N/A</v>
      </c>
      <c r="Q402" s="123" t="e">
        <f t="shared" si="80"/>
        <v>#N/A</v>
      </c>
      <c r="R402" s="114" t="e">
        <f>IF($M402&lt;$I402,"Error",IF(AND($K402&gt;$J402,$M402&gt;$K402),"Error",IF(AND($K402&lt;$J402,$M402&gt;$J402),"Error",-1*PMT(a!$E$8/12,2*$U402*a!$E$9,$F402-$M402-a!$E$4,0,1))))</f>
        <v>#N/A</v>
      </c>
      <c r="S402" s="32">
        <f t="shared" si="81"/>
        <v>1</v>
      </c>
      <c r="T402" s="33" t="e">
        <f t="shared" si="82"/>
        <v>#N/A</v>
      </c>
      <c r="U402" s="33" t="e">
        <f t="shared" si="87"/>
        <v>#N/A</v>
      </c>
      <c r="V402" s="33" t="e">
        <f t="shared" si="83"/>
        <v>#N/A</v>
      </c>
      <c r="W402" s="124">
        <f t="shared" si="84"/>
        <v>0</v>
      </c>
    </row>
    <row r="403" spans="9:23" x14ac:dyDescent="0.25">
      <c r="I403" s="31">
        <v>0</v>
      </c>
      <c r="J403" s="121">
        <f t="shared" si="78"/>
        <v>0</v>
      </c>
      <c r="K403" s="122" t="e">
        <f>MAX(0,($F403-0+PV(a!$E$8/12,2*$U403*a!$E$9,$W403,0,1)))</f>
        <v>#N/A</v>
      </c>
      <c r="L403" s="122" t="e">
        <f t="shared" si="85"/>
        <v>#N/A</v>
      </c>
      <c r="M403" s="114" t="e">
        <f t="shared" si="86"/>
        <v>#N/A</v>
      </c>
      <c r="N403" s="122" t="e">
        <f>-1*PMT(a!$E$8/12,2*$U403*a!$E$9,$F403-a!$E$4-$I403,0,1)</f>
        <v>#N/A</v>
      </c>
      <c r="O403" s="123" t="e">
        <f>-1*PMT(a!$E$8/12,2*$U403*a!$E$9,$F403-a!$E$4-$J403,0,1)</f>
        <v>#N/A</v>
      </c>
      <c r="P403" s="123" t="e">
        <f t="shared" si="79"/>
        <v>#N/A</v>
      </c>
      <c r="Q403" s="123" t="e">
        <f t="shared" si="80"/>
        <v>#N/A</v>
      </c>
      <c r="R403" s="114" t="e">
        <f>IF($M403&lt;$I403,"Error",IF(AND($K403&gt;$J403,$M403&gt;$K403),"Error",IF(AND($K403&lt;$J403,$M403&gt;$J403),"Error",-1*PMT(a!$E$8/12,2*$U403*a!$E$9,$F403-$M403-a!$E$4,0,1))))</f>
        <v>#N/A</v>
      </c>
      <c r="S403" s="32">
        <f t="shared" si="81"/>
        <v>1</v>
      </c>
      <c r="T403" s="33" t="e">
        <f t="shared" si="82"/>
        <v>#N/A</v>
      </c>
      <c r="U403" s="33" t="e">
        <f t="shared" si="87"/>
        <v>#N/A</v>
      </c>
      <c r="V403" s="33" t="e">
        <f t="shared" si="83"/>
        <v>#N/A</v>
      </c>
      <c r="W403" s="124">
        <f t="shared" si="84"/>
        <v>0</v>
      </c>
    </row>
    <row r="404" spans="9:23" x14ac:dyDescent="0.25">
      <c r="I404" s="31">
        <v>0</v>
      </c>
      <c r="J404" s="121">
        <f t="shared" si="78"/>
        <v>0</v>
      </c>
      <c r="K404" s="122" t="e">
        <f>MAX(0,($F404-0+PV(a!$E$8/12,2*$U404*a!$E$9,$W404,0,1)))</f>
        <v>#N/A</v>
      </c>
      <c r="L404" s="122" t="e">
        <f t="shared" si="85"/>
        <v>#N/A</v>
      </c>
      <c r="M404" s="114" t="e">
        <f t="shared" si="86"/>
        <v>#N/A</v>
      </c>
      <c r="N404" s="122" t="e">
        <f>-1*PMT(a!$E$8/12,2*$U404*a!$E$9,$F404-a!$E$4-$I404,0,1)</f>
        <v>#N/A</v>
      </c>
      <c r="O404" s="123" t="e">
        <f>-1*PMT(a!$E$8/12,2*$U404*a!$E$9,$F404-a!$E$4-$J404,0,1)</f>
        <v>#N/A</v>
      </c>
      <c r="P404" s="123" t="e">
        <f t="shared" si="79"/>
        <v>#N/A</v>
      </c>
      <c r="Q404" s="123" t="e">
        <f t="shared" si="80"/>
        <v>#N/A</v>
      </c>
      <c r="R404" s="114" t="e">
        <f>IF($M404&lt;$I404,"Error",IF(AND($K404&gt;$J404,$M404&gt;$K404),"Error",IF(AND($K404&lt;$J404,$M404&gt;$J404),"Error",-1*PMT(a!$E$8/12,2*$U404*a!$E$9,$F404-$M404-a!$E$4,0,1))))</f>
        <v>#N/A</v>
      </c>
      <c r="S404" s="32">
        <f t="shared" si="81"/>
        <v>1</v>
      </c>
      <c r="T404" s="33" t="e">
        <f t="shared" si="82"/>
        <v>#N/A</v>
      </c>
      <c r="U404" s="33" t="e">
        <f t="shared" si="87"/>
        <v>#N/A</v>
      </c>
      <c r="V404" s="33" t="e">
        <f t="shared" si="83"/>
        <v>#N/A</v>
      </c>
      <c r="W404" s="124">
        <f t="shared" si="84"/>
        <v>0</v>
      </c>
    </row>
    <row r="405" spans="9:23" x14ac:dyDescent="0.25">
      <c r="I405" s="31">
        <v>0</v>
      </c>
      <c r="J405" s="121">
        <f t="shared" si="78"/>
        <v>0</v>
      </c>
      <c r="K405" s="122" t="e">
        <f>MAX(0,($F405-0+PV(a!$E$8/12,2*$U405*a!$E$9,$W405,0,1)))</f>
        <v>#N/A</v>
      </c>
      <c r="L405" s="122" t="e">
        <f t="shared" si="85"/>
        <v>#N/A</v>
      </c>
      <c r="M405" s="114" t="e">
        <f t="shared" si="86"/>
        <v>#N/A</v>
      </c>
      <c r="N405" s="122" t="e">
        <f>-1*PMT(a!$E$8/12,2*$U405*a!$E$9,$F405-a!$E$4-$I405,0,1)</f>
        <v>#N/A</v>
      </c>
      <c r="O405" s="123" t="e">
        <f>-1*PMT(a!$E$8/12,2*$U405*a!$E$9,$F405-a!$E$4-$J405,0,1)</f>
        <v>#N/A</v>
      </c>
      <c r="P405" s="123" t="e">
        <f t="shared" si="79"/>
        <v>#N/A</v>
      </c>
      <c r="Q405" s="123" t="e">
        <f t="shared" si="80"/>
        <v>#N/A</v>
      </c>
      <c r="R405" s="114" t="e">
        <f>IF($M405&lt;$I405,"Error",IF(AND($K405&gt;$J405,$M405&gt;$K405),"Error",IF(AND($K405&lt;$J405,$M405&gt;$J405),"Error",-1*PMT(a!$E$8/12,2*$U405*a!$E$9,$F405-$M405-a!$E$4,0,1))))</f>
        <v>#N/A</v>
      </c>
      <c r="S405" s="32">
        <f t="shared" si="81"/>
        <v>1</v>
      </c>
      <c r="T405" s="33" t="e">
        <f t="shared" si="82"/>
        <v>#N/A</v>
      </c>
      <c r="U405" s="33" t="e">
        <f t="shared" si="87"/>
        <v>#N/A</v>
      </c>
      <c r="V405" s="33" t="e">
        <f t="shared" si="83"/>
        <v>#N/A</v>
      </c>
      <c r="W405" s="124">
        <f t="shared" si="84"/>
        <v>0</v>
      </c>
    </row>
    <row r="406" spans="9:23" x14ac:dyDescent="0.25">
      <c r="I406" s="31">
        <v>0</v>
      </c>
      <c r="J406" s="121">
        <f t="shared" ref="J406:J469" si="88">F406*0.25</f>
        <v>0</v>
      </c>
      <c r="K406" s="122" t="e">
        <f>MAX(0,($F406-0+PV(a!$E$8/12,2*$U406*a!$E$9,$W406,0,1)))</f>
        <v>#N/A</v>
      </c>
      <c r="L406" s="122" t="e">
        <f t="shared" si="85"/>
        <v>#N/A</v>
      </c>
      <c r="M406" s="114" t="e">
        <f t="shared" si="86"/>
        <v>#N/A</v>
      </c>
      <c r="N406" s="122" t="e">
        <f>-1*PMT(a!$E$8/12,2*$U406*a!$E$9,$F406-a!$E$4-$I406,0,1)</f>
        <v>#N/A</v>
      </c>
      <c r="O406" s="123" t="e">
        <f>-1*PMT(a!$E$8/12,2*$U406*a!$E$9,$F406-a!$E$4-$J406,0,1)</f>
        <v>#N/A</v>
      </c>
      <c r="P406" s="123" t="e">
        <f t="shared" si="79"/>
        <v>#N/A</v>
      </c>
      <c r="Q406" s="123" t="e">
        <f t="shared" si="80"/>
        <v>#N/A</v>
      </c>
      <c r="R406" s="114" t="e">
        <f>IF($M406&lt;$I406,"Error",IF(AND($K406&gt;$J406,$M406&gt;$K406),"Error",IF(AND($K406&lt;$J406,$M406&gt;$J406),"Error",-1*PMT(a!$E$8/12,2*$U406*a!$E$9,$F406-$M406-a!$E$4,0,1))))</f>
        <v>#N/A</v>
      </c>
      <c r="S406" s="32">
        <f t="shared" si="81"/>
        <v>1</v>
      </c>
      <c r="T406" s="33" t="e">
        <f t="shared" si="82"/>
        <v>#N/A</v>
      </c>
      <c r="U406" s="33" t="e">
        <f t="shared" si="87"/>
        <v>#N/A</v>
      </c>
      <c r="V406" s="33" t="e">
        <f t="shared" si="83"/>
        <v>#N/A</v>
      </c>
      <c r="W406" s="124">
        <f t="shared" si="84"/>
        <v>0</v>
      </c>
    </row>
    <row r="407" spans="9:23" x14ac:dyDescent="0.25">
      <c r="I407" s="31">
        <v>0</v>
      </c>
      <c r="J407" s="121">
        <f t="shared" si="88"/>
        <v>0</v>
      </c>
      <c r="K407" s="122" t="e">
        <f>MAX(0,($F407-0+PV(a!$E$8/12,2*$U407*a!$E$9,$W407,0,1)))</f>
        <v>#N/A</v>
      </c>
      <c r="L407" s="122" t="e">
        <f t="shared" si="85"/>
        <v>#N/A</v>
      </c>
      <c r="M407" s="114" t="e">
        <f t="shared" si="86"/>
        <v>#N/A</v>
      </c>
      <c r="N407" s="122" t="e">
        <f>-1*PMT(a!$E$8/12,2*$U407*a!$E$9,$F407-a!$E$4-$I407,0,1)</f>
        <v>#N/A</v>
      </c>
      <c r="O407" s="123" t="e">
        <f>-1*PMT(a!$E$8/12,2*$U407*a!$E$9,$F407-a!$E$4-$J407,0,1)</f>
        <v>#N/A</v>
      </c>
      <c r="P407" s="123" t="e">
        <f t="shared" si="79"/>
        <v>#N/A</v>
      </c>
      <c r="Q407" s="123" t="e">
        <f t="shared" si="80"/>
        <v>#N/A</v>
      </c>
      <c r="R407" s="114" t="e">
        <f>IF($M407&lt;$I407,"Error",IF(AND($K407&gt;$J407,$M407&gt;$K407),"Error",IF(AND($K407&lt;$J407,$M407&gt;$J407),"Error",-1*PMT(a!$E$8/12,2*$U407*a!$E$9,$F407-$M407-a!$E$4,0,1))))</f>
        <v>#N/A</v>
      </c>
      <c r="S407" s="32">
        <f t="shared" si="81"/>
        <v>1</v>
      </c>
      <c r="T407" s="33" t="e">
        <f t="shared" si="82"/>
        <v>#N/A</v>
      </c>
      <c r="U407" s="33" t="e">
        <f t="shared" si="87"/>
        <v>#N/A</v>
      </c>
      <c r="V407" s="33" t="e">
        <f t="shared" si="83"/>
        <v>#N/A</v>
      </c>
      <c r="W407" s="124">
        <f t="shared" si="84"/>
        <v>0</v>
      </c>
    </row>
    <row r="408" spans="9:23" x14ac:dyDescent="0.25">
      <c r="I408" s="31">
        <v>0</v>
      </c>
      <c r="J408" s="121">
        <f t="shared" si="88"/>
        <v>0</v>
      </c>
      <c r="K408" s="122" t="e">
        <f>MAX(0,($F408-0+PV(a!$E$8/12,2*$U408*a!$E$9,$W408,0,1)))</f>
        <v>#N/A</v>
      </c>
      <c r="L408" s="122" t="e">
        <f t="shared" si="85"/>
        <v>#N/A</v>
      </c>
      <c r="M408" s="114" t="e">
        <f t="shared" si="86"/>
        <v>#N/A</v>
      </c>
      <c r="N408" s="122" t="e">
        <f>-1*PMT(a!$E$8/12,2*$U408*a!$E$9,$F408-a!$E$4-$I408,0,1)</f>
        <v>#N/A</v>
      </c>
      <c r="O408" s="123" t="e">
        <f>-1*PMT(a!$E$8/12,2*$U408*a!$E$9,$F408-a!$E$4-$J408,0,1)</f>
        <v>#N/A</v>
      </c>
      <c r="P408" s="123" t="e">
        <f t="shared" si="79"/>
        <v>#N/A</v>
      </c>
      <c r="Q408" s="123" t="e">
        <f t="shared" si="80"/>
        <v>#N/A</v>
      </c>
      <c r="R408" s="114" t="e">
        <f>IF($M408&lt;$I408,"Error",IF(AND($K408&gt;$J408,$M408&gt;$K408),"Error",IF(AND($K408&lt;$J408,$M408&gt;$J408),"Error",-1*PMT(a!$E$8/12,2*$U408*a!$E$9,$F408-$M408-a!$E$4,0,1))))</f>
        <v>#N/A</v>
      </c>
      <c r="S408" s="32">
        <f t="shared" si="81"/>
        <v>1</v>
      </c>
      <c r="T408" s="33" t="e">
        <f t="shared" si="82"/>
        <v>#N/A</v>
      </c>
      <c r="U408" s="33" t="e">
        <f t="shared" si="87"/>
        <v>#N/A</v>
      </c>
      <c r="V408" s="33" t="e">
        <f t="shared" si="83"/>
        <v>#N/A</v>
      </c>
      <c r="W408" s="124">
        <f t="shared" si="84"/>
        <v>0</v>
      </c>
    </row>
    <row r="409" spans="9:23" x14ac:dyDescent="0.25">
      <c r="I409" s="31">
        <v>0</v>
      </c>
      <c r="J409" s="121">
        <f t="shared" si="88"/>
        <v>0</v>
      </c>
      <c r="K409" s="122" t="e">
        <f>MAX(0,($F409-0+PV(a!$E$8/12,2*$U409*a!$E$9,$W409,0,1)))</f>
        <v>#N/A</v>
      </c>
      <c r="L409" s="122" t="e">
        <f t="shared" si="85"/>
        <v>#N/A</v>
      </c>
      <c r="M409" s="114" t="e">
        <f t="shared" si="86"/>
        <v>#N/A</v>
      </c>
      <c r="N409" s="122" t="e">
        <f>-1*PMT(a!$E$8/12,2*$U409*a!$E$9,$F409-a!$E$4-$I409,0,1)</f>
        <v>#N/A</v>
      </c>
      <c r="O409" s="123" t="e">
        <f>-1*PMT(a!$E$8/12,2*$U409*a!$E$9,$F409-a!$E$4-$J409,0,1)</f>
        <v>#N/A</v>
      </c>
      <c r="P409" s="123" t="e">
        <f t="shared" si="79"/>
        <v>#N/A</v>
      </c>
      <c r="Q409" s="123" t="e">
        <f t="shared" si="80"/>
        <v>#N/A</v>
      </c>
      <c r="R409" s="114" t="e">
        <f>IF($M409&lt;$I409,"Error",IF(AND($K409&gt;$J409,$M409&gt;$K409),"Error",IF(AND($K409&lt;$J409,$M409&gt;$J409),"Error",-1*PMT(a!$E$8/12,2*$U409*a!$E$9,$F409-$M409-a!$E$4,0,1))))</f>
        <v>#N/A</v>
      </c>
      <c r="S409" s="32">
        <f t="shared" si="81"/>
        <v>1</v>
      </c>
      <c r="T409" s="33" t="e">
        <f t="shared" si="82"/>
        <v>#N/A</v>
      </c>
      <c r="U409" s="33" t="e">
        <f t="shared" si="87"/>
        <v>#N/A</v>
      </c>
      <c r="V409" s="33" t="e">
        <f t="shared" si="83"/>
        <v>#N/A</v>
      </c>
      <c r="W409" s="124">
        <f t="shared" si="84"/>
        <v>0</v>
      </c>
    </row>
    <row r="410" spans="9:23" x14ac:dyDescent="0.25">
      <c r="I410" s="31">
        <v>0</v>
      </c>
      <c r="J410" s="121">
        <f t="shared" si="88"/>
        <v>0</v>
      </c>
      <c r="K410" s="122" t="e">
        <f>MAX(0,($F410-0+PV(a!$E$8/12,2*$U410*a!$E$9,$W410,0,1)))</f>
        <v>#N/A</v>
      </c>
      <c r="L410" s="122" t="e">
        <f t="shared" si="85"/>
        <v>#N/A</v>
      </c>
      <c r="M410" s="114" t="e">
        <f t="shared" si="86"/>
        <v>#N/A</v>
      </c>
      <c r="N410" s="122" t="e">
        <f>-1*PMT(a!$E$8/12,2*$U410*a!$E$9,$F410-a!$E$4-$I410,0,1)</f>
        <v>#N/A</v>
      </c>
      <c r="O410" s="123" t="e">
        <f>-1*PMT(a!$E$8/12,2*$U410*a!$E$9,$F410-a!$E$4-$J410,0,1)</f>
        <v>#N/A</v>
      </c>
      <c r="P410" s="123" t="e">
        <f t="shared" si="79"/>
        <v>#N/A</v>
      </c>
      <c r="Q410" s="123" t="e">
        <f t="shared" si="80"/>
        <v>#N/A</v>
      </c>
      <c r="R410" s="114" t="e">
        <f>IF($M410&lt;$I410,"Error",IF(AND($K410&gt;$J410,$M410&gt;$K410),"Error",IF(AND($K410&lt;$J410,$M410&gt;$J410),"Error",-1*PMT(a!$E$8/12,2*$U410*a!$E$9,$F410-$M410-a!$E$4,0,1))))</f>
        <v>#N/A</v>
      </c>
      <c r="S410" s="32">
        <f t="shared" si="81"/>
        <v>1</v>
      </c>
      <c r="T410" s="33" t="e">
        <f t="shared" si="82"/>
        <v>#N/A</v>
      </c>
      <c r="U410" s="33" t="e">
        <f t="shared" si="87"/>
        <v>#N/A</v>
      </c>
      <c r="V410" s="33" t="e">
        <f t="shared" si="83"/>
        <v>#N/A</v>
      </c>
      <c r="W410" s="124">
        <f t="shared" si="84"/>
        <v>0</v>
      </c>
    </row>
    <row r="411" spans="9:23" x14ac:dyDescent="0.25">
      <c r="I411" s="31">
        <v>0</v>
      </c>
      <c r="J411" s="121">
        <f t="shared" si="88"/>
        <v>0</v>
      </c>
      <c r="K411" s="122" t="e">
        <f>MAX(0,($F411-0+PV(a!$E$8/12,2*$U411*a!$E$9,$W411,0,1)))</f>
        <v>#N/A</v>
      </c>
      <c r="L411" s="122" t="e">
        <f t="shared" si="85"/>
        <v>#N/A</v>
      </c>
      <c r="M411" s="114" t="e">
        <f t="shared" si="86"/>
        <v>#N/A</v>
      </c>
      <c r="N411" s="122" t="e">
        <f>-1*PMT(a!$E$8/12,2*$U411*a!$E$9,$F411-a!$E$4-$I411,0,1)</f>
        <v>#N/A</v>
      </c>
      <c r="O411" s="123" t="e">
        <f>-1*PMT(a!$E$8/12,2*$U411*a!$E$9,$F411-a!$E$4-$J411,0,1)</f>
        <v>#N/A</v>
      </c>
      <c r="P411" s="123" t="e">
        <f t="shared" si="79"/>
        <v>#N/A</v>
      </c>
      <c r="Q411" s="123" t="e">
        <f t="shared" si="80"/>
        <v>#N/A</v>
      </c>
      <c r="R411" s="114" t="e">
        <f>IF($M411&lt;$I411,"Error",IF(AND($K411&gt;$J411,$M411&gt;$K411),"Error",IF(AND($K411&lt;$J411,$M411&gt;$J411),"Error",-1*PMT(a!$E$8/12,2*$U411*a!$E$9,$F411-$M411-a!$E$4,0,1))))</f>
        <v>#N/A</v>
      </c>
      <c r="S411" s="32">
        <f t="shared" si="81"/>
        <v>1</v>
      </c>
      <c r="T411" s="33" t="e">
        <f t="shared" si="82"/>
        <v>#N/A</v>
      </c>
      <c r="U411" s="33" t="e">
        <f t="shared" si="87"/>
        <v>#N/A</v>
      </c>
      <c r="V411" s="33" t="e">
        <f t="shared" si="83"/>
        <v>#N/A</v>
      </c>
      <c r="W411" s="124">
        <f t="shared" si="84"/>
        <v>0</v>
      </c>
    </row>
    <row r="412" spans="9:23" x14ac:dyDescent="0.25">
      <c r="I412" s="31">
        <v>0</v>
      </c>
      <c r="J412" s="121">
        <f t="shared" si="88"/>
        <v>0</v>
      </c>
      <c r="K412" s="122" t="e">
        <f>MAX(0,($F412-0+PV(a!$E$8/12,2*$U412*a!$E$9,$W412,0,1)))</f>
        <v>#N/A</v>
      </c>
      <c r="L412" s="122" t="e">
        <f t="shared" si="85"/>
        <v>#N/A</v>
      </c>
      <c r="M412" s="114" t="e">
        <f t="shared" si="86"/>
        <v>#N/A</v>
      </c>
      <c r="N412" s="122" t="e">
        <f>-1*PMT(a!$E$8/12,2*$U412*a!$E$9,$F412-a!$E$4-$I412,0,1)</f>
        <v>#N/A</v>
      </c>
      <c r="O412" s="123" t="e">
        <f>-1*PMT(a!$E$8/12,2*$U412*a!$E$9,$F412-a!$E$4-$J412,0,1)</f>
        <v>#N/A</v>
      </c>
      <c r="P412" s="123" t="e">
        <f t="shared" si="79"/>
        <v>#N/A</v>
      </c>
      <c r="Q412" s="123" t="e">
        <f t="shared" si="80"/>
        <v>#N/A</v>
      </c>
      <c r="R412" s="114" t="e">
        <f>IF($M412&lt;$I412,"Error",IF(AND($K412&gt;$J412,$M412&gt;$K412),"Error",IF(AND($K412&lt;$J412,$M412&gt;$J412),"Error",-1*PMT(a!$E$8/12,2*$U412*a!$E$9,$F412-$M412-a!$E$4,0,1))))</f>
        <v>#N/A</v>
      </c>
      <c r="S412" s="32">
        <f t="shared" si="81"/>
        <v>1</v>
      </c>
      <c r="T412" s="33" t="e">
        <f t="shared" si="82"/>
        <v>#N/A</v>
      </c>
      <c r="U412" s="33" t="e">
        <f t="shared" si="87"/>
        <v>#N/A</v>
      </c>
      <c r="V412" s="33" t="e">
        <f t="shared" si="83"/>
        <v>#N/A</v>
      </c>
      <c r="W412" s="124">
        <f t="shared" si="84"/>
        <v>0</v>
      </c>
    </row>
    <row r="413" spans="9:23" x14ac:dyDescent="0.25">
      <c r="I413" s="31">
        <v>0</v>
      </c>
      <c r="J413" s="121">
        <f t="shared" si="88"/>
        <v>0</v>
      </c>
      <c r="K413" s="122" t="e">
        <f>MAX(0,($F413-0+PV(a!$E$8/12,2*$U413*a!$E$9,$W413,0,1)))</f>
        <v>#N/A</v>
      </c>
      <c r="L413" s="122" t="e">
        <f t="shared" si="85"/>
        <v>#N/A</v>
      </c>
      <c r="M413" s="114" t="e">
        <f t="shared" si="86"/>
        <v>#N/A</v>
      </c>
      <c r="N413" s="122" t="e">
        <f>-1*PMT(a!$E$8/12,2*$U413*a!$E$9,$F413-a!$E$4-$I413,0,1)</f>
        <v>#N/A</v>
      </c>
      <c r="O413" s="123" t="e">
        <f>-1*PMT(a!$E$8/12,2*$U413*a!$E$9,$F413-a!$E$4-$J413,0,1)</f>
        <v>#N/A</v>
      </c>
      <c r="P413" s="123" t="e">
        <f t="shared" si="79"/>
        <v>#N/A</v>
      </c>
      <c r="Q413" s="123" t="e">
        <f t="shared" si="80"/>
        <v>#N/A</v>
      </c>
      <c r="R413" s="114" t="e">
        <f>IF($M413&lt;$I413,"Error",IF(AND($K413&gt;$J413,$M413&gt;$K413),"Error",IF(AND($K413&lt;$J413,$M413&gt;$J413),"Error",-1*PMT(a!$E$8/12,2*$U413*a!$E$9,$F413-$M413-a!$E$4,0,1))))</f>
        <v>#N/A</v>
      </c>
      <c r="S413" s="32">
        <f t="shared" si="81"/>
        <v>1</v>
      </c>
      <c r="T413" s="33" t="e">
        <f t="shared" si="82"/>
        <v>#N/A</v>
      </c>
      <c r="U413" s="33" t="e">
        <f t="shared" si="87"/>
        <v>#N/A</v>
      </c>
      <c r="V413" s="33" t="e">
        <f t="shared" si="83"/>
        <v>#N/A</v>
      </c>
      <c r="W413" s="124">
        <f t="shared" si="84"/>
        <v>0</v>
      </c>
    </row>
    <row r="414" spans="9:23" x14ac:dyDescent="0.25">
      <c r="I414" s="31">
        <v>0</v>
      </c>
      <c r="J414" s="121">
        <f t="shared" si="88"/>
        <v>0</v>
      </c>
      <c r="K414" s="122" t="e">
        <f>MAX(0,($F414-0+PV(a!$E$8/12,2*$U414*a!$E$9,$W414,0,1)))</f>
        <v>#N/A</v>
      </c>
      <c r="L414" s="122" t="e">
        <f t="shared" si="85"/>
        <v>#N/A</v>
      </c>
      <c r="M414" s="114" t="e">
        <f t="shared" si="86"/>
        <v>#N/A</v>
      </c>
      <c r="N414" s="122" t="e">
        <f>-1*PMT(a!$E$8/12,2*$U414*a!$E$9,$F414-a!$E$4-$I414,0,1)</f>
        <v>#N/A</v>
      </c>
      <c r="O414" s="123" t="e">
        <f>-1*PMT(a!$E$8/12,2*$U414*a!$E$9,$F414-a!$E$4-$J414,0,1)</f>
        <v>#N/A</v>
      </c>
      <c r="P414" s="123" t="e">
        <f t="shared" si="79"/>
        <v>#N/A</v>
      </c>
      <c r="Q414" s="123" t="e">
        <f t="shared" si="80"/>
        <v>#N/A</v>
      </c>
      <c r="R414" s="114" t="e">
        <f>IF($M414&lt;$I414,"Error",IF(AND($K414&gt;$J414,$M414&gt;$K414),"Error",IF(AND($K414&lt;$J414,$M414&gt;$J414),"Error",-1*PMT(a!$E$8/12,2*$U414*a!$E$9,$F414-$M414-a!$E$4,0,1))))</f>
        <v>#N/A</v>
      </c>
      <c r="S414" s="32">
        <f t="shared" si="81"/>
        <v>1</v>
      </c>
      <c r="T414" s="33" t="e">
        <f t="shared" si="82"/>
        <v>#N/A</v>
      </c>
      <c r="U414" s="33" t="e">
        <f t="shared" si="87"/>
        <v>#N/A</v>
      </c>
      <c r="V414" s="33" t="e">
        <f t="shared" si="83"/>
        <v>#N/A</v>
      </c>
      <c r="W414" s="124">
        <f t="shared" si="84"/>
        <v>0</v>
      </c>
    </row>
    <row r="415" spans="9:23" x14ac:dyDescent="0.25">
      <c r="I415" s="31">
        <v>0</v>
      </c>
      <c r="J415" s="121">
        <f t="shared" si="88"/>
        <v>0</v>
      </c>
      <c r="K415" s="122" t="e">
        <f>MAX(0,($F415-0+PV(a!$E$8/12,2*$U415*a!$E$9,$W415,0,1)))</f>
        <v>#N/A</v>
      </c>
      <c r="L415" s="122" t="e">
        <f t="shared" si="85"/>
        <v>#N/A</v>
      </c>
      <c r="M415" s="114" t="e">
        <f t="shared" si="86"/>
        <v>#N/A</v>
      </c>
      <c r="N415" s="122" t="e">
        <f>-1*PMT(a!$E$8/12,2*$U415*a!$E$9,$F415-a!$E$4-$I415,0,1)</f>
        <v>#N/A</v>
      </c>
      <c r="O415" s="123" t="e">
        <f>-1*PMT(a!$E$8/12,2*$U415*a!$E$9,$F415-a!$E$4-$J415,0,1)</f>
        <v>#N/A</v>
      </c>
      <c r="P415" s="123" t="e">
        <f t="shared" si="79"/>
        <v>#N/A</v>
      </c>
      <c r="Q415" s="123" t="e">
        <f t="shared" si="80"/>
        <v>#N/A</v>
      </c>
      <c r="R415" s="114" t="e">
        <f>IF($M415&lt;$I415,"Error",IF(AND($K415&gt;$J415,$M415&gt;$K415),"Error",IF(AND($K415&lt;$J415,$M415&gt;$J415),"Error",-1*PMT(a!$E$8/12,2*$U415*a!$E$9,$F415-$M415-a!$E$4,0,1))))</f>
        <v>#N/A</v>
      </c>
      <c r="S415" s="32">
        <f t="shared" si="81"/>
        <v>1</v>
      </c>
      <c r="T415" s="33" t="e">
        <f t="shared" si="82"/>
        <v>#N/A</v>
      </c>
      <c r="U415" s="33" t="e">
        <f t="shared" si="87"/>
        <v>#N/A</v>
      </c>
      <c r="V415" s="33" t="e">
        <f t="shared" si="83"/>
        <v>#N/A</v>
      </c>
      <c r="W415" s="124">
        <f t="shared" si="84"/>
        <v>0</v>
      </c>
    </row>
    <row r="416" spans="9:23" x14ac:dyDescent="0.25">
      <c r="I416" s="31">
        <v>0</v>
      </c>
      <c r="J416" s="121">
        <f t="shared" si="88"/>
        <v>0</v>
      </c>
      <c r="K416" s="122" t="e">
        <f>MAX(0,($F416-0+PV(a!$E$8/12,2*$U416*a!$E$9,$W416,0,1)))</f>
        <v>#N/A</v>
      </c>
      <c r="L416" s="122" t="e">
        <f t="shared" si="85"/>
        <v>#N/A</v>
      </c>
      <c r="M416" s="114" t="e">
        <f t="shared" si="86"/>
        <v>#N/A</v>
      </c>
      <c r="N416" s="122" t="e">
        <f>-1*PMT(a!$E$8/12,2*$U416*a!$E$9,$F416-a!$E$4-$I416,0,1)</f>
        <v>#N/A</v>
      </c>
      <c r="O416" s="123" t="e">
        <f>-1*PMT(a!$E$8/12,2*$U416*a!$E$9,$F416-a!$E$4-$J416,0,1)</f>
        <v>#N/A</v>
      </c>
      <c r="P416" s="123" t="e">
        <f t="shared" si="79"/>
        <v>#N/A</v>
      </c>
      <c r="Q416" s="123" t="e">
        <f t="shared" si="80"/>
        <v>#N/A</v>
      </c>
      <c r="R416" s="114" t="e">
        <f>IF($M416&lt;$I416,"Error",IF(AND($K416&gt;$J416,$M416&gt;$K416),"Error",IF(AND($K416&lt;$J416,$M416&gt;$J416),"Error",-1*PMT(a!$E$8/12,2*$U416*a!$E$9,$F416-$M416-a!$E$4,0,1))))</f>
        <v>#N/A</v>
      </c>
      <c r="S416" s="32">
        <f t="shared" si="81"/>
        <v>1</v>
      </c>
      <c r="T416" s="33" t="e">
        <f t="shared" si="82"/>
        <v>#N/A</v>
      </c>
      <c r="U416" s="33" t="e">
        <f t="shared" si="87"/>
        <v>#N/A</v>
      </c>
      <c r="V416" s="33" t="e">
        <f t="shared" si="83"/>
        <v>#N/A</v>
      </c>
      <c r="W416" s="124">
        <f t="shared" si="84"/>
        <v>0</v>
      </c>
    </row>
    <row r="417" spans="9:23" x14ac:dyDescent="0.25">
      <c r="I417" s="31">
        <v>0</v>
      </c>
      <c r="J417" s="121">
        <f t="shared" si="88"/>
        <v>0</v>
      </c>
      <c r="K417" s="122" t="e">
        <f>MAX(0,($F417-0+PV(a!$E$8/12,2*$U417*a!$E$9,$W417,0,1)))</f>
        <v>#N/A</v>
      </c>
      <c r="L417" s="122" t="e">
        <f t="shared" si="85"/>
        <v>#N/A</v>
      </c>
      <c r="M417" s="114" t="e">
        <f t="shared" si="86"/>
        <v>#N/A</v>
      </c>
      <c r="N417" s="122" t="e">
        <f>-1*PMT(a!$E$8/12,2*$U417*a!$E$9,$F417-a!$E$4-$I417,0,1)</f>
        <v>#N/A</v>
      </c>
      <c r="O417" s="123" t="e">
        <f>-1*PMT(a!$E$8/12,2*$U417*a!$E$9,$F417-a!$E$4-$J417,0,1)</f>
        <v>#N/A</v>
      </c>
      <c r="P417" s="123" t="e">
        <f t="shared" si="79"/>
        <v>#N/A</v>
      </c>
      <c r="Q417" s="123" t="e">
        <f t="shared" si="80"/>
        <v>#N/A</v>
      </c>
      <c r="R417" s="114" t="e">
        <f>IF($M417&lt;$I417,"Error",IF(AND($K417&gt;$J417,$M417&gt;$K417),"Error",IF(AND($K417&lt;$J417,$M417&gt;$J417),"Error",-1*PMT(a!$E$8/12,2*$U417*a!$E$9,$F417-$M417-a!$E$4,0,1))))</f>
        <v>#N/A</v>
      </c>
      <c r="S417" s="32">
        <f t="shared" si="81"/>
        <v>1</v>
      </c>
      <c r="T417" s="33" t="e">
        <f t="shared" si="82"/>
        <v>#N/A</v>
      </c>
      <c r="U417" s="33" t="e">
        <f t="shared" si="87"/>
        <v>#N/A</v>
      </c>
      <c r="V417" s="33" t="e">
        <f t="shared" si="83"/>
        <v>#N/A</v>
      </c>
      <c r="W417" s="124">
        <f t="shared" si="84"/>
        <v>0</v>
      </c>
    </row>
    <row r="418" spans="9:23" x14ac:dyDescent="0.25">
      <c r="I418" s="31">
        <v>0</v>
      </c>
      <c r="J418" s="121">
        <f t="shared" si="88"/>
        <v>0</v>
      </c>
      <c r="K418" s="122" t="e">
        <f>MAX(0,($F418-0+PV(a!$E$8/12,2*$U418*a!$E$9,$W418,0,1)))</f>
        <v>#N/A</v>
      </c>
      <c r="L418" s="122" t="e">
        <f t="shared" si="85"/>
        <v>#N/A</v>
      </c>
      <c r="M418" s="114" t="e">
        <f t="shared" si="86"/>
        <v>#N/A</v>
      </c>
      <c r="N418" s="122" t="e">
        <f>-1*PMT(a!$E$8/12,2*$U418*a!$E$9,$F418-a!$E$4-$I418,0,1)</f>
        <v>#N/A</v>
      </c>
      <c r="O418" s="123" t="e">
        <f>-1*PMT(a!$E$8/12,2*$U418*a!$E$9,$F418-a!$E$4-$J418,0,1)</f>
        <v>#N/A</v>
      </c>
      <c r="P418" s="123" t="e">
        <f t="shared" si="79"/>
        <v>#N/A</v>
      </c>
      <c r="Q418" s="123" t="e">
        <f t="shared" si="80"/>
        <v>#N/A</v>
      </c>
      <c r="R418" s="114" t="e">
        <f>IF($M418&lt;$I418,"Error",IF(AND($K418&gt;$J418,$M418&gt;$K418),"Error",IF(AND($K418&lt;$J418,$M418&gt;$J418),"Error",-1*PMT(a!$E$8/12,2*$U418*a!$E$9,$F418-$M418-a!$E$4,0,1))))</f>
        <v>#N/A</v>
      </c>
      <c r="S418" s="32">
        <f t="shared" si="81"/>
        <v>1</v>
      </c>
      <c r="T418" s="33" t="e">
        <f t="shared" si="82"/>
        <v>#N/A</v>
      </c>
      <c r="U418" s="33" t="e">
        <f t="shared" si="87"/>
        <v>#N/A</v>
      </c>
      <c r="V418" s="33" t="e">
        <f t="shared" si="83"/>
        <v>#N/A</v>
      </c>
      <c r="W418" s="124">
        <f t="shared" si="84"/>
        <v>0</v>
      </c>
    </row>
    <row r="419" spans="9:23" x14ac:dyDescent="0.25">
      <c r="I419" s="31">
        <v>0</v>
      </c>
      <c r="J419" s="121">
        <f t="shared" si="88"/>
        <v>0</v>
      </c>
      <c r="K419" s="122" t="e">
        <f>MAX(0,($F419-0+PV(a!$E$8/12,2*$U419*a!$E$9,$W419,0,1)))</f>
        <v>#N/A</v>
      </c>
      <c r="L419" s="122" t="e">
        <f t="shared" si="85"/>
        <v>#N/A</v>
      </c>
      <c r="M419" s="114" t="e">
        <f t="shared" si="86"/>
        <v>#N/A</v>
      </c>
      <c r="N419" s="122" t="e">
        <f>-1*PMT(a!$E$8/12,2*$U419*a!$E$9,$F419-a!$E$4-$I419,0,1)</f>
        <v>#N/A</v>
      </c>
      <c r="O419" s="123" t="e">
        <f>-1*PMT(a!$E$8/12,2*$U419*a!$E$9,$F419-a!$E$4-$J419,0,1)</f>
        <v>#N/A</v>
      </c>
      <c r="P419" s="123" t="e">
        <f t="shared" si="79"/>
        <v>#N/A</v>
      </c>
      <c r="Q419" s="123" t="e">
        <f t="shared" si="80"/>
        <v>#N/A</v>
      </c>
      <c r="R419" s="114" t="e">
        <f>IF($M419&lt;$I419,"Error",IF(AND($K419&gt;$J419,$M419&gt;$K419),"Error",IF(AND($K419&lt;$J419,$M419&gt;$J419),"Error",-1*PMT(a!$E$8/12,2*$U419*a!$E$9,$F419-$M419-a!$E$4,0,1))))</f>
        <v>#N/A</v>
      </c>
      <c r="S419" s="32">
        <f t="shared" si="81"/>
        <v>1</v>
      </c>
      <c r="T419" s="33" t="e">
        <f t="shared" si="82"/>
        <v>#N/A</v>
      </c>
      <c r="U419" s="33" t="e">
        <f t="shared" si="87"/>
        <v>#N/A</v>
      </c>
      <c r="V419" s="33" t="e">
        <f t="shared" si="83"/>
        <v>#N/A</v>
      </c>
      <c r="W419" s="124">
        <f t="shared" si="84"/>
        <v>0</v>
      </c>
    </row>
    <row r="420" spans="9:23" x14ac:dyDescent="0.25">
      <c r="I420" s="31">
        <v>0</v>
      </c>
      <c r="J420" s="121">
        <f t="shared" si="88"/>
        <v>0</v>
      </c>
      <c r="K420" s="122" t="e">
        <f>MAX(0,($F420-0+PV(a!$E$8/12,2*$U420*a!$E$9,$W420,0,1)))</f>
        <v>#N/A</v>
      </c>
      <c r="L420" s="122" t="e">
        <f t="shared" si="85"/>
        <v>#N/A</v>
      </c>
      <c r="M420" s="114" t="e">
        <f t="shared" si="86"/>
        <v>#N/A</v>
      </c>
      <c r="N420" s="122" t="e">
        <f>-1*PMT(a!$E$8/12,2*$U420*a!$E$9,$F420-a!$E$4-$I420,0,1)</f>
        <v>#N/A</v>
      </c>
      <c r="O420" s="123" t="e">
        <f>-1*PMT(a!$E$8/12,2*$U420*a!$E$9,$F420-a!$E$4-$J420,0,1)</f>
        <v>#N/A</v>
      </c>
      <c r="P420" s="123" t="e">
        <f t="shared" si="79"/>
        <v>#N/A</v>
      </c>
      <c r="Q420" s="123" t="e">
        <f t="shared" si="80"/>
        <v>#N/A</v>
      </c>
      <c r="R420" s="114" t="e">
        <f>IF($M420&lt;$I420,"Error",IF(AND($K420&gt;$J420,$M420&gt;$K420),"Error",IF(AND($K420&lt;$J420,$M420&gt;$J420),"Error",-1*PMT(a!$E$8/12,2*$U420*a!$E$9,$F420-$M420-a!$E$4,0,1))))</f>
        <v>#N/A</v>
      </c>
      <c r="S420" s="32">
        <f t="shared" si="81"/>
        <v>1</v>
      </c>
      <c r="T420" s="33" t="e">
        <f t="shared" si="82"/>
        <v>#N/A</v>
      </c>
      <c r="U420" s="33" t="e">
        <f t="shared" si="87"/>
        <v>#N/A</v>
      </c>
      <c r="V420" s="33" t="e">
        <f t="shared" si="83"/>
        <v>#N/A</v>
      </c>
      <c r="W420" s="124">
        <f t="shared" si="84"/>
        <v>0</v>
      </c>
    </row>
    <row r="421" spans="9:23" x14ac:dyDescent="0.25">
      <c r="I421" s="31">
        <v>0</v>
      </c>
      <c r="J421" s="121">
        <f t="shared" si="88"/>
        <v>0</v>
      </c>
      <c r="K421" s="122" t="e">
        <f>MAX(0,($F421-0+PV(a!$E$8/12,2*$U421*a!$E$9,$W421,0,1)))</f>
        <v>#N/A</v>
      </c>
      <c r="L421" s="122" t="e">
        <f t="shared" si="85"/>
        <v>#N/A</v>
      </c>
      <c r="M421" s="114" t="e">
        <f t="shared" si="86"/>
        <v>#N/A</v>
      </c>
      <c r="N421" s="122" t="e">
        <f>-1*PMT(a!$E$8/12,2*$U421*a!$E$9,$F421-a!$E$4-$I421,0,1)</f>
        <v>#N/A</v>
      </c>
      <c r="O421" s="123" t="e">
        <f>-1*PMT(a!$E$8/12,2*$U421*a!$E$9,$F421-a!$E$4-$J421,0,1)</f>
        <v>#N/A</v>
      </c>
      <c r="P421" s="123" t="e">
        <f t="shared" si="79"/>
        <v>#N/A</v>
      </c>
      <c r="Q421" s="123" t="e">
        <f t="shared" si="80"/>
        <v>#N/A</v>
      </c>
      <c r="R421" s="114" t="e">
        <f>IF($M421&lt;$I421,"Error",IF(AND($K421&gt;$J421,$M421&gt;$K421),"Error",IF(AND($K421&lt;$J421,$M421&gt;$J421),"Error",-1*PMT(a!$E$8/12,2*$U421*a!$E$9,$F421-$M421-a!$E$4,0,1))))</f>
        <v>#N/A</v>
      </c>
      <c r="S421" s="32">
        <f t="shared" si="81"/>
        <v>1</v>
      </c>
      <c r="T421" s="33" t="e">
        <f t="shared" si="82"/>
        <v>#N/A</v>
      </c>
      <c r="U421" s="33" t="e">
        <f t="shared" si="87"/>
        <v>#N/A</v>
      </c>
      <c r="V421" s="33" t="e">
        <f t="shared" si="83"/>
        <v>#N/A</v>
      </c>
      <c r="W421" s="124">
        <f t="shared" si="84"/>
        <v>0</v>
      </c>
    </row>
    <row r="422" spans="9:23" x14ac:dyDescent="0.25">
      <c r="I422" s="31">
        <v>0</v>
      </c>
      <c r="J422" s="121">
        <f t="shared" si="88"/>
        <v>0</v>
      </c>
      <c r="K422" s="122" t="e">
        <f>MAX(0,($F422-0+PV(a!$E$8/12,2*$U422*a!$E$9,$W422,0,1)))</f>
        <v>#N/A</v>
      </c>
      <c r="L422" s="122" t="e">
        <f t="shared" si="85"/>
        <v>#N/A</v>
      </c>
      <c r="M422" s="114" t="e">
        <f t="shared" si="86"/>
        <v>#N/A</v>
      </c>
      <c r="N422" s="122" t="e">
        <f>-1*PMT(a!$E$8/12,2*$U422*a!$E$9,$F422-a!$E$4-$I422,0,1)</f>
        <v>#N/A</v>
      </c>
      <c r="O422" s="123" t="e">
        <f>-1*PMT(a!$E$8/12,2*$U422*a!$E$9,$F422-a!$E$4-$J422,0,1)</f>
        <v>#N/A</v>
      </c>
      <c r="P422" s="123" t="e">
        <f t="shared" si="79"/>
        <v>#N/A</v>
      </c>
      <c r="Q422" s="123" t="e">
        <f t="shared" si="80"/>
        <v>#N/A</v>
      </c>
      <c r="R422" s="114" t="e">
        <f>IF($M422&lt;$I422,"Error",IF(AND($K422&gt;$J422,$M422&gt;$K422),"Error",IF(AND($K422&lt;$J422,$M422&gt;$J422),"Error",-1*PMT(a!$E$8/12,2*$U422*a!$E$9,$F422-$M422-a!$E$4,0,1))))</f>
        <v>#N/A</v>
      </c>
      <c r="S422" s="32">
        <f t="shared" si="81"/>
        <v>1</v>
      </c>
      <c r="T422" s="33" t="e">
        <f t="shared" si="82"/>
        <v>#N/A</v>
      </c>
      <c r="U422" s="33" t="e">
        <f t="shared" si="87"/>
        <v>#N/A</v>
      </c>
      <c r="V422" s="33" t="e">
        <f t="shared" si="83"/>
        <v>#N/A</v>
      </c>
      <c r="W422" s="124">
        <f t="shared" si="84"/>
        <v>0</v>
      </c>
    </row>
    <row r="423" spans="9:23" x14ac:dyDescent="0.25">
      <c r="I423" s="31">
        <v>0</v>
      </c>
      <c r="J423" s="121">
        <f t="shared" si="88"/>
        <v>0</v>
      </c>
      <c r="K423" s="122" t="e">
        <f>MAX(0,($F423-0+PV(a!$E$8/12,2*$U423*a!$E$9,$W423,0,1)))</f>
        <v>#N/A</v>
      </c>
      <c r="L423" s="122" t="e">
        <f t="shared" si="85"/>
        <v>#N/A</v>
      </c>
      <c r="M423" s="114" t="e">
        <f t="shared" si="86"/>
        <v>#N/A</v>
      </c>
      <c r="N423" s="122" t="e">
        <f>-1*PMT(a!$E$8/12,2*$U423*a!$E$9,$F423-a!$E$4-$I423,0,1)</f>
        <v>#N/A</v>
      </c>
      <c r="O423" s="123" t="e">
        <f>-1*PMT(a!$E$8/12,2*$U423*a!$E$9,$F423-a!$E$4-$J423,0,1)</f>
        <v>#N/A</v>
      </c>
      <c r="P423" s="123" t="e">
        <f t="shared" si="79"/>
        <v>#N/A</v>
      </c>
      <c r="Q423" s="123" t="e">
        <f t="shared" si="80"/>
        <v>#N/A</v>
      </c>
      <c r="R423" s="114" t="e">
        <f>IF($M423&lt;$I423,"Error",IF(AND($K423&gt;$J423,$M423&gt;$K423),"Error",IF(AND($K423&lt;$J423,$M423&gt;$J423),"Error",-1*PMT(a!$E$8/12,2*$U423*a!$E$9,$F423-$M423-a!$E$4,0,1))))</f>
        <v>#N/A</v>
      </c>
      <c r="S423" s="32">
        <f t="shared" si="81"/>
        <v>1</v>
      </c>
      <c r="T423" s="33" t="e">
        <f t="shared" si="82"/>
        <v>#N/A</v>
      </c>
      <c r="U423" s="33" t="e">
        <f t="shared" si="87"/>
        <v>#N/A</v>
      </c>
      <c r="V423" s="33" t="e">
        <f t="shared" si="83"/>
        <v>#N/A</v>
      </c>
      <c r="W423" s="124">
        <f t="shared" si="84"/>
        <v>0</v>
      </c>
    </row>
    <row r="424" spans="9:23" x14ac:dyDescent="0.25">
      <c r="I424" s="31">
        <v>0</v>
      </c>
      <c r="J424" s="121">
        <f t="shared" si="88"/>
        <v>0</v>
      </c>
      <c r="K424" s="122" t="e">
        <f>MAX(0,($F424-0+PV(a!$E$8/12,2*$U424*a!$E$9,$W424,0,1)))</f>
        <v>#N/A</v>
      </c>
      <c r="L424" s="122" t="e">
        <f t="shared" si="85"/>
        <v>#N/A</v>
      </c>
      <c r="M424" s="114" t="e">
        <f t="shared" si="86"/>
        <v>#N/A</v>
      </c>
      <c r="N424" s="122" t="e">
        <f>-1*PMT(a!$E$8/12,2*$U424*a!$E$9,$F424-a!$E$4-$I424,0,1)</f>
        <v>#N/A</v>
      </c>
      <c r="O424" s="123" t="e">
        <f>-1*PMT(a!$E$8/12,2*$U424*a!$E$9,$F424-a!$E$4-$J424,0,1)</f>
        <v>#N/A</v>
      </c>
      <c r="P424" s="123" t="e">
        <f t="shared" si="79"/>
        <v>#N/A</v>
      </c>
      <c r="Q424" s="123" t="e">
        <f t="shared" si="80"/>
        <v>#N/A</v>
      </c>
      <c r="R424" s="114" t="e">
        <f>IF($M424&lt;$I424,"Error",IF(AND($K424&gt;$J424,$M424&gt;$K424),"Error",IF(AND($K424&lt;$J424,$M424&gt;$J424),"Error",-1*PMT(a!$E$8/12,2*$U424*a!$E$9,$F424-$M424-a!$E$4,0,1))))</f>
        <v>#N/A</v>
      </c>
      <c r="S424" s="32">
        <f t="shared" si="81"/>
        <v>1</v>
      </c>
      <c r="T424" s="33" t="e">
        <f t="shared" si="82"/>
        <v>#N/A</v>
      </c>
      <c r="U424" s="33" t="e">
        <f t="shared" si="87"/>
        <v>#N/A</v>
      </c>
      <c r="V424" s="33" t="e">
        <f t="shared" si="83"/>
        <v>#N/A</v>
      </c>
      <c r="W424" s="124">
        <f t="shared" si="84"/>
        <v>0</v>
      </c>
    </row>
    <row r="425" spans="9:23" x14ac:dyDescent="0.25">
      <c r="I425" s="31">
        <v>0</v>
      </c>
      <c r="J425" s="121">
        <f t="shared" si="88"/>
        <v>0</v>
      </c>
      <c r="K425" s="122" t="e">
        <f>MAX(0,($F425-0+PV(a!$E$8/12,2*$U425*a!$E$9,$W425,0,1)))</f>
        <v>#N/A</v>
      </c>
      <c r="L425" s="122" t="e">
        <f t="shared" si="85"/>
        <v>#N/A</v>
      </c>
      <c r="M425" s="114" t="e">
        <f t="shared" si="86"/>
        <v>#N/A</v>
      </c>
      <c r="N425" s="122" t="e">
        <f>-1*PMT(a!$E$8/12,2*$U425*a!$E$9,$F425-a!$E$4-$I425,0,1)</f>
        <v>#N/A</v>
      </c>
      <c r="O425" s="123" t="e">
        <f>-1*PMT(a!$E$8/12,2*$U425*a!$E$9,$F425-a!$E$4-$J425,0,1)</f>
        <v>#N/A</v>
      </c>
      <c r="P425" s="123" t="e">
        <f t="shared" si="79"/>
        <v>#N/A</v>
      </c>
      <c r="Q425" s="123" t="e">
        <f t="shared" si="80"/>
        <v>#N/A</v>
      </c>
      <c r="R425" s="114" t="e">
        <f>IF($M425&lt;$I425,"Error",IF(AND($K425&gt;$J425,$M425&gt;$K425),"Error",IF(AND($K425&lt;$J425,$M425&gt;$J425),"Error",-1*PMT(a!$E$8/12,2*$U425*a!$E$9,$F425-$M425-a!$E$4,0,1))))</f>
        <v>#N/A</v>
      </c>
      <c r="S425" s="32">
        <f t="shared" si="81"/>
        <v>1</v>
      </c>
      <c r="T425" s="33" t="e">
        <f t="shared" si="82"/>
        <v>#N/A</v>
      </c>
      <c r="U425" s="33" t="e">
        <f t="shared" si="87"/>
        <v>#N/A</v>
      </c>
      <c r="V425" s="33" t="e">
        <f t="shared" si="83"/>
        <v>#N/A</v>
      </c>
      <c r="W425" s="124">
        <f t="shared" si="84"/>
        <v>0</v>
      </c>
    </row>
    <row r="426" spans="9:23" x14ac:dyDescent="0.25">
      <c r="I426" s="31">
        <v>0</v>
      </c>
      <c r="J426" s="121">
        <f t="shared" si="88"/>
        <v>0</v>
      </c>
      <c r="K426" s="122" t="e">
        <f>MAX(0,($F426-0+PV(a!$E$8/12,2*$U426*a!$E$9,$W426,0,1)))</f>
        <v>#N/A</v>
      </c>
      <c r="L426" s="122" t="e">
        <f t="shared" si="85"/>
        <v>#N/A</v>
      </c>
      <c r="M426" s="114" t="e">
        <f t="shared" si="86"/>
        <v>#N/A</v>
      </c>
      <c r="N426" s="122" t="e">
        <f>-1*PMT(a!$E$8/12,2*$U426*a!$E$9,$F426-a!$E$4-$I426,0,1)</f>
        <v>#N/A</v>
      </c>
      <c r="O426" s="123" t="e">
        <f>-1*PMT(a!$E$8/12,2*$U426*a!$E$9,$F426-a!$E$4-$J426,0,1)</f>
        <v>#N/A</v>
      </c>
      <c r="P426" s="123" t="e">
        <f t="shared" si="79"/>
        <v>#N/A</v>
      </c>
      <c r="Q426" s="123" t="e">
        <f t="shared" si="80"/>
        <v>#N/A</v>
      </c>
      <c r="R426" s="114" t="e">
        <f>IF($M426&lt;$I426,"Error",IF(AND($K426&gt;$J426,$M426&gt;$K426),"Error",IF(AND($K426&lt;$J426,$M426&gt;$J426),"Error",-1*PMT(a!$E$8/12,2*$U426*a!$E$9,$F426-$M426-a!$E$4,0,1))))</f>
        <v>#N/A</v>
      </c>
      <c r="S426" s="32">
        <f t="shared" si="81"/>
        <v>1</v>
      </c>
      <c r="T426" s="33" t="e">
        <f t="shared" si="82"/>
        <v>#N/A</v>
      </c>
      <c r="U426" s="33" t="e">
        <f t="shared" si="87"/>
        <v>#N/A</v>
      </c>
      <c r="V426" s="33" t="e">
        <f t="shared" si="83"/>
        <v>#N/A</v>
      </c>
      <c r="W426" s="124">
        <f t="shared" si="84"/>
        <v>0</v>
      </c>
    </row>
    <row r="427" spans="9:23" x14ac:dyDescent="0.25">
      <c r="I427" s="31">
        <v>0</v>
      </c>
      <c r="J427" s="121">
        <f t="shared" si="88"/>
        <v>0</v>
      </c>
      <c r="K427" s="122" t="e">
        <f>MAX(0,($F427-0+PV(a!$E$8/12,2*$U427*a!$E$9,$W427,0,1)))</f>
        <v>#N/A</v>
      </c>
      <c r="L427" s="122" t="e">
        <f t="shared" si="85"/>
        <v>#N/A</v>
      </c>
      <c r="M427" s="114" t="e">
        <f t="shared" si="86"/>
        <v>#N/A</v>
      </c>
      <c r="N427" s="122" t="e">
        <f>-1*PMT(a!$E$8/12,2*$U427*a!$E$9,$F427-a!$E$4-$I427,0,1)</f>
        <v>#N/A</v>
      </c>
      <c r="O427" s="123" t="e">
        <f>-1*PMT(a!$E$8/12,2*$U427*a!$E$9,$F427-a!$E$4-$J427,0,1)</f>
        <v>#N/A</v>
      </c>
      <c r="P427" s="123" t="e">
        <f t="shared" si="79"/>
        <v>#N/A</v>
      </c>
      <c r="Q427" s="123" t="e">
        <f t="shared" si="80"/>
        <v>#N/A</v>
      </c>
      <c r="R427" s="114" t="e">
        <f>IF($M427&lt;$I427,"Error",IF(AND($K427&gt;$J427,$M427&gt;$K427),"Error",IF(AND($K427&lt;$J427,$M427&gt;$J427),"Error",-1*PMT(a!$E$8/12,2*$U427*a!$E$9,$F427-$M427-a!$E$4,0,1))))</f>
        <v>#N/A</v>
      </c>
      <c r="S427" s="32">
        <f t="shared" si="81"/>
        <v>1</v>
      </c>
      <c r="T427" s="33" t="e">
        <f t="shared" si="82"/>
        <v>#N/A</v>
      </c>
      <c r="U427" s="33" t="e">
        <f t="shared" si="87"/>
        <v>#N/A</v>
      </c>
      <c r="V427" s="33" t="e">
        <f t="shared" si="83"/>
        <v>#N/A</v>
      </c>
      <c r="W427" s="124">
        <f t="shared" si="84"/>
        <v>0</v>
      </c>
    </row>
    <row r="428" spans="9:23" x14ac:dyDescent="0.25">
      <c r="I428" s="31">
        <v>0</v>
      </c>
      <c r="J428" s="121">
        <f t="shared" si="88"/>
        <v>0</v>
      </c>
      <c r="K428" s="122" t="e">
        <f>MAX(0,($F428-0+PV(a!$E$8/12,2*$U428*a!$E$9,$W428,0,1)))</f>
        <v>#N/A</v>
      </c>
      <c r="L428" s="122" t="e">
        <f t="shared" si="85"/>
        <v>#N/A</v>
      </c>
      <c r="M428" s="114" t="e">
        <f t="shared" si="86"/>
        <v>#N/A</v>
      </c>
      <c r="N428" s="122" t="e">
        <f>-1*PMT(a!$E$8/12,2*$U428*a!$E$9,$F428-a!$E$4-$I428,0,1)</f>
        <v>#N/A</v>
      </c>
      <c r="O428" s="123" t="e">
        <f>-1*PMT(a!$E$8/12,2*$U428*a!$E$9,$F428-a!$E$4-$J428,0,1)</f>
        <v>#N/A</v>
      </c>
      <c r="P428" s="123" t="e">
        <f t="shared" si="79"/>
        <v>#N/A</v>
      </c>
      <c r="Q428" s="123" t="e">
        <f t="shared" si="80"/>
        <v>#N/A</v>
      </c>
      <c r="R428" s="114" t="e">
        <f>IF($M428&lt;$I428,"Error",IF(AND($K428&gt;$J428,$M428&gt;$K428),"Error",IF(AND($K428&lt;$J428,$M428&gt;$J428),"Error",-1*PMT(a!$E$8/12,2*$U428*a!$E$9,$F428-$M428-a!$E$4,0,1))))</f>
        <v>#N/A</v>
      </c>
      <c r="S428" s="32">
        <f t="shared" si="81"/>
        <v>1</v>
      </c>
      <c r="T428" s="33" t="e">
        <f t="shared" si="82"/>
        <v>#N/A</v>
      </c>
      <c r="U428" s="33" t="e">
        <f t="shared" si="87"/>
        <v>#N/A</v>
      </c>
      <c r="V428" s="33" t="e">
        <f t="shared" si="83"/>
        <v>#N/A</v>
      </c>
      <c r="W428" s="124">
        <f t="shared" si="84"/>
        <v>0</v>
      </c>
    </row>
    <row r="429" spans="9:23" x14ac:dyDescent="0.25">
      <c r="I429" s="31">
        <v>0</v>
      </c>
      <c r="J429" s="121">
        <f t="shared" si="88"/>
        <v>0</v>
      </c>
      <c r="K429" s="122" t="e">
        <f>MAX(0,($F429-0+PV(a!$E$8/12,2*$U429*a!$E$9,$W429,0,1)))</f>
        <v>#N/A</v>
      </c>
      <c r="L429" s="122" t="e">
        <f t="shared" si="85"/>
        <v>#N/A</v>
      </c>
      <c r="M429" s="114" t="e">
        <f t="shared" si="86"/>
        <v>#N/A</v>
      </c>
      <c r="N429" s="122" t="e">
        <f>-1*PMT(a!$E$8/12,2*$U429*a!$E$9,$F429-a!$E$4-$I429,0,1)</f>
        <v>#N/A</v>
      </c>
      <c r="O429" s="123" t="e">
        <f>-1*PMT(a!$E$8/12,2*$U429*a!$E$9,$F429-a!$E$4-$J429,0,1)</f>
        <v>#N/A</v>
      </c>
      <c r="P429" s="123" t="e">
        <f t="shared" si="79"/>
        <v>#N/A</v>
      </c>
      <c r="Q429" s="123" t="e">
        <f t="shared" si="80"/>
        <v>#N/A</v>
      </c>
      <c r="R429" s="114" t="e">
        <f>IF($M429&lt;$I429,"Error",IF(AND($K429&gt;$J429,$M429&gt;$K429),"Error",IF(AND($K429&lt;$J429,$M429&gt;$J429),"Error",-1*PMT(a!$E$8/12,2*$U429*a!$E$9,$F429-$M429-a!$E$4,0,1))))</f>
        <v>#N/A</v>
      </c>
      <c r="S429" s="32">
        <f t="shared" si="81"/>
        <v>1</v>
      </c>
      <c r="T429" s="33" t="e">
        <f t="shared" si="82"/>
        <v>#N/A</v>
      </c>
      <c r="U429" s="33" t="e">
        <f t="shared" si="87"/>
        <v>#N/A</v>
      </c>
      <c r="V429" s="33" t="e">
        <f t="shared" si="83"/>
        <v>#N/A</v>
      </c>
      <c r="W429" s="124">
        <f t="shared" si="84"/>
        <v>0</v>
      </c>
    </row>
    <row r="430" spans="9:23" x14ac:dyDescent="0.25">
      <c r="I430" s="31">
        <v>0</v>
      </c>
      <c r="J430" s="121">
        <f t="shared" si="88"/>
        <v>0</v>
      </c>
      <c r="K430" s="122" t="e">
        <f>MAX(0,($F430-0+PV(a!$E$8/12,2*$U430*a!$E$9,$W430,0,1)))</f>
        <v>#N/A</v>
      </c>
      <c r="L430" s="122" t="e">
        <f t="shared" si="85"/>
        <v>#N/A</v>
      </c>
      <c r="M430" s="114" t="e">
        <f t="shared" si="86"/>
        <v>#N/A</v>
      </c>
      <c r="N430" s="122" t="e">
        <f>-1*PMT(a!$E$8/12,2*$U430*a!$E$9,$F430-a!$E$4-$I430,0,1)</f>
        <v>#N/A</v>
      </c>
      <c r="O430" s="123" t="e">
        <f>-1*PMT(a!$E$8/12,2*$U430*a!$E$9,$F430-a!$E$4-$J430,0,1)</f>
        <v>#N/A</v>
      </c>
      <c r="P430" s="123" t="e">
        <f t="shared" si="79"/>
        <v>#N/A</v>
      </c>
      <c r="Q430" s="123" t="e">
        <f t="shared" si="80"/>
        <v>#N/A</v>
      </c>
      <c r="R430" s="114" t="e">
        <f>IF($M430&lt;$I430,"Error",IF(AND($K430&gt;$J430,$M430&gt;$K430),"Error",IF(AND($K430&lt;$J430,$M430&gt;$J430),"Error",-1*PMT(a!$E$8/12,2*$U430*a!$E$9,$F430-$M430-a!$E$4,0,1))))</f>
        <v>#N/A</v>
      </c>
      <c r="S430" s="32">
        <f t="shared" si="81"/>
        <v>1</v>
      </c>
      <c r="T430" s="33" t="e">
        <f t="shared" si="82"/>
        <v>#N/A</v>
      </c>
      <c r="U430" s="33" t="e">
        <f t="shared" si="87"/>
        <v>#N/A</v>
      </c>
      <c r="V430" s="33" t="e">
        <f t="shared" si="83"/>
        <v>#N/A</v>
      </c>
      <c r="W430" s="124">
        <f t="shared" si="84"/>
        <v>0</v>
      </c>
    </row>
    <row r="431" spans="9:23" x14ac:dyDescent="0.25">
      <c r="I431" s="31">
        <v>0</v>
      </c>
      <c r="J431" s="121">
        <f t="shared" si="88"/>
        <v>0</v>
      </c>
      <c r="K431" s="122" t="e">
        <f>MAX(0,($F431-0+PV(a!$E$8/12,2*$U431*a!$E$9,$W431,0,1)))</f>
        <v>#N/A</v>
      </c>
      <c r="L431" s="122" t="e">
        <f t="shared" si="85"/>
        <v>#N/A</v>
      </c>
      <c r="M431" s="114" t="e">
        <f t="shared" si="86"/>
        <v>#N/A</v>
      </c>
      <c r="N431" s="122" t="e">
        <f>-1*PMT(a!$E$8/12,2*$U431*a!$E$9,$F431-a!$E$4-$I431,0,1)</f>
        <v>#N/A</v>
      </c>
      <c r="O431" s="123" t="e">
        <f>-1*PMT(a!$E$8/12,2*$U431*a!$E$9,$F431-a!$E$4-$J431,0,1)</f>
        <v>#N/A</v>
      </c>
      <c r="P431" s="123" t="e">
        <f t="shared" si="79"/>
        <v>#N/A</v>
      </c>
      <c r="Q431" s="123" t="e">
        <f t="shared" si="80"/>
        <v>#N/A</v>
      </c>
      <c r="R431" s="114" t="e">
        <f>IF($M431&lt;$I431,"Error",IF(AND($K431&gt;$J431,$M431&gt;$K431),"Error",IF(AND($K431&lt;$J431,$M431&gt;$J431),"Error",-1*PMT(a!$E$8/12,2*$U431*a!$E$9,$F431-$M431-a!$E$4,0,1))))</f>
        <v>#N/A</v>
      </c>
      <c r="S431" s="32">
        <f t="shared" si="81"/>
        <v>1</v>
      </c>
      <c r="T431" s="33" t="e">
        <f t="shared" si="82"/>
        <v>#N/A</v>
      </c>
      <c r="U431" s="33" t="e">
        <f t="shared" si="87"/>
        <v>#N/A</v>
      </c>
      <c r="V431" s="33" t="e">
        <f t="shared" si="83"/>
        <v>#N/A</v>
      </c>
      <c r="W431" s="124">
        <f t="shared" si="84"/>
        <v>0</v>
      </c>
    </row>
    <row r="432" spans="9:23" x14ac:dyDescent="0.25">
      <c r="I432" s="31">
        <v>0</v>
      </c>
      <c r="J432" s="121">
        <f t="shared" si="88"/>
        <v>0</v>
      </c>
      <c r="K432" s="122" t="e">
        <f>MAX(0,($F432-0+PV(a!$E$8/12,2*$U432*a!$E$9,$W432,0,1)))</f>
        <v>#N/A</v>
      </c>
      <c r="L432" s="122" t="e">
        <f t="shared" si="85"/>
        <v>#N/A</v>
      </c>
      <c r="M432" s="114" t="e">
        <f t="shared" si="86"/>
        <v>#N/A</v>
      </c>
      <c r="N432" s="122" t="e">
        <f>-1*PMT(a!$E$8/12,2*$U432*a!$E$9,$F432-a!$E$4-$I432,0,1)</f>
        <v>#N/A</v>
      </c>
      <c r="O432" s="123" t="e">
        <f>-1*PMT(a!$E$8/12,2*$U432*a!$E$9,$F432-a!$E$4-$J432,0,1)</f>
        <v>#N/A</v>
      </c>
      <c r="P432" s="123" t="e">
        <f t="shared" si="79"/>
        <v>#N/A</v>
      </c>
      <c r="Q432" s="123" t="e">
        <f t="shared" si="80"/>
        <v>#N/A</v>
      </c>
      <c r="R432" s="114" t="e">
        <f>IF($M432&lt;$I432,"Error",IF(AND($K432&gt;$J432,$M432&gt;$K432),"Error",IF(AND($K432&lt;$J432,$M432&gt;$J432),"Error",-1*PMT(a!$E$8/12,2*$U432*a!$E$9,$F432-$M432-a!$E$4,0,1))))</f>
        <v>#N/A</v>
      </c>
      <c r="S432" s="32">
        <f t="shared" si="81"/>
        <v>1</v>
      </c>
      <c r="T432" s="33" t="e">
        <f t="shared" si="82"/>
        <v>#N/A</v>
      </c>
      <c r="U432" s="33" t="e">
        <f t="shared" si="87"/>
        <v>#N/A</v>
      </c>
      <c r="V432" s="33" t="e">
        <f t="shared" si="83"/>
        <v>#N/A</v>
      </c>
      <c r="W432" s="124">
        <f t="shared" si="84"/>
        <v>0</v>
      </c>
    </row>
    <row r="433" spans="9:23" x14ac:dyDescent="0.25">
      <c r="I433" s="31">
        <v>0</v>
      </c>
      <c r="J433" s="121">
        <f t="shared" si="88"/>
        <v>0</v>
      </c>
      <c r="K433" s="122" t="e">
        <f>MAX(0,($F433-0+PV(a!$E$8/12,2*$U433*a!$E$9,$W433,0,1)))</f>
        <v>#N/A</v>
      </c>
      <c r="L433" s="122" t="e">
        <f t="shared" si="85"/>
        <v>#N/A</v>
      </c>
      <c r="M433" s="114" t="e">
        <f t="shared" si="86"/>
        <v>#N/A</v>
      </c>
      <c r="N433" s="122" t="e">
        <f>-1*PMT(a!$E$8/12,2*$U433*a!$E$9,$F433-a!$E$4-$I433,0,1)</f>
        <v>#N/A</v>
      </c>
      <c r="O433" s="123" t="e">
        <f>-1*PMT(a!$E$8/12,2*$U433*a!$E$9,$F433-a!$E$4-$J433,0,1)</f>
        <v>#N/A</v>
      </c>
      <c r="P433" s="123" t="e">
        <f t="shared" si="79"/>
        <v>#N/A</v>
      </c>
      <c r="Q433" s="123" t="e">
        <f t="shared" si="80"/>
        <v>#N/A</v>
      </c>
      <c r="R433" s="114" t="e">
        <f>IF($M433&lt;$I433,"Error",IF(AND($K433&gt;$J433,$M433&gt;$K433),"Error",IF(AND($K433&lt;$J433,$M433&gt;$J433),"Error",-1*PMT(a!$E$8/12,2*$U433*a!$E$9,$F433-$M433-a!$E$4,0,1))))</f>
        <v>#N/A</v>
      </c>
      <c r="S433" s="32">
        <f t="shared" si="81"/>
        <v>1</v>
      </c>
      <c r="T433" s="33" t="e">
        <f t="shared" si="82"/>
        <v>#N/A</v>
      </c>
      <c r="U433" s="33" t="e">
        <f t="shared" si="87"/>
        <v>#N/A</v>
      </c>
      <c r="V433" s="33" t="e">
        <f t="shared" si="83"/>
        <v>#N/A</v>
      </c>
      <c r="W433" s="124">
        <f t="shared" si="84"/>
        <v>0</v>
      </c>
    </row>
    <row r="434" spans="9:23" x14ac:dyDescent="0.25">
      <c r="I434" s="31">
        <v>0</v>
      </c>
      <c r="J434" s="121">
        <f t="shared" si="88"/>
        <v>0</v>
      </c>
      <c r="K434" s="122" t="e">
        <f>MAX(0,($F434-0+PV(a!$E$8/12,2*$U434*a!$E$9,$W434,0,1)))</f>
        <v>#N/A</v>
      </c>
      <c r="L434" s="122" t="e">
        <f t="shared" si="85"/>
        <v>#N/A</v>
      </c>
      <c r="M434" s="114" t="e">
        <f t="shared" si="86"/>
        <v>#N/A</v>
      </c>
      <c r="N434" s="122" t="e">
        <f>-1*PMT(a!$E$8/12,2*$U434*a!$E$9,$F434-a!$E$4-$I434,0,1)</f>
        <v>#N/A</v>
      </c>
      <c r="O434" s="123" t="e">
        <f>-1*PMT(a!$E$8/12,2*$U434*a!$E$9,$F434-a!$E$4-$J434,0,1)</f>
        <v>#N/A</v>
      </c>
      <c r="P434" s="123" t="e">
        <f t="shared" si="79"/>
        <v>#N/A</v>
      </c>
      <c r="Q434" s="123" t="e">
        <f t="shared" si="80"/>
        <v>#N/A</v>
      </c>
      <c r="R434" s="114" t="e">
        <f>IF($M434&lt;$I434,"Error",IF(AND($K434&gt;$J434,$M434&gt;$K434),"Error",IF(AND($K434&lt;$J434,$M434&gt;$J434),"Error",-1*PMT(a!$E$8/12,2*$U434*a!$E$9,$F434-$M434-a!$E$4,0,1))))</f>
        <v>#N/A</v>
      </c>
      <c r="S434" s="32">
        <f t="shared" si="81"/>
        <v>1</v>
      </c>
      <c r="T434" s="33" t="e">
        <f t="shared" si="82"/>
        <v>#N/A</v>
      </c>
      <c r="U434" s="33" t="e">
        <f t="shared" si="87"/>
        <v>#N/A</v>
      </c>
      <c r="V434" s="33" t="e">
        <f t="shared" si="83"/>
        <v>#N/A</v>
      </c>
      <c r="W434" s="124">
        <f t="shared" si="84"/>
        <v>0</v>
      </c>
    </row>
    <row r="435" spans="9:23" x14ac:dyDescent="0.25">
      <c r="I435" s="31">
        <v>0</v>
      </c>
      <c r="J435" s="121">
        <f t="shared" si="88"/>
        <v>0</v>
      </c>
      <c r="K435" s="122" t="e">
        <f>MAX(0,($F435-0+PV(a!$E$8/12,2*$U435*a!$E$9,$W435,0,1)))</f>
        <v>#N/A</v>
      </c>
      <c r="L435" s="122" t="e">
        <f t="shared" si="85"/>
        <v>#N/A</v>
      </c>
      <c r="M435" s="114" t="e">
        <f t="shared" si="86"/>
        <v>#N/A</v>
      </c>
      <c r="N435" s="122" t="e">
        <f>-1*PMT(a!$E$8/12,2*$U435*a!$E$9,$F435-a!$E$4-$I435,0,1)</f>
        <v>#N/A</v>
      </c>
      <c r="O435" s="123" t="e">
        <f>-1*PMT(a!$E$8/12,2*$U435*a!$E$9,$F435-a!$E$4-$J435,0,1)</f>
        <v>#N/A</v>
      </c>
      <c r="P435" s="123" t="e">
        <f t="shared" si="79"/>
        <v>#N/A</v>
      </c>
      <c r="Q435" s="123" t="e">
        <f t="shared" si="80"/>
        <v>#N/A</v>
      </c>
      <c r="R435" s="114" t="e">
        <f>IF($M435&lt;$I435,"Error",IF(AND($K435&gt;$J435,$M435&gt;$K435),"Error",IF(AND($K435&lt;$J435,$M435&gt;$J435),"Error",-1*PMT(a!$E$8/12,2*$U435*a!$E$9,$F435-$M435-a!$E$4,0,1))))</f>
        <v>#N/A</v>
      </c>
      <c r="S435" s="32">
        <f t="shared" si="81"/>
        <v>1</v>
      </c>
      <c r="T435" s="33" t="e">
        <f t="shared" si="82"/>
        <v>#N/A</v>
      </c>
      <c r="U435" s="33" t="e">
        <f t="shared" si="87"/>
        <v>#N/A</v>
      </c>
      <c r="V435" s="33" t="e">
        <f t="shared" si="83"/>
        <v>#N/A</v>
      </c>
      <c r="W435" s="124">
        <f t="shared" si="84"/>
        <v>0</v>
      </c>
    </row>
    <row r="436" spans="9:23" x14ac:dyDescent="0.25">
      <c r="I436" s="31">
        <v>0</v>
      </c>
      <c r="J436" s="121">
        <f t="shared" si="88"/>
        <v>0</v>
      </c>
      <c r="K436" s="122" t="e">
        <f>MAX(0,($F436-0+PV(a!$E$8/12,2*$U436*a!$E$9,$W436,0,1)))</f>
        <v>#N/A</v>
      </c>
      <c r="L436" s="122" t="e">
        <f t="shared" si="85"/>
        <v>#N/A</v>
      </c>
      <c r="M436" s="114" t="e">
        <f t="shared" si="86"/>
        <v>#N/A</v>
      </c>
      <c r="N436" s="122" t="e">
        <f>-1*PMT(a!$E$8/12,2*$U436*a!$E$9,$F436-a!$E$4-$I436,0,1)</f>
        <v>#N/A</v>
      </c>
      <c r="O436" s="123" t="e">
        <f>-1*PMT(a!$E$8/12,2*$U436*a!$E$9,$F436-a!$E$4-$J436,0,1)</f>
        <v>#N/A</v>
      </c>
      <c r="P436" s="123" t="e">
        <f t="shared" si="79"/>
        <v>#N/A</v>
      </c>
      <c r="Q436" s="123" t="e">
        <f t="shared" si="80"/>
        <v>#N/A</v>
      </c>
      <c r="R436" s="114" t="e">
        <f>IF($M436&lt;$I436,"Error",IF(AND($K436&gt;$J436,$M436&gt;$K436),"Error",IF(AND($K436&lt;$J436,$M436&gt;$J436),"Error",-1*PMT(a!$E$8/12,2*$U436*a!$E$9,$F436-$M436-a!$E$4,0,1))))</f>
        <v>#N/A</v>
      </c>
      <c r="S436" s="32">
        <f t="shared" si="81"/>
        <v>1</v>
      </c>
      <c r="T436" s="33" t="e">
        <f t="shared" si="82"/>
        <v>#N/A</v>
      </c>
      <c r="U436" s="33" t="e">
        <f t="shared" si="87"/>
        <v>#N/A</v>
      </c>
      <c r="V436" s="33" t="e">
        <f t="shared" si="83"/>
        <v>#N/A</v>
      </c>
      <c r="W436" s="124">
        <f t="shared" si="84"/>
        <v>0</v>
      </c>
    </row>
    <row r="437" spans="9:23" x14ac:dyDescent="0.25">
      <c r="I437" s="31">
        <v>0</v>
      </c>
      <c r="J437" s="121">
        <f t="shared" si="88"/>
        <v>0</v>
      </c>
      <c r="K437" s="122" t="e">
        <f>MAX(0,($F437-0+PV(a!$E$8/12,2*$U437*a!$E$9,$W437,0,1)))</f>
        <v>#N/A</v>
      </c>
      <c r="L437" s="122" t="e">
        <f t="shared" si="85"/>
        <v>#N/A</v>
      </c>
      <c r="M437" s="114" t="e">
        <f t="shared" si="86"/>
        <v>#N/A</v>
      </c>
      <c r="N437" s="122" t="e">
        <f>-1*PMT(a!$E$8/12,2*$U437*a!$E$9,$F437-a!$E$4-$I437,0,1)</f>
        <v>#N/A</v>
      </c>
      <c r="O437" s="123" t="e">
        <f>-1*PMT(a!$E$8/12,2*$U437*a!$E$9,$F437-a!$E$4-$J437,0,1)</f>
        <v>#N/A</v>
      </c>
      <c r="P437" s="123" t="e">
        <f t="shared" si="79"/>
        <v>#N/A</v>
      </c>
      <c r="Q437" s="123" t="e">
        <f t="shared" si="80"/>
        <v>#N/A</v>
      </c>
      <c r="R437" s="114" t="e">
        <f>IF($M437&lt;$I437,"Error",IF(AND($K437&gt;$J437,$M437&gt;$K437),"Error",IF(AND($K437&lt;$J437,$M437&gt;$J437),"Error",-1*PMT(a!$E$8/12,2*$U437*a!$E$9,$F437-$M437-a!$E$4,0,1))))</f>
        <v>#N/A</v>
      </c>
      <c r="S437" s="32">
        <f t="shared" si="81"/>
        <v>1</v>
      </c>
      <c r="T437" s="33" t="e">
        <f t="shared" si="82"/>
        <v>#N/A</v>
      </c>
      <c r="U437" s="33" t="e">
        <f t="shared" si="87"/>
        <v>#N/A</v>
      </c>
      <c r="V437" s="33" t="e">
        <f t="shared" si="83"/>
        <v>#N/A</v>
      </c>
      <c r="W437" s="124">
        <f t="shared" si="84"/>
        <v>0</v>
      </c>
    </row>
    <row r="438" spans="9:23" x14ac:dyDescent="0.25">
      <c r="I438" s="31">
        <v>0</v>
      </c>
      <c r="J438" s="121">
        <f t="shared" si="88"/>
        <v>0</v>
      </c>
      <c r="K438" s="122" t="e">
        <f>MAX(0,($F438-0+PV(a!$E$8/12,2*$U438*a!$E$9,$W438,0,1)))</f>
        <v>#N/A</v>
      </c>
      <c r="L438" s="122" t="e">
        <f t="shared" si="85"/>
        <v>#N/A</v>
      </c>
      <c r="M438" s="114" t="e">
        <f t="shared" si="86"/>
        <v>#N/A</v>
      </c>
      <c r="N438" s="122" t="e">
        <f>-1*PMT(a!$E$8/12,2*$U438*a!$E$9,$F438-a!$E$4-$I438,0,1)</f>
        <v>#N/A</v>
      </c>
      <c r="O438" s="123" t="e">
        <f>-1*PMT(a!$E$8/12,2*$U438*a!$E$9,$F438-a!$E$4-$J438,0,1)</f>
        <v>#N/A</v>
      </c>
      <c r="P438" s="123" t="e">
        <f t="shared" si="79"/>
        <v>#N/A</v>
      </c>
      <c r="Q438" s="123" t="e">
        <f t="shared" si="80"/>
        <v>#N/A</v>
      </c>
      <c r="R438" s="114" t="e">
        <f>IF($M438&lt;$I438,"Error",IF(AND($K438&gt;$J438,$M438&gt;$K438),"Error",IF(AND($K438&lt;$J438,$M438&gt;$J438),"Error",-1*PMT(a!$E$8/12,2*$U438*a!$E$9,$F438-$M438-a!$E$4,0,1))))</f>
        <v>#N/A</v>
      </c>
      <c r="S438" s="32">
        <f t="shared" si="81"/>
        <v>1</v>
      </c>
      <c r="T438" s="33" t="e">
        <f t="shared" si="82"/>
        <v>#N/A</v>
      </c>
      <c r="U438" s="33" t="e">
        <f t="shared" si="87"/>
        <v>#N/A</v>
      </c>
      <c r="V438" s="33" t="e">
        <f t="shared" si="83"/>
        <v>#N/A</v>
      </c>
      <c r="W438" s="124">
        <f t="shared" si="84"/>
        <v>0</v>
      </c>
    </row>
    <row r="439" spans="9:23" x14ac:dyDescent="0.25">
      <c r="I439" s="31">
        <v>0</v>
      </c>
      <c r="J439" s="121">
        <f t="shared" si="88"/>
        <v>0</v>
      </c>
      <c r="K439" s="122" t="e">
        <f>MAX(0,($F439-0+PV(a!$E$8/12,2*$U439*a!$E$9,$W439,0,1)))</f>
        <v>#N/A</v>
      </c>
      <c r="L439" s="122" t="e">
        <f t="shared" si="85"/>
        <v>#N/A</v>
      </c>
      <c r="M439" s="114" t="e">
        <f t="shared" si="86"/>
        <v>#N/A</v>
      </c>
      <c r="N439" s="122" t="e">
        <f>-1*PMT(a!$E$8/12,2*$U439*a!$E$9,$F439-a!$E$4-$I439,0,1)</f>
        <v>#N/A</v>
      </c>
      <c r="O439" s="123" t="e">
        <f>-1*PMT(a!$E$8/12,2*$U439*a!$E$9,$F439-a!$E$4-$J439,0,1)</f>
        <v>#N/A</v>
      </c>
      <c r="P439" s="123" t="e">
        <f t="shared" ref="P439:P502" si="89">IF(K439=0,N439,W439)</f>
        <v>#N/A</v>
      </c>
      <c r="Q439" s="123" t="e">
        <f t="shared" ref="Q439:Q502" si="90">IF(K439=L439,P439,R439)</f>
        <v>#N/A</v>
      </c>
      <c r="R439" s="114" t="e">
        <f>IF($M439&lt;$I439,"Error",IF(AND($K439&gt;$J439,$M439&gt;$K439),"Error",IF(AND($K439&lt;$J439,$M439&gt;$J439),"Error",-1*PMT(a!$E$8/12,2*$U439*a!$E$9,$F439-$M439-a!$E$4,0,1))))</f>
        <v>#N/A</v>
      </c>
      <c r="S439" s="32">
        <f t="shared" ref="S439:S502" si="91">IF(E439="F",0,1)</f>
        <v>1</v>
      </c>
      <c r="T439" s="33" t="e">
        <f t="shared" ref="T439:T502" si="92">IF($S439=1,VLOOKUP(H439,M,11,FALSE),VLOOKUP(H439,F,11,FALSE))</f>
        <v>#N/A</v>
      </c>
      <c r="U439" s="33" t="e">
        <f t="shared" si="87"/>
        <v>#N/A</v>
      </c>
      <c r="V439" s="33" t="e">
        <f t="shared" ref="V439:V502" si="93">+U439*2</f>
        <v>#N/A</v>
      </c>
      <c r="W439" s="124">
        <f t="shared" ref="W439:W502" si="94">+G439/12*0.5</f>
        <v>0</v>
      </c>
    </row>
    <row r="440" spans="9:23" x14ac:dyDescent="0.25">
      <c r="I440" s="31">
        <v>0</v>
      </c>
      <c r="J440" s="121">
        <f t="shared" si="88"/>
        <v>0</v>
      </c>
      <c r="K440" s="122" t="e">
        <f>MAX(0,($F440-0+PV(a!$E$8/12,2*$U440*a!$E$9,$W440,0,1)))</f>
        <v>#N/A</v>
      </c>
      <c r="L440" s="122" t="e">
        <f t="shared" si="85"/>
        <v>#N/A</v>
      </c>
      <c r="M440" s="114" t="e">
        <f t="shared" si="86"/>
        <v>#N/A</v>
      </c>
      <c r="N440" s="122" t="e">
        <f>-1*PMT(a!$E$8/12,2*$U440*a!$E$9,$F440-a!$E$4-$I440,0,1)</f>
        <v>#N/A</v>
      </c>
      <c r="O440" s="123" t="e">
        <f>-1*PMT(a!$E$8/12,2*$U440*a!$E$9,$F440-a!$E$4-$J440,0,1)</f>
        <v>#N/A</v>
      </c>
      <c r="P440" s="123" t="e">
        <f t="shared" si="89"/>
        <v>#N/A</v>
      </c>
      <c r="Q440" s="123" t="e">
        <f t="shared" si="90"/>
        <v>#N/A</v>
      </c>
      <c r="R440" s="114" t="e">
        <f>IF($M440&lt;$I440,"Error",IF(AND($K440&gt;$J440,$M440&gt;$K440),"Error",IF(AND($K440&lt;$J440,$M440&gt;$J440),"Error",-1*PMT(a!$E$8/12,2*$U440*a!$E$9,$F440-$M440-a!$E$4,0,1))))</f>
        <v>#N/A</v>
      </c>
      <c r="S440" s="32">
        <f t="shared" si="91"/>
        <v>1</v>
      </c>
      <c r="T440" s="33" t="e">
        <f t="shared" si="92"/>
        <v>#N/A</v>
      </c>
      <c r="U440" s="33" t="e">
        <f t="shared" si="87"/>
        <v>#N/A</v>
      </c>
      <c r="V440" s="33" t="e">
        <f t="shared" si="93"/>
        <v>#N/A</v>
      </c>
      <c r="W440" s="124">
        <f t="shared" si="94"/>
        <v>0</v>
      </c>
    </row>
    <row r="441" spans="9:23" x14ac:dyDescent="0.25">
      <c r="I441" s="31">
        <v>0</v>
      </c>
      <c r="J441" s="121">
        <f t="shared" si="88"/>
        <v>0</v>
      </c>
      <c r="K441" s="122" t="e">
        <f>MAX(0,($F441-0+PV(a!$E$8/12,2*$U441*a!$E$9,$W441,0,1)))</f>
        <v>#N/A</v>
      </c>
      <c r="L441" s="122" t="e">
        <f t="shared" si="85"/>
        <v>#N/A</v>
      </c>
      <c r="M441" s="114" t="e">
        <f t="shared" si="86"/>
        <v>#N/A</v>
      </c>
      <c r="N441" s="122" t="e">
        <f>-1*PMT(a!$E$8/12,2*$U441*a!$E$9,$F441-a!$E$4-$I441,0,1)</f>
        <v>#N/A</v>
      </c>
      <c r="O441" s="123" t="e">
        <f>-1*PMT(a!$E$8/12,2*$U441*a!$E$9,$F441-a!$E$4-$J441,0,1)</f>
        <v>#N/A</v>
      </c>
      <c r="P441" s="123" t="e">
        <f t="shared" si="89"/>
        <v>#N/A</v>
      </c>
      <c r="Q441" s="123" t="e">
        <f t="shared" si="90"/>
        <v>#N/A</v>
      </c>
      <c r="R441" s="114" t="e">
        <f>IF($M441&lt;$I441,"Error",IF(AND($K441&gt;$J441,$M441&gt;$K441),"Error",IF(AND($K441&lt;$J441,$M441&gt;$J441),"Error",-1*PMT(a!$E$8/12,2*$U441*a!$E$9,$F441-$M441-a!$E$4,0,1))))</f>
        <v>#N/A</v>
      </c>
      <c r="S441" s="32">
        <f t="shared" si="91"/>
        <v>1</v>
      </c>
      <c r="T441" s="33" t="e">
        <f t="shared" si="92"/>
        <v>#N/A</v>
      </c>
      <c r="U441" s="33" t="e">
        <f t="shared" si="87"/>
        <v>#N/A</v>
      </c>
      <c r="V441" s="33" t="e">
        <f t="shared" si="93"/>
        <v>#N/A</v>
      </c>
      <c r="W441" s="124">
        <f t="shared" si="94"/>
        <v>0</v>
      </c>
    </row>
    <row r="442" spans="9:23" x14ac:dyDescent="0.25">
      <c r="I442" s="31">
        <v>0</v>
      </c>
      <c r="J442" s="121">
        <f t="shared" si="88"/>
        <v>0</v>
      </c>
      <c r="K442" s="122" t="e">
        <f>MAX(0,($F442-0+PV(a!$E$8/12,2*$U442*a!$E$9,$W442,0,1)))</f>
        <v>#N/A</v>
      </c>
      <c r="L442" s="122" t="e">
        <f t="shared" si="85"/>
        <v>#N/A</v>
      </c>
      <c r="M442" s="114" t="e">
        <f t="shared" si="86"/>
        <v>#N/A</v>
      </c>
      <c r="N442" s="122" t="e">
        <f>-1*PMT(a!$E$8/12,2*$U442*a!$E$9,$F442-a!$E$4-$I442,0,1)</f>
        <v>#N/A</v>
      </c>
      <c r="O442" s="123" t="e">
        <f>-1*PMT(a!$E$8/12,2*$U442*a!$E$9,$F442-a!$E$4-$J442,0,1)</f>
        <v>#N/A</v>
      </c>
      <c r="P442" s="123" t="e">
        <f t="shared" si="89"/>
        <v>#N/A</v>
      </c>
      <c r="Q442" s="123" t="e">
        <f t="shared" si="90"/>
        <v>#N/A</v>
      </c>
      <c r="R442" s="114" t="e">
        <f>IF($M442&lt;$I442,"Error",IF(AND($K442&gt;$J442,$M442&gt;$K442),"Error",IF(AND($K442&lt;$J442,$M442&gt;$J442),"Error",-1*PMT(a!$E$8/12,2*$U442*a!$E$9,$F442-$M442-a!$E$4,0,1))))</f>
        <v>#N/A</v>
      </c>
      <c r="S442" s="32">
        <f t="shared" si="91"/>
        <v>1</v>
      </c>
      <c r="T442" s="33" t="e">
        <f t="shared" si="92"/>
        <v>#N/A</v>
      </c>
      <c r="U442" s="33" t="e">
        <f t="shared" si="87"/>
        <v>#N/A</v>
      </c>
      <c r="V442" s="33" t="e">
        <f t="shared" si="93"/>
        <v>#N/A</v>
      </c>
      <c r="W442" s="124">
        <f t="shared" si="94"/>
        <v>0</v>
      </c>
    </row>
    <row r="443" spans="9:23" x14ac:dyDescent="0.25">
      <c r="I443" s="31">
        <v>0</v>
      </c>
      <c r="J443" s="121">
        <f t="shared" si="88"/>
        <v>0</v>
      </c>
      <c r="K443" s="122" t="e">
        <f>MAX(0,($F443-0+PV(a!$E$8/12,2*$U443*a!$E$9,$W443,0,1)))</f>
        <v>#N/A</v>
      </c>
      <c r="L443" s="122" t="e">
        <f t="shared" si="85"/>
        <v>#N/A</v>
      </c>
      <c r="M443" s="114" t="e">
        <f t="shared" si="86"/>
        <v>#N/A</v>
      </c>
      <c r="N443" s="122" t="e">
        <f>-1*PMT(a!$E$8/12,2*$U443*a!$E$9,$F443-a!$E$4-$I443,0,1)</f>
        <v>#N/A</v>
      </c>
      <c r="O443" s="123" t="e">
        <f>-1*PMT(a!$E$8/12,2*$U443*a!$E$9,$F443-a!$E$4-$J443,0,1)</f>
        <v>#N/A</v>
      </c>
      <c r="P443" s="123" t="e">
        <f t="shared" si="89"/>
        <v>#N/A</v>
      </c>
      <c r="Q443" s="123" t="e">
        <f t="shared" si="90"/>
        <v>#N/A</v>
      </c>
      <c r="R443" s="114" t="e">
        <f>IF($M443&lt;$I443,"Error",IF(AND($K443&gt;$J443,$M443&gt;$K443),"Error",IF(AND($K443&lt;$J443,$M443&gt;$J443),"Error",-1*PMT(a!$E$8/12,2*$U443*a!$E$9,$F443-$M443-a!$E$4,0,1))))</f>
        <v>#N/A</v>
      </c>
      <c r="S443" s="32">
        <f t="shared" si="91"/>
        <v>1</v>
      </c>
      <c r="T443" s="33" t="e">
        <f t="shared" si="92"/>
        <v>#N/A</v>
      </c>
      <c r="U443" s="33" t="e">
        <f t="shared" si="87"/>
        <v>#N/A</v>
      </c>
      <c r="V443" s="33" t="e">
        <f t="shared" si="93"/>
        <v>#N/A</v>
      </c>
      <c r="W443" s="124">
        <f t="shared" si="94"/>
        <v>0</v>
      </c>
    </row>
    <row r="444" spans="9:23" x14ac:dyDescent="0.25">
      <c r="I444" s="31">
        <v>0</v>
      </c>
      <c r="J444" s="121">
        <f t="shared" si="88"/>
        <v>0</v>
      </c>
      <c r="K444" s="122" t="e">
        <f>MAX(0,($F444-0+PV(a!$E$8/12,2*$U444*a!$E$9,$W444,0,1)))</f>
        <v>#N/A</v>
      </c>
      <c r="L444" s="122" t="e">
        <f t="shared" si="85"/>
        <v>#N/A</v>
      </c>
      <c r="M444" s="114" t="e">
        <f t="shared" si="86"/>
        <v>#N/A</v>
      </c>
      <c r="N444" s="122" t="e">
        <f>-1*PMT(a!$E$8/12,2*$U444*a!$E$9,$F444-a!$E$4-$I444,0,1)</f>
        <v>#N/A</v>
      </c>
      <c r="O444" s="123" t="e">
        <f>-1*PMT(a!$E$8/12,2*$U444*a!$E$9,$F444-a!$E$4-$J444,0,1)</f>
        <v>#N/A</v>
      </c>
      <c r="P444" s="123" t="e">
        <f t="shared" si="89"/>
        <v>#N/A</v>
      </c>
      <c r="Q444" s="123" t="e">
        <f t="shared" si="90"/>
        <v>#N/A</v>
      </c>
      <c r="R444" s="114" t="e">
        <f>IF($M444&lt;$I444,"Error",IF(AND($K444&gt;$J444,$M444&gt;$K444),"Error",IF(AND($K444&lt;$J444,$M444&gt;$J444),"Error",-1*PMT(a!$E$8/12,2*$U444*a!$E$9,$F444-$M444-a!$E$4,0,1))))</f>
        <v>#N/A</v>
      </c>
      <c r="S444" s="32">
        <f t="shared" si="91"/>
        <v>1</v>
      </c>
      <c r="T444" s="33" t="e">
        <f t="shared" si="92"/>
        <v>#N/A</v>
      </c>
      <c r="U444" s="33" t="e">
        <f t="shared" si="87"/>
        <v>#N/A</v>
      </c>
      <c r="V444" s="33" t="e">
        <f t="shared" si="93"/>
        <v>#N/A</v>
      </c>
      <c r="W444" s="124">
        <f t="shared" si="94"/>
        <v>0</v>
      </c>
    </row>
    <row r="445" spans="9:23" x14ac:dyDescent="0.25">
      <c r="I445" s="31">
        <v>0</v>
      </c>
      <c r="J445" s="121">
        <f t="shared" si="88"/>
        <v>0</v>
      </c>
      <c r="K445" s="122" t="e">
        <f>MAX(0,($F445-0+PV(a!$E$8/12,2*$U445*a!$E$9,$W445,0,1)))</f>
        <v>#N/A</v>
      </c>
      <c r="L445" s="122" t="e">
        <f t="shared" si="85"/>
        <v>#N/A</v>
      </c>
      <c r="M445" s="114" t="e">
        <f t="shared" si="86"/>
        <v>#N/A</v>
      </c>
      <c r="N445" s="122" t="e">
        <f>-1*PMT(a!$E$8/12,2*$U445*a!$E$9,$F445-a!$E$4-$I445,0,1)</f>
        <v>#N/A</v>
      </c>
      <c r="O445" s="123" t="e">
        <f>-1*PMT(a!$E$8/12,2*$U445*a!$E$9,$F445-a!$E$4-$J445,0,1)</f>
        <v>#N/A</v>
      </c>
      <c r="P445" s="123" t="e">
        <f t="shared" si="89"/>
        <v>#N/A</v>
      </c>
      <c r="Q445" s="123" t="e">
        <f t="shared" si="90"/>
        <v>#N/A</v>
      </c>
      <c r="R445" s="114" t="e">
        <f>IF($M445&lt;$I445,"Error",IF(AND($K445&gt;$J445,$M445&gt;$K445),"Error",IF(AND($K445&lt;$J445,$M445&gt;$J445),"Error",-1*PMT(a!$E$8/12,2*$U445*a!$E$9,$F445-$M445-a!$E$4,0,1))))</f>
        <v>#N/A</v>
      </c>
      <c r="S445" s="32">
        <f t="shared" si="91"/>
        <v>1</v>
      </c>
      <c r="T445" s="33" t="e">
        <f t="shared" si="92"/>
        <v>#N/A</v>
      </c>
      <c r="U445" s="33" t="e">
        <f t="shared" si="87"/>
        <v>#N/A</v>
      </c>
      <c r="V445" s="33" t="e">
        <f t="shared" si="93"/>
        <v>#N/A</v>
      </c>
      <c r="W445" s="124">
        <f t="shared" si="94"/>
        <v>0</v>
      </c>
    </row>
    <row r="446" spans="9:23" x14ac:dyDescent="0.25">
      <c r="I446" s="31">
        <v>0</v>
      </c>
      <c r="J446" s="121">
        <f t="shared" si="88"/>
        <v>0</v>
      </c>
      <c r="K446" s="122" t="e">
        <f>MAX(0,($F446-0+PV(a!$E$8/12,2*$U446*a!$E$9,$W446,0,1)))</f>
        <v>#N/A</v>
      </c>
      <c r="L446" s="122" t="e">
        <f t="shared" si="85"/>
        <v>#N/A</v>
      </c>
      <c r="M446" s="114" t="e">
        <f t="shared" si="86"/>
        <v>#N/A</v>
      </c>
      <c r="N446" s="122" t="e">
        <f>-1*PMT(a!$E$8/12,2*$U446*a!$E$9,$F446-a!$E$4-$I446,0,1)</f>
        <v>#N/A</v>
      </c>
      <c r="O446" s="123" t="e">
        <f>-1*PMT(a!$E$8/12,2*$U446*a!$E$9,$F446-a!$E$4-$J446,0,1)</f>
        <v>#N/A</v>
      </c>
      <c r="P446" s="123" t="e">
        <f t="shared" si="89"/>
        <v>#N/A</v>
      </c>
      <c r="Q446" s="123" t="e">
        <f t="shared" si="90"/>
        <v>#N/A</v>
      </c>
      <c r="R446" s="114" t="e">
        <f>IF($M446&lt;$I446,"Error",IF(AND($K446&gt;$J446,$M446&gt;$K446),"Error",IF(AND($K446&lt;$J446,$M446&gt;$J446),"Error",-1*PMT(a!$E$8/12,2*$U446*a!$E$9,$F446-$M446-a!$E$4,0,1))))</f>
        <v>#N/A</v>
      </c>
      <c r="S446" s="32">
        <f t="shared" si="91"/>
        <v>1</v>
      </c>
      <c r="T446" s="33" t="e">
        <f t="shared" si="92"/>
        <v>#N/A</v>
      </c>
      <c r="U446" s="33" t="e">
        <f t="shared" si="87"/>
        <v>#N/A</v>
      </c>
      <c r="V446" s="33" t="e">
        <f t="shared" si="93"/>
        <v>#N/A</v>
      </c>
      <c r="W446" s="124">
        <f t="shared" si="94"/>
        <v>0</v>
      </c>
    </row>
    <row r="447" spans="9:23" x14ac:dyDescent="0.25">
      <c r="I447" s="31">
        <v>0</v>
      </c>
      <c r="J447" s="121">
        <f t="shared" si="88"/>
        <v>0</v>
      </c>
      <c r="K447" s="122" t="e">
        <f>MAX(0,($F447-0+PV(a!$E$8/12,2*$U447*a!$E$9,$W447,0,1)))</f>
        <v>#N/A</v>
      </c>
      <c r="L447" s="122" t="e">
        <f t="shared" si="85"/>
        <v>#N/A</v>
      </c>
      <c r="M447" s="114" t="e">
        <f t="shared" si="86"/>
        <v>#N/A</v>
      </c>
      <c r="N447" s="122" t="e">
        <f>-1*PMT(a!$E$8/12,2*$U447*a!$E$9,$F447-a!$E$4-$I447,0,1)</f>
        <v>#N/A</v>
      </c>
      <c r="O447" s="123" t="e">
        <f>-1*PMT(a!$E$8/12,2*$U447*a!$E$9,$F447-a!$E$4-$J447,0,1)</f>
        <v>#N/A</v>
      </c>
      <c r="P447" s="123" t="e">
        <f t="shared" si="89"/>
        <v>#N/A</v>
      </c>
      <c r="Q447" s="123" t="e">
        <f t="shared" si="90"/>
        <v>#N/A</v>
      </c>
      <c r="R447" s="114" t="e">
        <f>IF($M447&lt;$I447,"Error",IF(AND($K447&gt;$J447,$M447&gt;$K447),"Error",IF(AND($K447&lt;$J447,$M447&gt;$J447),"Error",-1*PMT(a!$E$8/12,2*$U447*a!$E$9,$F447-$M447-a!$E$4,0,1))))</f>
        <v>#N/A</v>
      </c>
      <c r="S447" s="32">
        <f t="shared" si="91"/>
        <v>1</v>
      </c>
      <c r="T447" s="33" t="e">
        <f t="shared" si="92"/>
        <v>#N/A</v>
      </c>
      <c r="U447" s="33" t="e">
        <f t="shared" si="87"/>
        <v>#N/A</v>
      </c>
      <c r="V447" s="33" t="e">
        <f t="shared" si="93"/>
        <v>#N/A</v>
      </c>
      <c r="W447" s="124">
        <f t="shared" si="94"/>
        <v>0</v>
      </c>
    </row>
    <row r="448" spans="9:23" x14ac:dyDescent="0.25">
      <c r="I448" s="31">
        <v>0</v>
      </c>
      <c r="J448" s="121">
        <f t="shared" si="88"/>
        <v>0</v>
      </c>
      <c r="K448" s="122" t="e">
        <f>MAX(0,($F448-0+PV(a!$E$8/12,2*$U448*a!$E$9,$W448,0,1)))</f>
        <v>#N/A</v>
      </c>
      <c r="L448" s="122" t="e">
        <f t="shared" si="85"/>
        <v>#N/A</v>
      </c>
      <c r="M448" s="114" t="e">
        <f t="shared" si="86"/>
        <v>#N/A</v>
      </c>
      <c r="N448" s="122" t="e">
        <f>-1*PMT(a!$E$8/12,2*$U448*a!$E$9,$F448-a!$E$4-$I448,0,1)</f>
        <v>#N/A</v>
      </c>
      <c r="O448" s="123" t="e">
        <f>-1*PMT(a!$E$8/12,2*$U448*a!$E$9,$F448-a!$E$4-$J448,0,1)</f>
        <v>#N/A</v>
      </c>
      <c r="P448" s="123" t="e">
        <f t="shared" si="89"/>
        <v>#N/A</v>
      </c>
      <c r="Q448" s="123" t="e">
        <f t="shared" si="90"/>
        <v>#N/A</v>
      </c>
      <c r="R448" s="114" t="e">
        <f>IF($M448&lt;$I448,"Error",IF(AND($K448&gt;$J448,$M448&gt;$K448),"Error",IF(AND($K448&lt;$J448,$M448&gt;$J448),"Error",-1*PMT(a!$E$8/12,2*$U448*a!$E$9,$F448-$M448-a!$E$4,0,1))))</f>
        <v>#N/A</v>
      </c>
      <c r="S448" s="32">
        <f t="shared" si="91"/>
        <v>1</v>
      </c>
      <c r="T448" s="33" t="e">
        <f t="shared" si="92"/>
        <v>#N/A</v>
      </c>
      <c r="U448" s="33" t="e">
        <f t="shared" si="87"/>
        <v>#N/A</v>
      </c>
      <c r="V448" s="33" t="e">
        <f t="shared" si="93"/>
        <v>#N/A</v>
      </c>
      <c r="W448" s="124">
        <f t="shared" si="94"/>
        <v>0</v>
      </c>
    </row>
    <row r="449" spans="9:23" x14ac:dyDescent="0.25">
      <c r="I449" s="31">
        <v>0</v>
      </c>
      <c r="J449" s="121">
        <f t="shared" si="88"/>
        <v>0</v>
      </c>
      <c r="K449" s="122" t="e">
        <f>MAX(0,($F449-0+PV(a!$E$8/12,2*$U449*a!$E$9,$W449,0,1)))</f>
        <v>#N/A</v>
      </c>
      <c r="L449" s="122" t="e">
        <f t="shared" si="85"/>
        <v>#N/A</v>
      </c>
      <c r="M449" s="114" t="e">
        <f t="shared" si="86"/>
        <v>#N/A</v>
      </c>
      <c r="N449" s="122" t="e">
        <f>-1*PMT(a!$E$8/12,2*$U449*a!$E$9,$F449-a!$E$4-$I449,0,1)</f>
        <v>#N/A</v>
      </c>
      <c r="O449" s="123" t="e">
        <f>-1*PMT(a!$E$8/12,2*$U449*a!$E$9,$F449-a!$E$4-$J449,0,1)</f>
        <v>#N/A</v>
      </c>
      <c r="P449" s="123" t="e">
        <f t="shared" si="89"/>
        <v>#N/A</v>
      </c>
      <c r="Q449" s="123" t="e">
        <f t="shared" si="90"/>
        <v>#N/A</v>
      </c>
      <c r="R449" s="114" t="e">
        <f>IF($M449&lt;$I449,"Error",IF(AND($K449&gt;$J449,$M449&gt;$K449),"Error",IF(AND($K449&lt;$J449,$M449&gt;$J449),"Error",-1*PMT(a!$E$8/12,2*$U449*a!$E$9,$F449-$M449-a!$E$4,0,1))))</f>
        <v>#N/A</v>
      </c>
      <c r="S449" s="32">
        <f t="shared" si="91"/>
        <v>1</v>
      </c>
      <c r="T449" s="33" t="e">
        <f t="shared" si="92"/>
        <v>#N/A</v>
      </c>
      <c r="U449" s="33" t="e">
        <f t="shared" si="87"/>
        <v>#N/A</v>
      </c>
      <c r="V449" s="33" t="e">
        <f t="shared" si="93"/>
        <v>#N/A</v>
      </c>
      <c r="W449" s="124">
        <f t="shared" si="94"/>
        <v>0</v>
      </c>
    </row>
    <row r="450" spans="9:23" x14ac:dyDescent="0.25">
      <c r="I450" s="31">
        <v>0</v>
      </c>
      <c r="J450" s="121">
        <f t="shared" si="88"/>
        <v>0</v>
      </c>
      <c r="K450" s="122" t="e">
        <f>MAX(0,($F450-0+PV(a!$E$8/12,2*$U450*a!$E$9,$W450,0,1)))</f>
        <v>#N/A</v>
      </c>
      <c r="L450" s="122" t="e">
        <f t="shared" si="85"/>
        <v>#N/A</v>
      </c>
      <c r="M450" s="114" t="e">
        <f t="shared" si="86"/>
        <v>#N/A</v>
      </c>
      <c r="N450" s="122" t="e">
        <f>-1*PMT(a!$E$8/12,2*$U450*a!$E$9,$F450-a!$E$4-$I450,0,1)</f>
        <v>#N/A</v>
      </c>
      <c r="O450" s="123" t="e">
        <f>-1*PMT(a!$E$8/12,2*$U450*a!$E$9,$F450-a!$E$4-$J450,0,1)</f>
        <v>#N/A</v>
      </c>
      <c r="P450" s="123" t="e">
        <f t="shared" si="89"/>
        <v>#N/A</v>
      </c>
      <c r="Q450" s="123" t="e">
        <f t="shared" si="90"/>
        <v>#N/A</v>
      </c>
      <c r="R450" s="114" t="e">
        <f>IF($M450&lt;$I450,"Error",IF(AND($K450&gt;$J450,$M450&gt;$K450),"Error",IF(AND($K450&lt;$J450,$M450&gt;$J450),"Error",-1*PMT(a!$E$8/12,2*$U450*a!$E$9,$F450-$M450-a!$E$4,0,1))))</f>
        <v>#N/A</v>
      </c>
      <c r="S450" s="32">
        <f t="shared" si="91"/>
        <v>1</v>
      </c>
      <c r="T450" s="33" t="e">
        <f t="shared" si="92"/>
        <v>#N/A</v>
      </c>
      <c r="U450" s="33" t="e">
        <f t="shared" si="87"/>
        <v>#N/A</v>
      </c>
      <c r="V450" s="33" t="e">
        <f t="shared" si="93"/>
        <v>#N/A</v>
      </c>
      <c r="W450" s="124">
        <f t="shared" si="94"/>
        <v>0</v>
      </c>
    </row>
    <row r="451" spans="9:23" x14ac:dyDescent="0.25">
      <c r="I451" s="31">
        <v>0</v>
      </c>
      <c r="J451" s="121">
        <f t="shared" si="88"/>
        <v>0</v>
      </c>
      <c r="K451" s="122" t="e">
        <f>MAX(0,($F451-0+PV(a!$E$8/12,2*$U451*a!$E$9,$W451,0,1)))</f>
        <v>#N/A</v>
      </c>
      <c r="L451" s="122" t="e">
        <f t="shared" ref="L451:L514" si="95">MAX(IF(K451&gt;F451*0.5,F451*0.5,K451),J451)</f>
        <v>#N/A</v>
      </c>
      <c r="M451" s="114" t="e">
        <f t="shared" ref="M451:M514" si="96">IF(OR(K451&lt;=0,K451&lt;J451),J451,MIN(K451,F451*50%))</f>
        <v>#N/A</v>
      </c>
      <c r="N451" s="122" t="e">
        <f>-1*PMT(a!$E$8/12,2*$U451*a!$E$9,$F451-a!$E$4-$I451,0,1)</f>
        <v>#N/A</v>
      </c>
      <c r="O451" s="123" t="e">
        <f>-1*PMT(a!$E$8/12,2*$U451*a!$E$9,$F451-a!$E$4-$J451,0,1)</f>
        <v>#N/A</v>
      </c>
      <c r="P451" s="123" t="e">
        <f t="shared" si="89"/>
        <v>#N/A</v>
      </c>
      <c r="Q451" s="123" t="e">
        <f t="shared" si="90"/>
        <v>#N/A</v>
      </c>
      <c r="R451" s="114" t="e">
        <f>IF($M451&lt;$I451,"Error",IF(AND($K451&gt;$J451,$M451&gt;$K451),"Error",IF(AND($K451&lt;$J451,$M451&gt;$J451),"Error",-1*PMT(a!$E$8/12,2*$U451*a!$E$9,$F451-$M451-a!$E$4,0,1))))</f>
        <v>#N/A</v>
      </c>
      <c r="S451" s="32">
        <f t="shared" si="91"/>
        <v>1</v>
      </c>
      <c r="T451" s="33" t="e">
        <f t="shared" si="92"/>
        <v>#N/A</v>
      </c>
      <c r="U451" s="33" t="e">
        <f t="shared" si="87"/>
        <v>#N/A</v>
      </c>
      <c r="V451" s="33" t="e">
        <f t="shared" si="93"/>
        <v>#N/A</v>
      </c>
      <c r="W451" s="124">
        <f t="shared" si="94"/>
        <v>0</v>
      </c>
    </row>
    <row r="452" spans="9:23" x14ac:dyDescent="0.25">
      <c r="I452" s="31">
        <v>0</v>
      </c>
      <c r="J452" s="121">
        <f t="shared" si="88"/>
        <v>0</v>
      </c>
      <c r="K452" s="122" t="e">
        <f>MAX(0,($F452-0+PV(a!$E$8/12,2*$U452*a!$E$9,$W452,0,1)))</f>
        <v>#N/A</v>
      </c>
      <c r="L452" s="122" t="e">
        <f t="shared" si="95"/>
        <v>#N/A</v>
      </c>
      <c r="M452" s="114" t="e">
        <f t="shared" si="96"/>
        <v>#N/A</v>
      </c>
      <c r="N452" s="122" t="e">
        <f>-1*PMT(a!$E$8/12,2*$U452*a!$E$9,$F452-a!$E$4-$I452,0,1)</f>
        <v>#N/A</v>
      </c>
      <c r="O452" s="123" t="e">
        <f>-1*PMT(a!$E$8/12,2*$U452*a!$E$9,$F452-a!$E$4-$J452,0,1)</f>
        <v>#N/A</v>
      </c>
      <c r="P452" s="123" t="e">
        <f t="shared" si="89"/>
        <v>#N/A</v>
      </c>
      <c r="Q452" s="123" t="e">
        <f t="shared" si="90"/>
        <v>#N/A</v>
      </c>
      <c r="R452" s="114" t="e">
        <f>IF($M452&lt;$I452,"Error",IF(AND($K452&gt;$J452,$M452&gt;$K452),"Error",IF(AND($K452&lt;$J452,$M452&gt;$J452),"Error",-1*PMT(a!$E$8/12,2*$U452*a!$E$9,$F452-$M452-a!$E$4,0,1))))</f>
        <v>#N/A</v>
      </c>
      <c r="S452" s="32">
        <f t="shared" si="91"/>
        <v>1</v>
      </c>
      <c r="T452" s="33" t="e">
        <f t="shared" si="92"/>
        <v>#N/A</v>
      </c>
      <c r="U452" s="33" t="e">
        <f t="shared" si="87"/>
        <v>#N/A</v>
      </c>
      <c r="V452" s="33" t="e">
        <f t="shared" si="93"/>
        <v>#N/A</v>
      </c>
      <c r="W452" s="124">
        <f t="shared" si="94"/>
        <v>0</v>
      </c>
    </row>
    <row r="453" spans="9:23" x14ac:dyDescent="0.25">
      <c r="I453" s="31">
        <v>0</v>
      </c>
      <c r="J453" s="121">
        <f t="shared" si="88"/>
        <v>0</v>
      </c>
      <c r="K453" s="122" t="e">
        <f>MAX(0,($F453-0+PV(a!$E$8/12,2*$U453*a!$E$9,$W453,0,1)))</f>
        <v>#N/A</v>
      </c>
      <c r="L453" s="122" t="e">
        <f t="shared" si="95"/>
        <v>#N/A</v>
      </c>
      <c r="M453" s="114" t="e">
        <f t="shared" si="96"/>
        <v>#N/A</v>
      </c>
      <c r="N453" s="122" t="e">
        <f>-1*PMT(a!$E$8/12,2*$U453*a!$E$9,$F453-a!$E$4-$I453,0,1)</f>
        <v>#N/A</v>
      </c>
      <c r="O453" s="123" t="e">
        <f>-1*PMT(a!$E$8/12,2*$U453*a!$E$9,$F453-a!$E$4-$J453,0,1)</f>
        <v>#N/A</v>
      </c>
      <c r="P453" s="123" t="e">
        <f t="shared" si="89"/>
        <v>#N/A</v>
      </c>
      <c r="Q453" s="123" t="e">
        <f t="shared" si="90"/>
        <v>#N/A</v>
      </c>
      <c r="R453" s="114" t="e">
        <f>IF($M453&lt;$I453,"Error",IF(AND($K453&gt;$J453,$M453&gt;$K453),"Error",IF(AND($K453&lt;$J453,$M453&gt;$J453),"Error",-1*PMT(a!$E$8/12,2*$U453*a!$E$9,$F453-$M453-a!$E$4,0,1))))</f>
        <v>#N/A</v>
      </c>
      <c r="S453" s="32">
        <f t="shared" si="91"/>
        <v>1</v>
      </c>
      <c r="T453" s="33" t="e">
        <f t="shared" si="92"/>
        <v>#N/A</v>
      </c>
      <c r="U453" s="33" t="e">
        <f t="shared" si="87"/>
        <v>#N/A</v>
      </c>
      <c r="V453" s="33" t="e">
        <f t="shared" si="93"/>
        <v>#N/A</v>
      </c>
      <c r="W453" s="124">
        <f t="shared" si="94"/>
        <v>0</v>
      </c>
    </row>
    <row r="454" spans="9:23" x14ac:dyDescent="0.25">
      <c r="I454" s="31">
        <v>0</v>
      </c>
      <c r="J454" s="121">
        <f t="shared" si="88"/>
        <v>0</v>
      </c>
      <c r="K454" s="122" t="e">
        <f>MAX(0,($F454-0+PV(a!$E$8/12,2*$U454*a!$E$9,$W454,0,1)))</f>
        <v>#N/A</v>
      </c>
      <c r="L454" s="122" t="e">
        <f t="shared" si="95"/>
        <v>#N/A</v>
      </c>
      <c r="M454" s="114" t="e">
        <f t="shared" si="96"/>
        <v>#N/A</v>
      </c>
      <c r="N454" s="122" t="e">
        <f>-1*PMT(a!$E$8/12,2*$U454*a!$E$9,$F454-a!$E$4-$I454,0,1)</f>
        <v>#N/A</v>
      </c>
      <c r="O454" s="123" t="e">
        <f>-1*PMT(a!$E$8/12,2*$U454*a!$E$9,$F454-a!$E$4-$J454,0,1)</f>
        <v>#N/A</v>
      </c>
      <c r="P454" s="123" t="e">
        <f t="shared" si="89"/>
        <v>#N/A</v>
      </c>
      <c r="Q454" s="123" t="e">
        <f t="shared" si="90"/>
        <v>#N/A</v>
      </c>
      <c r="R454" s="114" t="e">
        <f>IF($M454&lt;$I454,"Error",IF(AND($K454&gt;$J454,$M454&gt;$K454),"Error",IF(AND($K454&lt;$J454,$M454&gt;$J454),"Error",-1*PMT(a!$E$8/12,2*$U454*a!$E$9,$F454-$M454-a!$E$4,0,1))))</f>
        <v>#N/A</v>
      </c>
      <c r="S454" s="32">
        <f t="shared" si="91"/>
        <v>1</v>
      </c>
      <c r="T454" s="33" t="e">
        <f t="shared" si="92"/>
        <v>#N/A</v>
      </c>
      <c r="U454" s="33" t="e">
        <f t="shared" si="87"/>
        <v>#N/A</v>
      </c>
      <c r="V454" s="33" t="e">
        <f t="shared" si="93"/>
        <v>#N/A</v>
      </c>
      <c r="W454" s="124">
        <f t="shared" si="94"/>
        <v>0</v>
      </c>
    </row>
    <row r="455" spans="9:23" x14ac:dyDescent="0.25">
      <c r="I455" s="31">
        <v>0</v>
      </c>
      <c r="J455" s="121">
        <f t="shared" si="88"/>
        <v>0</v>
      </c>
      <c r="K455" s="122" t="e">
        <f>MAX(0,($F455-0+PV(a!$E$8/12,2*$U455*a!$E$9,$W455,0,1)))</f>
        <v>#N/A</v>
      </c>
      <c r="L455" s="122" t="e">
        <f t="shared" si="95"/>
        <v>#N/A</v>
      </c>
      <c r="M455" s="114" t="e">
        <f t="shared" si="96"/>
        <v>#N/A</v>
      </c>
      <c r="N455" s="122" t="e">
        <f>-1*PMT(a!$E$8/12,2*$U455*a!$E$9,$F455-a!$E$4-$I455,0,1)</f>
        <v>#N/A</v>
      </c>
      <c r="O455" s="123" t="e">
        <f>-1*PMT(a!$E$8/12,2*$U455*a!$E$9,$F455-a!$E$4-$J455,0,1)</f>
        <v>#N/A</v>
      </c>
      <c r="P455" s="123" t="e">
        <f t="shared" si="89"/>
        <v>#N/A</v>
      </c>
      <c r="Q455" s="123" t="e">
        <f t="shared" si="90"/>
        <v>#N/A</v>
      </c>
      <c r="R455" s="114" t="e">
        <f>IF($M455&lt;$I455,"Error",IF(AND($K455&gt;$J455,$M455&gt;$K455),"Error",IF(AND($K455&lt;$J455,$M455&gt;$J455),"Error",-1*PMT(a!$E$8/12,2*$U455*a!$E$9,$F455-$M455-a!$E$4,0,1))))</f>
        <v>#N/A</v>
      </c>
      <c r="S455" s="32">
        <f t="shared" si="91"/>
        <v>1</v>
      </c>
      <c r="T455" s="33" t="e">
        <f t="shared" si="92"/>
        <v>#N/A</v>
      </c>
      <c r="U455" s="33" t="e">
        <f t="shared" si="87"/>
        <v>#N/A</v>
      </c>
      <c r="V455" s="33" t="e">
        <f t="shared" si="93"/>
        <v>#N/A</v>
      </c>
      <c r="W455" s="124">
        <f t="shared" si="94"/>
        <v>0</v>
      </c>
    </row>
    <row r="456" spans="9:23" x14ac:dyDescent="0.25">
      <c r="I456" s="31">
        <v>0</v>
      </c>
      <c r="J456" s="121">
        <f t="shared" si="88"/>
        <v>0</v>
      </c>
      <c r="K456" s="122" t="e">
        <f>MAX(0,($F456-0+PV(a!$E$8/12,2*$U456*a!$E$9,$W456,0,1)))</f>
        <v>#N/A</v>
      </c>
      <c r="L456" s="122" t="e">
        <f t="shared" si="95"/>
        <v>#N/A</v>
      </c>
      <c r="M456" s="114" t="e">
        <f t="shared" si="96"/>
        <v>#N/A</v>
      </c>
      <c r="N456" s="122" t="e">
        <f>-1*PMT(a!$E$8/12,2*$U456*a!$E$9,$F456-a!$E$4-$I456,0,1)</f>
        <v>#N/A</v>
      </c>
      <c r="O456" s="123" t="e">
        <f>-1*PMT(a!$E$8/12,2*$U456*a!$E$9,$F456-a!$E$4-$J456,0,1)</f>
        <v>#N/A</v>
      </c>
      <c r="P456" s="123" t="e">
        <f t="shared" si="89"/>
        <v>#N/A</v>
      </c>
      <c r="Q456" s="123" t="e">
        <f t="shared" si="90"/>
        <v>#N/A</v>
      </c>
      <c r="R456" s="114" t="e">
        <f>IF($M456&lt;$I456,"Error",IF(AND($K456&gt;$J456,$M456&gt;$K456),"Error",IF(AND($K456&lt;$J456,$M456&gt;$J456),"Error",-1*PMT(a!$E$8/12,2*$U456*a!$E$9,$F456-$M456-a!$E$4,0,1))))</f>
        <v>#N/A</v>
      </c>
      <c r="S456" s="32">
        <f t="shared" si="91"/>
        <v>1</v>
      </c>
      <c r="T456" s="33" t="e">
        <f t="shared" si="92"/>
        <v>#N/A</v>
      </c>
      <c r="U456" s="33" t="e">
        <f t="shared" ref="U456:U519" si="97">$T456-(11/24)</f>
        <v>#N/A</v>
      </c>
      <c r="V456" s="33" t="e">
        <f t="shared" si="93"/>
        <v>#N/A</v>
      </c>
      <c r="W456" s="124">
        <f t="shared" si="94"/>
        <v>0</v>
      </c>
    </row>
    <row r="457" spans="9:23" x14ac:dyDescent="0.25">
      <c r="I457" s="31">
        <v>0</v>
      </c>
      <c r="J457" s="121">
        <f t="shared" si="88"/>
        <v>0</v>
      </c>
      <c r="K457" s="122" t="e">
        <f>MAX(0,($F457-0+PV(a!$E$8/12,2*$U457*a!$E$9,$W457,0,1)))</f>
        <v>#N/A</v>
      </c>
      <c r="L457" s="122" t="e">
        <f t="shared" si="95"/>
        <v>#N/A</v>
      </c>
      <c r="M457" s="114" t="e">
        <f t="shared" si="96"/>
        <v>#N/A</v>
      </c>
      <c r="N457" s="122" t="e">
        <f>-1*PMT(a!$E$8/12,2*$U457*a!$E$9,$F457-a!$E$4-$I457,0,1)</f>
        <v>#N/A</v>
      </c>
      <c r="O457" s="123" t="e">
        <f>-1*PMT(a!$E$8/12,2*$U457*a!$E$9,$F457-a!$E$4-$J457,0,1)</f>
        <v>#N/A</v>
      </c>
      <c r="P457" s="123" t="e">
        <f t="shared" si="89"/>
        <v>#N/A</v>
      </c>
      <c r="Q457" s="123" t="e">
        <f t="shared" si="90"/>
        <v>#N/A</v>
      </c>
      <c r="R457" s="114" t="e">
        <f>IF($M457&lt;$I457,"Error",IF(AND($K457&gt;$J457,$M457&gt;$K457),"Error",IF(AND($K457&lt;$J457,$M457&gt;$J457),"Error",-1*PMT(a!$E$8/12,2*$U457*a!$E$9,$F457-$M457-a!$E$4,0,1))))</f>
        <v>#N/A</v>
      </c>
      <c r="S457" s="32">
        <f t="shared" si="91"/>
        <v>1</v>
      </c>
      <c r="T457" s="33" t="e">
        <f t="shared" si="92"/>
        <v>#N/A</v>
      </c>
      <c r="U457" s="33" t="e">
        <f t="shared" si="97"/>
        <v>#N/A</v>
      </c>
      <c r="V457" s="33" t="e">
        <f t="shared" si="93"/>
        <v>#N/A</v>
      </c>
      <c r="W457" s="124">
        <f t="shared" si="94"/>
        <v>0</v>
      </c>
    </row>
    <row r="458" spans="9:23" x14ac:dyDescent="0.25">
      <c r="I458" s="31">
        <v>0</v>
      </c>
      <c r="J458" s="121">
        <f t="shared" si="88"/>
        <v>0</v>
      </c>
      <c r="K458" s="122" t="e">
        <f>MAX(0,($F458-0+PV(a!$E$8/12,2*$U458*a!$E$9,$W458,0,1)))</f>
        <v>#N/A</v>
      </c>
      <c r="L458" s="122" t="e">
        <f t="shared" si="95"/>
        <v>#N/A</v>
      </c>
      <c r="M458" s="114" t="e">
        <f t="shared" si="96"/>
        <v>#N/A</v>
      </c>
      <c r="N458" s="122" t="e">
        <f>-1*PMT(a!$E$8/12,2*$U458*a!$E$9,$F458-a!$E$4-$I458,0,1)</f>
        <v>#N/A</v>
      </c>
      <c r="O458" s="123" t="e">
        <f>-1*PMT(a!$E$8/12,2*$U458*a!$E$9,$F458-a!$E$4-$J458,0,1)</f>
        <v>#N/A</v>
      </c>
      <c r="P458" s="123" t="e">
        <f t="shared" si="89"/>
        <v>#N/A</v>
      </c>
      <c r="Q458" s="123" t="e">
        <f t="shared" si="90"/>
        <v>#N/A</v>
      </c>
      <c r="R458" s="114" t="e">
        <f>IF($M458&lt;$I458,"Error",IF(AND($K458&gt;$J458,$M458&gt;$K458),"Error",IF(AND($K458&lt;$J458,$M458&gt;$J458),"Error",-1*PMT(a!$E$8/12,2*$U458*a!$E$9,$F458-$M458-a!$E$4,0,1))))</f>
        <v>#N/A</v>
      </c>
      <c r="S458" s="32">
        <f t="shared" si="91"/>
        <v>1</v>
      </c>
      <c r="T458" s="33" t="e">
        <f t="shared" si="92"/>
        <v>#N/A</v>
      </c>
      <c r="U458" s="33" t="e">
        <f t="shared" si="97"/>
        <v>#N/A</v>
      </c>
      <c r="V458" s="33" t="e">
        <f t="shared" si="93"/>
        <v>#N/A</v>
      </c>
      <c r="W458" s="124">
        <f t="shared" si="94"/>
        <v>0</v>
      </c>
    </row>
    <row r="459" spans="9:23" x14ac:dyDescent="0.25">
      <c r="I459" s="31">
        <v>0</v>
      </c>
      <c r="J459" s="121">
        <f t="shared" si="88"/>
        <v>0</v>
      </c>
      <c r="K459" s="122" t="e">
        <f>MAX(0,($F459-0+PV(a!$E$8/12,2*$U459*a!$E$9,$W459,0,1)))</f>
        <v>#N/A</v>
      </c>
      <c r="L459" s="122" t="e">
        <f t="shared" si="95"/>
        <v>#N/A</v>
      </c>
      <c r="M459" s="114" t="e">
        <f t="shared" si="96"/>
        <v>#N/A</v>
      </c>
      <c r="N459" s="122" t="e">
        <f>-1*PMT(a!$E$8/12,2*$U459*a!$E$9,$F459-a!$E$4-$I459,0,1)</f>
        <v>#N/A</v>
      </c>
      <c r="O459" s="123" t="e">
        <f>-1*PMT(a!$E$8/12,2*$U459*a!$E$9,$F459-a!$E$4-$J459,0,1)</f>
        <v>#N/A</v>
      </c>
      <c r="P459" s="123" t="e">
        <f t="shared" si="89"/>
        <v>#N/A</v>
      </c>
      <c r="Q459" s="123" t="e">
        <f t="shared" si="90"/>
        <v>#N/A</v>
      </c>
      <c r="R459" s="114" t="e">
        <f>IF($M459&lt;$I459,"Error",IF(AND($K459&gt;$J459,$M459&gt;$K459),"Error",IF(AND($K459&lt;$J459,$M459&gt;$J459),"Error",-1*PMT(a!$E$8/12,2*$U459*a!$E$9,$F459-$M459-a!$E$4,0,1))))</f>
        <v>#N/A</v>
      </c>
      <c r="S459" s="32">
        <f t="shared" si="91"/>
        <v>1</v>
      </c>
      <c r="T459" s="33" t="e">
        <f t="shared" si="92"/>
        <v>#N/A</v>
      </c>
      <c r="U459" s="33" t="e">
        <f t="shared" si="97"/>
        <v>#N/A</v>
      </c>
      <c r="V459" s="33" t="e">
        <f t="shared" si="93"/>
        <v>#N/A</v>
      </c>
      <c r="W459" s="124">
        <f t="shared" si="94"/>
        <v>0</v>
      </c>
    </row>
    <row r="460" spans="9:23" x14ac:dyDescent="0.25">
      <c r="I460" s="31">
        <v>0</v>
      </c>
      <c r="J460" s="121">
        <f t="shared" si="88"/>
        <v>0</v>
      </c>
      <c r="K460" s="122" t="e">
        <f>MAX(0,($F460-0+PV(a!$E$8/12,2*$U460*a!$E$9,$W460,0,1)))</f>
        <v>#N/A</v>
      </c>
      <c r="L460" s="122" t="e">
        <f t="shared" si="95"/>
        <v>#N/A</v>
      </c>
      <c r="M460" s="114" t="e">
        <f t="shared" si="96"/>
        <v>#N/A</v>
      </c>
      <c r="N460" s="122" t="e">
        <f>-1*PMT(a!$E$8/12,2*$U460*a!$E$9,$F460-a!$E$4-$I460,0,1)</f>
        <v>#N/A</v>
      </c>
      <c r="O460" s="123" t="e">
        <f>-1*PMT(a!$E$8/12,2*$U460*a!$E$9,$F460-a!$E$4-$J460,0,1)</f>
        <v>#N/A</v>
      </c>
      <c r="P460" s="123" t="e">
        <f t="shared" si="89"/>
        <v>#N/A</v>
      </c>
      <c r="Q460" s="123" t="e">
        <f t="shared" si="90"/>
        <v>#N/A</v>
      </c>
      <c r="R460" s="114" t="e">
        <f>IF($M460&lt;$I460,"Error",IF(AND($K460&gt;$J460,$M460&gt;$K460),"Error",IF(AND($K460&lt;$J460,$M460&gt;$J460),"Error",-1*PMT(a!$E$8/12,2*$U460*a!$E$9,$F460-$M460-a!$E$4,0,1))))</f>
        <v>#N/A</v>
      </c>
      <c r="S460" s="32">
        <f t="shared" si="91"/>
        <v>1</v>
      </c>
      <c r="T460" s="33" t="e">
        <f t="shared" si="92"/>
        <v>#N/A</v>
      </c>
      <c r="U460" s="33" t="e">
        <f t="shared" si="97"/>
        <v>#N/A</v>
      </c>
      <c r="V460" s="33" t="e">
        <f t="shared" si="93"/>
        <v>#N/A</v>
      </c>
      <c r="W460" s="124">
        <f t="shared" si="94"/>
        <v>0</v>
      </c>
    </row>
    <row r="461" spans="9:23" x14ac:dyDescent="0.25">
      <c r="I461" s="31">
        <v>0</v>
      </c>
      <c r="J461" s="121">
        <f t="shared" si="88"/>
        <v>0</v>
      </c>
      <c r="K461" s="122" t="e">
        <f>MAX(0,($F461-0+PV(a!$E$8/12,2*$U461*a!$E$9,$W461,0,1)))</f>
        <v>#N/A</v>
      </c>
      <c r="L461" s="122" t="e">
        <f t="shared" si="95"/>
        <v>#N/A</v>
      </c>
      <c r="M461" s="114" t="e">
        <f t="shared" si="96"/>
        <v>#N/A</v>
      </c>
      <c r="N461" s="122" t="e">
        <f>-1*PMT(a!$E$8/12,2*$U461*a!$E$9,$F461-a!$E$4-$I461,0,1)</f>
        <v>#N/A</v>
      </c>
      <c r="O461" s="123" t="e">
        <f>-1*PMT(a!$E$8/12,2*$U461*a!$E$9,$F461-a!$E$4-$J461,0,1)</f>
        <v>#N/A</v>
      </c>
      <c r="P461" s="123" t="e">
        <f t="shared" si="89"/>
        <v>#N/A</v>
      </c>
      <c r="Q461" s="123" t="e">
        <f t="shared" si="90"/>
        <v>#N/A</v>
      </c>
      <c r="R461" s="114" t="e">
        <f>IF($M461&lt;$I461,"Error",IF(AND($K461&gt;$J461,$M461&gt;$K461),"Error",IF(AND($K461&lt;$J461,$M461&gt;$J461),"Error",-1*PMT(a!$E$8/12,2*$U461*a!$E$9,$F461-$M461-a!$E$4,0,1))))</f>
        <v>#N/A</v>
      </c>
      <c r="S461" s="32">
        <f t="shared" si="91"/>
        <v>1</v>
      </c>
      <c r="T461" s="33" t="e">
        <f t="shared" si="92"/>
        <v>#N/A</v>
      </c>
      <c r="U461" s="33" t="e">
        <f t="shared" si="97"/>
        <v>#N/A</v>
      </c>
      <c r="V461" s="33" t="e">
        <f t="shared" si="93"/>
        <v>#N/A</v>
      </c>
      <c r="W461" s="124">
        <f t="shared" si="94"/>
        <v>0</v>
      </c>
    </row>
    <row r="462" spans="9:23" x14ac:dyDescent="0.25">
      <c r="I462" s="31">
        <v>0</v>
      </c>
      <c r="J462" s="121">
        <f t="shared" si="88"/>
        <v>0</v>
      </c>
      <c r="K462" s="122" t="e">
        <f>MAX(0,($F462-0+PV(a!$E$8/12,2*$U462*a!$E$9,$W462,0,1)))</f>
        <v>#N/A</v>
      </c>
      <c r="L462" s="122" t="e">
        <f t="shared" si="95"/>
        <v>#N/A</v>
      </c>
      <c r="M462" s="114" t="e">
        <f t="shared" si="96"/>
        <v>#N/A</v>
      </c>
      <c r="N462" s="122" t="e">
        <f>-1*PMT(a!$E$8/12,2*$U462*a!$E$9,$F462-a!$E$4-$I462,0,1)</f>
        <v>#N/A</v>
      </c>
      <c r="O462" s="123" t="e">
        <f>-1*PMT(a!$E$8/12,2*$U462*a!$E$9,$F462-a!$E$4-$J462,0,1)</f>
        <v>#N/A</v>
      </c>
      <c r="P462" s="123" t="e">
        <f t="shared" si="89"/>
        <v>#N/A</v>
      </c>
      <c r="Q462" s="123" t="e">
        <f t="shared" si="90"/>
        <v>#N/A</v>
      </c>
      <c r="R462" s="114" t="e">
        <f>IF($M462&lt;$I462,"Error",IF(AND($K462&gt;$J462,$M462&gt;$K462),"Error",IF(AND($K462&lt;$J462,$M462&gt;$J462),"Error",-1*PMT(a!$E$8/12,2*$U462*a!$E$9,$F462-$M462-a!$E$4,0,1))))</f>
        <v>#N/A</v>
      </c>
      <c r="S462" s="32">
        <f t="shared" si="91"/>
        <v>1</v>
      </c>
      <c r="T462" s="33" t="e">
        <f t="shared" si="92"/>
        <v>#N/A</v>
      </c>
      <c r="U462" s="33" t="e">
        <f t="shared" si="97"/>
        <v>#N/A</v>
      </c>
      <c r="V462" s="33" t="e">
        <f t="shared" si="93"/>
        <v>#N/A</v>
      </c>
      <c r="W462" s="124">
        <f t="shared" si="94"/>
        <v>0</v>
      </c>
    </row>
    <row r="463" spans="9:23" x14ac:dyDescent="0.25">
      <c r="I463" s="31">
        <v>0</v>
      </c>
      <c r="J463" s="121">
        <f t="shared" si="88"/>
        <v>0</v>
      </c>
      <c r="K463" s="122" t="e">
        <f>MAX(0,($F463-0+PV(a!$E$8/12,2*$U463*a!$E$9,$W463,0,1)))</f>
        <v>#N/A</v>
      </c>
      <c r="L463" s="122" t="e">
        <f t="shared" si="95"/>
        <v>#N/A</v>
      </c>
      <c r="M463" s="114" t="e">
        <f t="shared" si="96"/>
        <v>#N/A</v>
      </c>
      <c r="N463" s="122" t="e">
        <f>-1*PMT(a!$E$8/12,2*$U463*a!$E$9,$F463-a!$E$4-$I463,0,1)</f>
        <v>#N/A</v>
      </c>
      <c r="O463" s="123" t="e">
        <f>-1*PMT(a!$E$8/12,2*$U463*a!$E$9,$F463-a!$E$4-$J463,0,1)</f>
        <v>#N/A</v>
      </c>
      <c r="P463" s="123" t="e">
        <f t="shared" si="89"/>
        <v>#N/A</v>
      </c>
      <c r="Q463" s="123" t="e">
        <f t="shared" si="90"/>
        <v>#N/A</v>
      </c>
      <c r="R463" s="114" t="e">
        <f>IF($M463&lt;$I463,"Error",IF(AND($K463&gt;$J463,$M463&gt;$K463),"Error",IF(AND($K463&lt;$J463,$M463&gt;$J463),"Error",-1*PMT(a!$E$8/12,2*$U463*a!$E$9,$F463-$M463-a!$E$4,0,1))))</f>
        <v>#N/A</v>
      </c>
      <c r="S463" s="32">
        <f t="shared" si="91"/>
        <v>1</v>
      </c>
      <c r="T463" s="33" t="e">
        <f t="shared" si="92"/>
        <v>#N/A</v>
      </c>
      <c r="U463" s="33" t="e">
        <f t="shared" si="97"/>
        <v>#N/A</v>
      </c>
      <c r="V463" s="33" t="e">
        <f t="shared" si="93"/>
        <v>#N/A</v>
      </c>
      <c r="W463" s="124">
        <f t="shared" si="94"/>
        <v>0</v>
      </c>
    </row>
    <row r="464" spans="9:23" x14ac:dyDescent="0.25">
      <c r="I464" s="31">
        <v>0</v>
      </c>
      <c r="J464" s="121">
        <f t="shared" si="88"/>
        <v>0</v>
      </c>
      <c r="K464" s="122" t="e">
        <f>MAX(0,($F464-0+PV(a!$E$8/12,2*$U464*a!$E$9,$W464,0,1)))</f>
        <v>#N/A</v>
      </c>
      <c r="L464" s="122" t="e">
        <f t="shared" si="95"/>
        <v>#N/A</v>
      </c>
      <c r="M464" s="114" t="e">
        <f t="shared" si="96"/>
        <v>#N/A</v>
      </c>
      <c r="N464" s="122" t="e">
        <f>-1*PMT(a!$E$8/12,2*$U464*a!$E$9,$F464-a!$E$4-$I464,0,1)</f>
        <v>#N/A</v>
      </c>
      <c r="O464" s="123" t="e">
        <f>-1*PMT(a!$E$8/12,2*$U464*a!$E$9,$F464-a!$E$4-$J464,0,1)</f>
        <v>#N/A</v>
      </c>
      <c r="P464" s="123" t="e">
        <f t="shared" si="89"/>
        <v>#N/A</v>
      </c>
      <c r="Q464" s="123" t="e">
        <f t="shared" si="90"/>
        <v>#N/A</v>
      </c>
      <c r="R464" s="114" t="e">
        <f>IF($M464&lt;$I464,"Error",IF(AND($K464&gt;$J464,$M464&gt;$K464),"Error",IF(AND($K464&lt;$J464,$M464&gt;$J464),"Error",-1*PMT(a!$E$8/12,2*$U464*a!$E$9,$F464-$M464-a!$E$4,0,1))))</f>
        <v>#N/A</v>
      </c>
      <c r="S464" s="32">
        <f t="shared" si="91"/>
        <v>1</v>
      </c>
      <c r="T464" s="33" t="e">
        <f t="shared" si="92"/>
        <v>#N/A</v>
      </c>
      <c r="U464" s="33" t="e">
        <f t="shared" si="97"/>
        <v>#N/A</v>
      </c>
      <c r="V464" s="33" t="e">
        <f t="shared" si="93"/>
        <v>#N/A</v>
      </c>
      <c r="W464" s="124">
        <f t="shared" si="94"/>
        <v>0</v>
      </c>
    </row>
    <row r="465" spans="9:23" x14ac:dyDescent="0.25">
      <c r="I465" s="31">
        <v>0</v>
      </c>
      <c r="J465" s="121">
        <f t="shared" si="88"/>
        <v>0</v>
      </c>
      <c r="K465" s="122" t="e">
        <f>MAX(0,($F465-0+PV(a!$E$8/12,2*$U465*a!$E$9,$W465,0,1)))</f>
        <v>#N/A</v>
      </c>
      <c r="L465" s="122" t="e">
        <f t="shared" si="95"/>
        <v>#N/A</v>
      </c>
      <c r="M465" s="114" t="e">
        <f t="shared" si="96"/>
        <v>#N/A</v>
      </c>
      <c r="N465" s="122" t="e">
        <f>-1*PMT(a!$E$8/12,2*$U465*a!$E$9,$F465-a!$E$4-$I465,0,1)</f>
        <v>#N/A</v>
      </c>
      <c r="O465" s="123" t="e">
        <f>-1*PMT(a!$E$8/12,2*$U465*a!$E$9,$F465-a!$E$4-$J465,0,1)</f>
        <v>#N/A</v>
      </c>
      <c r="P465" s="123" t="e">
        <f t="shared" si="89"/>
        <v>#N/A</v>
      </c>
      <c r="Q465" s="123" t="e">
        <f t="shared" si="90"/>
        <v>#N/A</v>
      </c>
      <c r="R465" s="114" t="e">
        <f>IF($M465&lt;$I465,"Error",IF(AND($K465&gt;$J465,$M465&gt;$K465),"Error",IF(AND($K465&lt;$J465,$M465&gt;$J465),"Error",-1*PMT(a!$E$8/12,2*$U465*a!$E$9,$F465-$M465-a!$E$4,0,1))))</f>
        <v>#N/A</v>
      </c>
      <c r="S465" s="32">
        <f t="shared" si="91"/>
        <v>1</v>
      </c>
      <c r="T465" s="33" t="e">
        <f t="shared" si="92"/>
        <v>#N/A</v>
      </c>
      <c r="U465" s="33" t="e">
        <f t="shared" si="97"/>
        <v>#N/A</v>
      </c>
      <c r="V465" s="33" t="e">
        <f t="shared" si="93"/>
        <v>#N/A</v>
      </c>
      <c r="W465" s="124">
        <f t="shared" si="94"/>
        <v>0</v>
      </c>
    </row>
    <row r="466" spans="9:23" x14ac:dyDescent="0.25">
      <c r="I466" s="31">
        <v>0</v>
      </c>
      <c r="J466" s="121">
        <f t="shared" si="88"/>
        <v>0</v>
      </c>
      <c r="K466" s="122" t="e">
        <f>MAX(0,($F466-0+PV(a!$E$8/12,2*$U466*a!$E$9,$W466,0,1)))</f>
        <v>#N/A</v>
      </c>
      <c r="L466" s="122" t="e">
        <f t="shared" si="95"/>
        <v>#N/A</v>
      </c>
      <c r="M466" s="114" t="e">
        <f t="shared" si="96"/>
        <v>#N/A</v>
      </c>
      <c r="N466" s="122" t="e">
        <f>-1*PMT(a!$E$8/12,2*$U466*a!$E$9,$F466-a!$E$4-$I466,0,1)</f>
        <v>#N/A</v>
      </c>
      <c r="O466" s="123" t="e">
        <f>-1*PMT(a!$E$8/12,2*$U466*a!$E$9,$F466-a!$E$4-$J466,0,1)</f>
        <v>#N/A</v>
      </c>
      <c r="P466" s="123" t="e">
        <f t="shared" si="89"/>
        <v>#N/A</v>
      </c>
      <c r="Q466" s="123" t="e">
        <f t="shared" si="90"/>
        <v>#N/A</v>
      </c>
      <c r="R466" s="114" t="e">
        <f>IF($M466&lt;$I466,"Error",IF(AND($K466&gt;$J466,$M466&gt;$K466),"Error",IF(AND($K466&lt;$J466,$M466&gt;$J466),"Error",-1*PMT(a!$E$8/12,2*$U466*a!$E$9,$F466-$M466-a!$E$4,0,1))))</f>
        <v>#N/A</v>
      </c>
      <c r="S466" s="32">
        <f t="shared" si="91"/>
        <v>1</v>
      </c>
      <c r="T466" s="33" t="e">
        <f t="shared" si="92"/>
        <v>#N/A</v>
      </c>
      <c r="U466" s="33" t="e">
        <f t="shared" si="97"/>
        <v>#N/A</v>
      </c>
      <c r="V466" s="33" t="e">
        <f t="shared" si="93"/>
        <v>#N/A</v>
      </c>
      <c r="W466" s="124">
        <f t="shared" si="94"/>
        <v>0</v>
      </c>
    </row>
    <row r="467" spans="9:23" x14ac:dyDescent="0.25">
      <c r="I467" s="31">
        <v>0</v>
      </c>
      <c r="J467" s="121">
        <f t="shared" si="88"/>
        <v>0</v>
      </c>
      <c r="K467" s="122" t="e">
        <f>MAX(0,($F467-0+PV(a!$E$8/12,2*$U467*a!$E$9,$W467,0,1)))</f>
        <v>#N/A</v>
      </c>
      <c r="L467" s="122" t="e">
        <f t="shared" si="95"/>
        <v>#N/A</v>
      </c>
      <c r="M467" s="114" t="e">
        <f t="shared" si="96"/>
        <v>#N/A</v>
      </c>
      <c r="N467" s="122" t="e">
        <f>-1*PMT(a!$E$8/12,2*$U467*a!$E$9,$F467-a!$E$4-$I467,0,1)</f>
        <v>#N/A</v>
      </c>
      <c r="O467" s="123" t="e">
        <f>-1*PMT(a!$E$8/12,2*$U467*a!$E$9,$F467-a!$E$4-$J467,0,1)</f>
        <v>#N/A</v>
      </c>
      <c r="P467" s="123" t="e">
        <f t="shared" si="89"/>
        <v>#N/A</v>
      </c>
      <c r="Q467" s="123" t="e">
        <f t="shared" si="90"/>
        <v>#N/A</v>
      </c>
      <c r="R467" s="114" t="e">
        <f>IF($M467&lt;$I467,"Error",IF(AND($K467&gt;$J467,$M467&gt;$K467),"Error",IF(AND($K467&lt;$J467,$M467&gt;$J467),"Error",-1*PMT(a!$E$8/12,2*$U467*a!$E$9,$F467-$M467-a!$E$4,0,1))))</f>
        <v>#N/A</v>
      </c>
      <c r="S467" s="32">
        <f t="shared" si="91"/>
        <v>1</v>
      </c>
      <c r="T467" s="33" t="e">
        <f t="shared" si="92"/>
        <v>#N/A</v>
      </c>
      <c r="U467" s="33" t="e">
        <f t="shared" si="97"/>
        <v>#N/A</v>
      </c>
      <c r="V467" s="33" t="e">
        <f t="shared" si="93"/>
        <v>#N/A</v>
      </c>
      <c r="W467" s="124">
        <f t="shared" si="94"/>
        <v>0</v>
      </c>
    </row>
    <row r="468" spans="9:23" x14ac:dyDescent="0.25">
      <c r="I468" s="31">
        <v>0</v>
      </c>
      <c r="J468" s="121">
        <f t="shared" si="88"/>
        <v>0</v>
      </c>
      <c r="K468" s="122" t="e">
        <f>MAX(0,($F468-0+PV(a!$E$8/12,2*$U468*a!$E$9,$W468,0,1)))</f>
        <v>#N/A</v>
      </c>
      <c r="L468" s="122" t="e">
        <f t="shared" si="95"/>
        <v>#N/A</v>
      </c>
      <c r="M468" s="114" t="e">
        <f t="shared" si="96"/>
        <v>#N/A</v>
      </c>
      <c r="N468" s="122" t="e">
        <f>-1*PMT(a!$E$8/12,2*$U468*a!$E$9,$F468-a!$E$4-$I468,0,1)</f>
        <v>#N/A</v>
      </c>
      <c r="O468" s="123" t="e">
        <f>-1*PMT(a!$E$8/12,2*$U468*a!$E$9,$F468-a!$E$4-$J468,0,1)</f>
        <v>#N/A</v>
      </c>
      <c r="P468" s="123" t="e">
        <f t="shared" si="89"/>
        <v>#N/A</v>
      </c>
      <c r="Q468" s="123" t="e">
        <f t="shared" si="90"/>
        <v>#N/A</v>
      </c>
      <c r="R468" s="114" t="e">
        <f>IF($M468&lt;$I468,"Error",IF(AND($K468&gt;$J468,$M468&gt;$K468),"Error",IF(AND($K468&lt;$J468,$M468&gt;$J468),"Error",-1*PMT(a!$E$8/12,2*$U468*a!$E$9,$F468-$M468-a!$E$4,0,1))))</f>
        <v>#N/A</v>
      </c>
      <c r="S468" s="32">
        <f t="shared" si="91"/>
        <v>1</v>
      </c>
      <c r="T468" s="33" t="e">
        <f t="shared" si="92"/>
        <v>#N/A</v>
      </c>
      <c r="U468" s="33" t="e">
        <f t="shared" si="97"/>
        <v>#N/A</v>
      </c>
      <c r="V468" s="33" t="e">
        <f t="shared" si="93"/>
        <v>#N/A</v>
      </c>
      <c r="W468" s="124">
        <f t="shared" si="94"/>
        <v>0</v>
      </c>
    </row>
    <row r="469" spans="9:23" x14ac:dyDescent="0.25">
      <c r="I469" s="31">
        <v>0</v>
      </c>
      <c r="J469" s="121">
        <f t="shared" si="88"/>
        <v>0</v>
      </c>
      <c r="K469" s="122" t="e">
        <f>MAX(0,($F469-0+PV(a!$E$8/12,2*$U469*a!$E$9,$W469,0,1)))</f>
        <v>#N/A</v>
      </c>
      <c r="L469" s="122" t="e">
        <f t="shared" si="95"/>
        <v>#N/A</v>
      </c>
      <c r="M469" s="114" t="e">
        <f t="shared" si="96"/>
        <v>#N/A</v>
      </c>
      <c r="N469" s="122" t="e">
        <f>-1*PMT(a!$E$8/12,2*$U469*a!$E$9,$F469-a!$E$4-$I469,0,1)</f>
        <v>#N/A</v>
      </c>
      <c r="O469" s="123" t="e">
        <f>-1*PMT(a!$E$8/12,2*$U469*a!$E$9,$F469-a!$E$4-$J469,0,1)</f>
        <v>#N/A</v>
      </c>
      <c r="P469" s="123" t="e">
        <f t="shared" si="89"/>
        <v>#N/A</v>
      </c>
      <c r="Q469" s="123" t="e">
        <f t="shared" si="90"/>
        <v>#N/A</v>
      </c>
      <c r="R469" s="114" t="e">
        <f>IF($M469&lt;$I469,"Error",IF(AND($K469&gt;$J469,$M469&gt;$K469),"Error",IF(AND($K469&lt;$J469,$M469&gt;$J469),"Error",-1*PMT(a!$E$8/12,2*$U469*a!$E$9,$F469-$M469-a!$E$4,0,1))))</f>
        <v>#N/A</v>
      </c>
      <c r="S469" s="32">
        <f t="shared" si="91"/>
        <v>1</v>
      </c>
      <c r="T469" s="33" t="e">
        <f t="shared" si="92"/>
        <v>#N/A</v>
      </c>
      <c r="U469" s="33" t="e">
        <f t="shared" si="97"/>
        <v>#N/A</v>
      </c>
      <c r="V469" s="33" t="e">
        <f t="shared" si="93"/>
        <v>#N/A</v>
      </c>
      <c r="W469" s="124">
        <f t="shared" si="94"/>
        <v>0</v>
      </c>
    </row>
    <row r="470" spans="9:23" x14ac:dyDescent="0.25">
      <c r="I470" s="31">
        <v>0</v>
      </c>
      <c r="J470" s="121">
        <f t="shared" ref="J470:J533" si="98">F470*0.25</f>
        <v>0</v>
      </c>
      <c r="K470" s="122" t="e">
        <f>MAX(0,($F470-0+PV(a!$E$8/12,2*$U470*a!$E$9,$W470,0,1)))</f>
        <v>#N/A</v>
      </c>
      <c r="L470" s="122" t="e">
        <f t="shared" si="95"/>
        <v>#N/A</v>
      </c>
      <c r="M470" s="114" t="e">
        <f t="shared" si="96"/>
        <v>#N/A</v>
      </c>
      <c r="N470" s="122" t="e">
        <f>-1*PMT(a!$E$8/12,2*$U470*a!$E$9,$F470-a!$E$4-$I470,0,1)</f>
        <v>#N/A</v>
      </c>
      <c r="O470" s="123" t="e">
        <f>-1*PMT(a!$E$8/12,2*$U470*a!$E$9,$F470-a!$E$4-$J470,0,1)</f>
        <v>#N/A</v>
      </c>
      <c r="P470" s="123" t="e">
        <f t="shared" si="89"/>
        <v>#N/A</v>
      </c>
      <c r="Q470" s="123" t="e">
        <f t="shared" si="90"/>
        <v>#N/A</v>
      </c>
      <c r="R470" s="114" t="e">
        <f>IF($M470&lt;$I470,"Error",IF(AND($K470&gt;$J470,$M470&gt;$K470),"Error",IF(AND($K470&lt;$J470,$M470&gt;$J470),"Error",-1*PMT(a!$E$8/12,2*$U470*a!$E$9,$F470-$M470-a!$E$4,0,1))))</f>
        <v>#N/A</v>
      </c>
      <c r="S470" s="32">
        <f t="shared" si="91"/>
        <v>1</v>
      </c>
      <c r="T470" s="33" t="e">
        <f t="shared" si="92"/>
        <v>#N/A</v>
      </c>
      <c r="U470" s="33" t="e">
        <f t="shared" si="97"/>
        <v>#N/A</v>
      </c>
      <c r="V470" s="33" t="e">
        <f t="shared" si="93"/>
        <v>#N/A</v>
      </c>
      <c r="W470" s="124">
        <f t="shared" si="94"/>
        <v>0</v>
      </c>
    </row>
    <row r="471" spans="9:23" x14ac:dyDescent="0.25">
      <c r="I471" s="31">
        <v>0</v>
      </c>
      <c r="J471" s="121">
        <f t="shared" si="98"/>
        <v>0</v>
      </c>
      <c r="K471" s="122" t="e">
        <f>MAX(0,($F471-0+PV(a!$E$8/12,2*$U471*a!$E$9,$W471,0,1)))</f>
        <v>#N/A</v>
      </c>
      <c r="L471" s="122" t="e">
        <f t="shared" si="95"/>
        <v>#N/A</v>
      </c>
      <c r="M471" s="114" t="e">
        <f t="shared" si="96"/>
        <v>#N/A</v>
      </c>
      <c r="N471" s="122" t="e">
        <f>-1*PMT(a!$E$8/12,2*$U471*a!$E$9,$F471-a!$E$4-$I471,0,1)</f>
        <v>#N/A</v>
      </c>
      <c r="O471" s="123" t="e">
        <f>-1*PMT(a!$E$8/12,2*$U471*a!$E$9,$F471-a!$E$4-$J471,0,1)</f>
        <v>#N/A</v>
      </c>
      <c r="P471" s="123" t="e">
        <f t="shared" si="89"/>
        <v>#N/A</v>
      </c>
      <c r="Q471" s="123" t="e">
        <f t="shared" si="90"/>
        <v>#N/A</v>
      </c>
      <c r="R471" s="114" t="e">
        <f>IF($M471&lt;$I471,"Error",IF(AND($K471&gt;$J471,$M471&gt;$K471),"Error",IF(AND($K471&lt;$J471,$M471&gt;$J471),"Error",-1*PMT(a!$E$8/12,2*$U471*a!$E$9,$F471-$M471-a!$E$4,0,1))))</f>
        <v>#N/A</v>
      </c>
      <c r="S471" s="32">
        <f t="shared" si="91"/>
        <v>1</v>
      </c>
      <c r="T471" s="33" t="e">
        <f t="shared" si="92"/>
        <v>#N/A</v>
      </c>
      <c r="U471" s="33" t="e">
        <f t="shared" si="97"/>
        <v>#N/A</v>
      </c>
      <c r="V471" s="33" t="e">
        <f t="shared" si="93"/>
        <v>#N/A</v>
      </c>
      <c r="W471" s="124">
        <f t="shared" si="94"/>
        <v>0</v>
      </c>
    </row>
    <row r="472" spans="9:23" x14ac:dyDescent="0.25">
      <c r="I472" s="31">
        <v>0</v>
      </c>
      <c r="J472" s="121">
        <f t="shared" si="98"/>
        <v>0</v>
      </c>
      <c r="K472" s="122" t="e">
        <f>MAX(0,($F472-0+PV(a!$E$8/12,2*$U472*a!$E$9,$W472,0,1)))</f>
        <v>#N/A</v>
      </c>
      <c r="L472" s="122" t="e">
        <f t="shared" si="95"/>
        <v>#N/A</v>
      </c>
      <c r="M472" s="114" t="e">
        <f t="shared" si="96"/>
        <v>#N/A</v>
      </c>
      <c r="N472" s="122" t="e">
        <f>-1*PMT(a!$E$8/12,2*$U472*a!$E$9,$F472-a!$E$4-$I472,0,1)</f>
        <v>#N/A</v>
      </c>
      <c r="O472" s="123" t="e">
        <f>-1*PMT(a!$E$8/12,2*$U472*a!$E$9,$F472-a!$E$4-$J472,0,1)</f>
        <v>#N/A</v>
      </c>
      <c r="P472" s="123" t="e">
        <f t="shared" si="89"/>
        <v>#N/A</v>
      </c>
      <c r="Q472" s="123" t="e">
        <f t="shared" si="90"/>
        <v>#N/A</v>
      </c>
      <c r="R472" s="114" t="e">
        <f>IF($M472&lt;$I472,"Error",IF(AND($K472&gt;$J472,$M472&gt;$K472),"Error",IF(AND($K472&lt;$J472,$M472&gt;$J472),"Error",-1*PMT(a!$E$8/12,2*$U472*a!$E$9,$F472-$M472-a!$E$4,0,1))))</f>
        <v>#N/A</v>
      </c>
      <c r="S472" s="32">
        <f t="shared" si="91"/>
        <v>1</v>
      </c>
      <c r="T472" s="33" t="e">
        <f t="shared" si="92"/>
        <v>#N/A</v>
      </c>
      <c r="U472" s="33" t="e">
        <f t="shared" si="97"/>
        <v>#N/A</v>
      </c>
      <c r="V472" s="33" t="e">
        <f t="shared" si="93"/>
        <v>#N/A</v>
      </c>
      <c r="W472" s="124">
        <f t="shared" si="94"/>
        <v>0</v>
      </c>
    </row>
    <row r="473" spans="9:23" x14ac:dyDescent="0.25">
      <c r="I473" s="31">
        <v>0</v>
      </c>
      <c r="J473" s="121">
        <f t="shared" si="98"/>
        <v>0</v>
      </c>
      <c r="K473" s="122" t="e">
        <f>MAX(0,($F473-0+PV(a!$E$8/12,2*$U473*a!$E$9,$W473,0,1)))</f>
        <v>#N/A</v>
      </c>
      <c r="L473" s="122" t="e">
        <f t="shared" si="95"/>
        <v>#N/A</v>
      </c>
      <c r="M473" s="114" t="e">
        <f t="shared" si="96"/>
        <v>#N/A</v>
      </c>
      <c r="N473" s="122" t="e">
        <f>-1*PMT(a!$E$8/12,2*$U473*a!$E$9,$F473-a!$E$4-$I473,0,1)</f>
        <v>#N/A</v>
      </c>
      <c r="O473" s="123" t="e">
        <f>-1*PMT(a!$E$8/12,2*$U473*a!$E$9,$F473-a!$E$4-$J473,0,1)</f>
        <v>#N/A</v>
      </c>
      <c r="P473" s="123" t="e">
        <f t="shared" si="89"/>
        <v>#N/A</v>
      </c>
      <c r="Q473" s="123" t="e">
        <f t="shared" si="90"/>
        <v>#N/A</v>
      </c>
      <c r="R473" s="114" t="e">
        <f>IF($M473&lt;$I473,"Error",IF(AND($K473&gt;$J473,$M473&gt;$K473),"Error",IF(AND($K473&lt;$J473,$M473&gt;$J473),"Error",-1*PMT(a!$E$8/12,2*$U473*a!$E$9,$F473-$M473-a!$E$4,0,1))))</f>
        <v>#N/A</v>
      </c>
      <c r="S473" s="32">
        <f t="shared" si="91"/>
        <v>1</v>
      </c>
      <c r="T473" s="33" t="e">
        <f t="shared" si="92"/>
        <v>#N/A</v>
      </c>
      <c r="U473" s="33" t="e">
        <f t="shared" si="97"/>
        <v>#N/A</v>
      </c>
      <c r="V473" s="33" t="e">
        <f t="shared" si="93"/>
        <v>#N/A</v>
      </c>
      <c r="W473" s="124">
        <f t="shared" si="94"/>
        <v>0</v>
      </c>
    </row>
    <row r="474" spans="9:23" x14ac:dyDescent="0.25">
      <c r="I474" s="31">
        <v>0</v>
      </c>
      <c r="J474" s="121">
        <f t="shared" si="98"/>
        <v>0</v>
      </c>
      <c r="K474" s="122" t="e">
        <f>MAX(0,($F474-0+PV(a!$E$8/12,2*$U474*a!$E$9,$W474,0,1)))</f>
        <v>#N/A</v>
      </c>
      <c r="L474" s="122" t="e">
        <f t="shared" si="95"/>
        <v>#N/A</v>
      </c>
      <c r="M474" s="114" t="e">
        <f t="shared" si="96"/>
        <v>#N/A</v>
      </c>
      <c r="N474" s="122" t="e">
        <f>-1*PMT(a!$E$8/12,2*$U474*a!$E$9,$F474-a!$E$4-$I474,0,1)</f>
        <v>#N/A</v>
      </c>
      <c r="O474" s="123" t="e">
        <f>-1*PMT(a!$E$8/12,2*$U474*a!$E$9,$F474-a!$E$4-$J474,0,1)</f>
        <v>#N/A</v>
      </c>
      <c r="P474" s="123" t="e">
        <f t="shared" si="89"/>
        <v>#N/A</v>
      </c>
      <c r="Q474" s="123" t="e">
        <f t="shared" si="90"/>
        <v>#N/A</v>
      </c>
      <c r="R474" s="114" t="e">
        <f>IF($M474&lt;$I474,"Error",IF(AND($K474&gt;$J474,$M474&gt;$K474),"Error",IF(AND($K474&lt;$J474,$M474&gt;$J474),"Error",-1*PMT(a!$E$8/12,2*$U474*a!$E$9,$F474-$M474-a!$E$4,0,1))))</f>
        <v>#N/A</v>
      </c>
      <c r="S474" s="32">
        <f t="shared" si="91"/>
        <v>1</v>
      </c>
      <c r="T474" s="33" t="e">
        <f t="shared" si="92"/>
        <v>#N/A</v>
      </c>
      <c r="U474" s="33" t="e">
        <f t="shared" si="97"/>
        <v>#N/A</v>
      </c>
      <c r="V474" s="33" t="e">
        <f t="shared" si="93"/>
        <v>#N/A</v>
      </c>
      <c r="W474" s="124">
        <f t="shared" si="94"/>
        <v>0</v>
      </c>
    </row>
    <row r="475" spans="9:23" x14ac:dyDescent="0.25">
      <c r="I475" s="31">
        <v>0</v>
      </c>
      <c r="J475" s="121">
        <f t="shared" si="98"/>
        <v>0</v>
      </c>
      <c r="K475" s="122" t="e">
        <f>MAX(0,($F475-0+PV(a!$E$8/12,2*$U475*a!$E$9,$W475,0,1)))</f>
        <v>#N/A</v>
      </c>
      <c r="L475" s="122" t="e">
        <f t="shared" si="95"/>
        <v>#N/A</v>
      </c>
      <c r="M475" s="114" t="e">
        <f t="shared" si="96"/>
        <v>#N/A</v>
      </c>
      <c r="N475" s="122" t="e">
        <f>-1*PMT(a!$E$8/12,2*$U475*a!$E$9,$F475-a!$E$4-$I475,0,1)</f>
        <v>#N/A</v>
      </c>
      <c r="O475" s="123" t="e">
        <f>-1*PMT(a!$E$8/12,2*$U475*a!$E$9,$F475-a!$E$4-$J475,0,1)</f>
        <v>#N/A</v>
      </c>
      <c r="P475" s="123" t="e">
        <f t="shared" si="89"/>
        <v>#N/A</v>
      </c>
      <c r="Q475" s="123" t="e">
        <f t="shared" si="90"/>
        <v>#N/A</v>
      </c>
      <c r="R475" s="114" t="e">
        <f>IF($M475&lt;$I475,"Error",IF(AND($K475&gt;$J475,$M475&gt;$K475),"Error",IF(AND($K475&lt;$J475,$M475&gt;$J475),"Error",-1*PMT(a!$E$8/12,2*$U475*a!$E$9,$F475-$M475-a!$E$4,0,1))))</f>
        <v>#N/A</v>
      </c>
      <c r="S475" s="32">
        <f t="shared" si="91"/>
        <v>1</v>
      </c>
      <c r="T475" s="33" t="e">
        <f t="shared" si="92"/>
        <v>#N/A</v>
      </c>
      <c r="U475" s="33" t="e">
        <f t="shared" si="97"/>
        <v>#N/A</v>
      </c>
      <c r="V475" s="33" t="e">
        <f t="shared" si="93"/>
        <v>#N/A</v>
      </c>
      <c r="W475" s="124">
        <f t="shared" si="94"/>
        <v>0</v>
      </c>
    </row>
    <row r="476" spans="9:23" x14ac:dyDescent="0.25">
      <c r="I476" s="31">
        <v>0</v>
      </c>
      <c r="J476" s="121">
        <f t="shared" si="98"/>
        <v>0</v>
      </c>
      <c r="K476" s="122" t="e">
        <f>MAX(0,($F476-0+PV(a!$E$8/12,2*$U476*a!$E$9,$W476,0,1)))</f>
        <v>#N/A</v>
      </c>
      <c r="L476" s="122" t="e">
        <f t="shared" si="95"/>
        <v>#N/A</v>
      </c>
      <c r="M476" s="114" t="e">
        <f t="shared" si="96"/>
        <v>#N/A</v>
      </c>
      <c r="N476" s="122" t="e">
        <f>-1*PMT(a!$E$8/12,2*$U476*a!$E$9,$F476-a!$E$4-$I476,0,1)</f>
        <v>#N/A</v>
      </c>
      <c r="O476" s="123" t="e">
        <f>-1*PMT(a!$E$8/12,2*$U476*a!$E$9,$F476-a!$E$4-$J476,0,1)</f>
        <v>#N/A</v>
      </c>
      <c r="P476" s="123" t="e">
        <f t="shared" si="89"/>
        <v>#N/A</v>
      </c>
      <c r="Q476" s="123" t="e">
        <f t="shared" si="90"/>
        <v>#N/A</v>
      </c>
      <c r="R476" s="114" t="e">
        <f>IF($M476&lt;$I476,"Error",IF(AND($K476&gt;$J476,$M476&gt;$K476),"Error",IF(AND($K476&lt;$J476,$M476&gt;$J476),"Error",-1*PMT(a!$E$8/12,2*$U476*a!$E$9,$F476-$M476-a!$E$4,0,1))))</f>
        <v>#N/A</v>
      </c>
      <c r="S476" s="32">
        <f t="shared" si="91"/>
        <v>1</v>
      </c>
      <c r="T476" s="33" t="e">
        <f t="shared" si="92"/>
        <v>#N/A</v>
      </c>
      <c r="U476" s="33" t="e">
        <f t="shared" si="97"/>
        <v>#N/A</v>
      </c>
      <c r="V476" s="33" t="e">
        <f t="shared" si="93"/>
        <v>#N/A</v>
      </c>
      <c r="W476" s="124">
        <f t="shared" si="94"/>
        <v>0</v>
      </c>
    </row>
    <row r="477" spans="9:23" x14ac:dyDescent="0.25">
      <c r="I477" s="31">
        <v>0</v>
      </c>
      <c r="J477" s="121">
        <f t="shared" si="98"/>
        <v>0</v>
      </c>
      <c r="K477" s="122" t="e">
        <f>MAX(0,($F477-0+PV(a!$E$8/12,2*$U477*a!$E$9,$W477,0,1)))</f>
        <v>#N/A</v>
      </c>
      <c r="L477" s="122" t="e">
        <f t="shared" si="95"/>
        <v>#N/A</v>
      </c>
      <c r="M477" s="114" t="e">
        <f t="shared" si="96"/>
        <v>#N/A</v>
      </c>
      <c r="N477" s="122" t="e">
        <f>-1*PMT(a!$E$8/12,2*$U477*a!$E$9,$F477-a!$E$4-$I477,0,1)</f>
        <v>#N/A</v>
      </c>
      <c r="O477" s="123" t="e">
        <f>-1*PMT(a!$E$8/12,2*$U477*a!$E$9,$F477-a!$E$4-$J477,0,1)</f>
        <v>#N/A</v>
      </c>
      <c r="P477" s="123" t="e">
        <f t="shared" si="89"/>
        <v>#N/A</v>
      </c>
      <c r="Q477" s="123" t="e">
        <f t="shared" si="90"/>
        <v>#N/A</v>
      </c>
      <c r="R477" s="114" t="e">
        <f>IF($M477&lt;$I477,"Error",IF(AND($K477&gt;$J477,$M477&gt;$K477),"Error",IF(AND($K477&lt;$J477,$M477&gt;$J477),"Error",-1*PMT(a!$E$8/12,2*$U477*a!$E$9,$F477-$M477-a!$E$4,0,1))))</f>
        <v>#N/A</v>
      </c>
      <c r="S477" s="32">
        <f t="shared" si="91"/>
        <v>1</v>
      </c>
      <c r="T477" s="33" t="e">
        <f t="shared" si="92"/>
        <v>#N/A</v>
      </c>
      <c r="U477" s="33" t="e">
        <f t="shared" si="97"/>
        <v>#N/A</v>
      </c>
      <c r="V477" s="33" t="e">
        <f t="shared" si="93"/>
        <v>#N/A</v>
      </c>
      <c r="W477" s="124">
        <f t="shared" si="94"/>
        <v>0</v>
      </c>
    </row>
    <row r="478" spans="9:23" x14ac:dyDescent="0.25">
      <c r="I478" s="31">
        <v>0</v>
      </c>
      <c r="J478" s="121">
        <f t="shared" si="98"/>
        <v>0</v>
      </c>
      <c r="K478" s="122" t="e">
        <f>MAX(0,($F478-0+PV(a!$E$8/12,2*$U478*a!$E$9,$W478,0,1)))</f>
        <v>#N/A</v>
      </c>
      <c r="L478" s="122" t="e">
        <f t="shared" si="95"/>
        <v>#N/A</v>
      </c>
      <c r="M478" s="114" t="e">
        <f t="shared" si="96"/>
        <v>#N/A</v>
      </c>
      <c r="N478" s="122" t="e">
        <f>-1*PMT(a!$E$8/12,2*$U478*a!$E$9,$F478-a!$E$4-$I478,0,1)</f>
        <v>#N/A</v>
      </c>
      <c r="O478" s="123" t="e">
        <f>-1*PMT(a!$E$8/12,2*$U478*a!$E$9,$F478-a!$E$4-$J478,0,1)</f>
        <v>#N/A</v>
      </c>
      <c r="P478" s="123" t="e">
        <f t="shared" si="89"/>
        <v>#N/A</v>
      </c>
      <c r="Q478" s="123" t="e">
        <f t="shared" si="90"/>
        <v>#N/A</v>
      </c>
      <c r="R478" s="114" t="e">
        <f>IF($M478&lt;$I478,"Error",IF(AND($K478&gt;$J478,$M478&gt;$K478),"Error",IF(AND($K478&lt;$J478,$M478&gt;$J478),"Error",-1*PMT(a!$E$8/12,2*$U478*a!$E$9,$F478-$M478-a!$E$4,0,1))))</f>
        <v>#N/A</v>
      </c>
      <c r="S478" s="32">
        <f t="shared" si="91"/>
        <v>1</v>
      </c>
      <c r="T478" s="33" t="e">
        <f t="shared" si="92"/>
        <v>#N/A</v>
      </c>
      <c r="U478" s="33" t="e">
        <f t="shared" si="97"/>
        <v>#N/A</v>
      </c>
      <c r="V478" s="33" t="e">
        <f t="shared" si="93"/>
        <v>#N/A</v>
      </c>
      <c r="W478" s="124">
        <f t="shared" si="94"/>
        <v>0</v>
      </c>
    </row>
    <row r="479" spans="9:23" x14ac:dyDescent="0.25">
      <c r="I479" s="31">
        <v>0</v>
      </c>
      <c r="J479" s="121">
        <f t="shared" si="98"/>
        <v>0</v>
      </c>
      <c r="K479" s="122" t="e">
        <f>MAX(0,($F479-0+PV(a!$E$8/12,2*$U479*a!$E$9,$W479,0,1)))</f>
        <v>#N/A</v>
      </c>
      <c r="L479" s="122" t="e">
        <f t="shared" si="95"/>
        <v>#N/A</v>
      </c>
      <c r="M479" s="114" t="e">
        <f t="shared" si="96"/>
        <v>#N/A</v>
      </c>
      <c r="N479" s="122" t="e">
        <f>-1*PMT(a!$E$8/12,2*$U479*a!$E$9,$F479-a!$E$4-$I479,0,1)</f>
        <v>#N/A</v>
      </c>
      <c r="O479" s="123" t="e">
        <f>-1*PMT(a!$E$8/12,2*$U479*a!$E$9,$F479-a!$E$4-$J479,0,1)</f>
        <v>#N/A</v>
      </c>
      <c r="P479" s="123" t="e">
        <f t="shared" si="89"/>
        <v>#N/A</v>
      </c>
      <c r="Q479" s="123" t="e">
        <f t="shared" si="90"/>
        <v>#N/A</v>
      </c>
      <c r="R479" s="114" t="e">
        <f>IF($M479&lt;$I479,"Error",IF(AND($K479&gt;$J479,$M479&gt;$K479),"Error",IF(AND($K479&lt;$J479,$M479&gt;$J479),"Error",-1*PMT(a!$E$8/12,2*$U479*a!$E$9,$F479-$M479-a!$E$4,0,1))))</f>
        <v>#N/A</v>
      </c>
      <c r="S479" s="32">
        <f t="shared" si="91"/>
        <v>1</v>
      </c>
      <c r="T479" s="33" t="e">
        <f t="shared" si="92"/>
        <v>#N/A</v>
      </c>
      <c r="U479" s="33" t="e">
        <f t="shared" si="97"/>
        <v>#N/A</v>
      </c>
      <c r="V479" s="33" t="e">
        <f t="shared" si="93"/>
        <v>#N/A</v>
      </c>
      <c r="W479" s="124">
        <f t="shared" si="94"/>
        <v>0</v>
      </c>
    </row>
    <row r="480" spans="9:23" x14ac:dyDescent="0.25">
      <c r="I480" s="31">
        <v>0</v>
      </c>
      <c r="J480" s="121">
        <f t="shared" si="98"/>
        <v>0</v>
      </c>
      <c r="K480" s="122" t="e">
        <f>MAX(0,($F480-0+PV(a!$E$8/12,2*$U480*a!$E$9,$W480,0,1)))</f>
        <v>#N/A</v>
      </c>
      <c r="L480" s="122" t="e">
        <f t="shared" si="95"/>
        <v>#N/A</v>
      </c>
      <c r="M480" s="114" t="e">
        <f t="shared" si="96"/>
        <v>#N/A</v>
      </c>
      <c r="N480" s="122" t="e">
        <f>-1*PMT(a!$E$8/12,2*$U480*a!$E$9,$F480-a!$E$4-$I480,0,1)</f>
        <v>#N/A</v>
      </c>
      <c r="O480" s="123" t="e">
        <f>-1*PMT(a!$E$8/12,2*$U480*a!$E$9,$F480-a!$E$4-$J480,0,1)</f>
        <v>#N/A</v>
      </c>
      <c r="P480" s="123" t="e">
        <f t="shared" si="89"/>
        <v>#N/A</v>
      </c>
      <c r="Q480" s="123" t="e">
        <f t="shared" si="90"/>
        <v>#N/A</v>
      </c>
      <c r="R480" s="114" t="e">
        <f>IF($M480&lt;$I480,"Error",IF(AND($K480&gt;$J480,$M480&gt;$K480),"Error",IF(AND($K480&lt;$J480,$M480&gt;$J480),"Error",-1*PMT(a!$E$8/12,2*$U480*a!$E$9,$F480-$M480-a!$E$4,0,1))))</f>
        <v>#N/A</v>
      </c>
      <c r="S480" s="32">
        <f t="shared" si="91"/>
        <v>1</v>
      </c>
      <c r="T480" s="33" t="e">
        <f t="shared" si="92"/>
        <v>#N/A</v>
      </c>
      <c r="U480" s="33" t="e">
        <f t="shared" si="97"/>
        <v>#N/A</v>
      </c>
      <c r="V480" s="33" t="e">
        <f t="shared" si="93"/>
        <v>#N/A</v>
      </c>
      <c r="W480" s="124">
        <f t="shared" si="94"/>
        <v>0</v>
      </c>
    </row>
    <row r="481" spans="9:23" x14ac:dyDescent="0.25">
      <c r="I481" s="31">
        <v>0</v>
      </c>
      <c r="J481" s="121">
        <f t="shared" si="98"/>
        <v>0</v>
      </c>
      <c r="K481" s="122" t="e">
        <f>MAX(0,($F481-0+PV(a!$E$8/12,2*$U481*a!$E$9,$W481,0,1)))</f>
        <v>#N/A</v>
      </c>
      <c r="L481" s="122" t="e">
        <f t="shared" si="95"/>
        <v>#N/A</v>
      </c>
      <c r="M481" s="114" t="e">
        <f t="shared" si="96"/>
        <v>#N/A</v>
      </c>
      <c r="N481" s="122" t="e">
        <f>-1*PMT(a!$E$8/12,2*$U481*a!$E$9,$F481-a!$E$4-$I481,0,1)</f>
        <v>#N/A</v>
      </c>
      <c r="O481" s="123" t="e">
        <f>-1*PMT(a!$E$8/12,2*$U481*a!$E$9,$F481-a!$E$4-$J481,0,1)</f>
        <v>#N/A</v>
      </c>
      <c r="P481" s="123" t="e">
        <f t="shared" si="89"/>
        <v>#N/A</v>
      </c>
      <c r="Q481" s="123" t="e">
        <f t="shared" si="90"/>
        <v>#N/A</v>
      </c>
      <c r="R481" s="114" t="e">
        <f>IF($M481&lt;$I481,"Error",IF(AND($K481&gt;$J481,$M481&gt;$K481),"Error",IF(AND($K481&lt;$J481,$M481&gt;$J481),"Error",-1*PMT(a!$E$8/12,2*$U481*a!$E$9,$F481-$M481-a!$E$4,0,1))))</f>
        <v>#N/A</v>
      </c>
      <c r="S481" s="32">
        <f t="shared" si="91"/>
        <v>1</v>
      </c>
      <c r="T481" s="33" t="e">
        <f t="shared" si="92"/>
        <v>#N/A</v>
      </c>
      <c r="U481" s="33" t="e">
        <f t="shared" si="97"/>
        <v>#N/A</v>
      </c>
      <c r="V481" s="33" t="e">
        <f t="shared" si="93"/>
        <v>#N/A</v>
      </c>
      <c r="W481" s="124">
        <f t="shared" si="94"/>
        <v>0</v>
      </c>
    </row>
    <row r="482" spans="9:23" x14ac:dyDescent="0.25">
      <c r="I482" s="31">
        <v>0</v>
      </c>
      <c r="J482" s="121">
        <f t="shared" si="98"/>
        <v>0</v>
      </c>
      <c r="K482" s="122" t="e">
        <f>MAX(0,($F482-0+PV(a!$E$8/12,2*$U482*a!$E$9,$W482,0,1)))</f>
        <v>#N/A</v>
      </c>
      <c r="L482" s="122" t="e">
        <f t="shared" si="95"/>
        <v>#N/A</v>
      </c>
      <c r="M482" s="114" t="e">
        <f t="shared" si="96"/>
        <v>#N/A</v>
      </c>
      <c r="N482" s="122" t="e">
        <f>-1*PMT(a!$E$8/12,2*$U482*a!$E$9,$F482-a!$E$4-$I482,0,1)</f>
        <v>#N/A</v>
      </c>
      <c r="O482" s="123" t="e">
        <f>-1*PMT(a!$E$8/12,2*$U482*a!$E$9,$F482-a!$E$4-$J482,0,1)</f>
        <v>#N/A</v>
      </c>
      <c r="P482" s="123" t="e">
        <f t="shared" si="89"/>
        <v>#N/A</v>
      </c>
      <c r="Q482" s="123" t="e">
        <f t="shared" si="90"/>
        <v>#N/A</v>
      </c>
      <c r="R482" s="114" t="e">
        <f>IF($M482&lt;$I482,"Error",IF(AND($K482&gt;$J482,$M482&gt;$K482),"Error",IF(AND($K482&lt;$J482,$M482&gt;$J482),"Error",-1*PMT(a!$E$8/12,2*$U482*a!$E$9,$F482-$M482-a!$E$4,0,1))))</f>
        <v>#N/A</v>
      </c>
      <c r="S482" s="32">
        <f t="shared" si="91"/>
        <v>1</v>
      </c>
      <c r="T482" s="33" t="e">
        <f t="shared" si="92"/>
        <v>#N/A</v>
      </c>
      <c r="U482" s="33" t="e">
        <f t="shared" si="97"/>
        <v>#N/A</v>
      </c>
      <c r="V482" s="33" t="e">
        <f t="shared" si="93"/>
        <v>#N/A</v>
      </c>
      <c r="W482" s="124">
        <f t="shared" si="94"/>
        <v>0</v>
      </c>
    </row>
    <row r="483" spans="9:23" x14ac:dyDescent="0.25">
      <c r="I483" s="31">
        <v>0</v>
      </c>
      <c r="J483" s="121">
        <f t="shared" si="98"/>
        <v>0</v>
      </c>
      <c r="K483" s="122" t="e">
        <f>MAX(0,($F483-0+PV(a!$E$8/12,2*$U483*a!$E$9,$W483,0,1)))</f>
        <v>#N/A</v>
      </c>
      <c r="L483" s="122" t="e">
        <f t="shared" si="95"/>
        <v>#N/A</v>
      </c>
      <c r="M483" s="114" t="e">
        <f t="shared" si="96"/>
        <v>#N/A</v>
      </c>
      <c r="N483" s="122" t="e">
        <f>-1*PMT(a!$E$8/12,2*$U483*a!$E$9,$F483-a!$E$4-$I483,0,1)</f>
        <v>#N/A</v>
      </c>
      <c r="O483" s="123" t="e">
        <f>-1*PMT(a!$E$8/12,2*$U483*a!$E$9,$F483-a!$E$4-$J483,0,1)</f>
        <v>#N/A</v>
      </c>
      <c r="P483" s="123" t="e">
        <f t="shared" si="89"/>
        <v>#N/A</v>
      </c>
      <c r="Q483" s="123" t="e">
        <f t="shared" si="90"/>
        <v>#N/A</v>
      </c>
      <c r="R483" s="114" t="e">
        <f>IF($M483&lt;$I483,"Error",IF(AND($K483&gt;$J483,$M483&gt;$K483),"Error",IF(AND($K483&lt;$J483,$M483&gt;$J483),"Error",-1*PMT(a!$E$8/12,2*$U483*a!$E$9,$F483-$M483-a!$E$4,0,1))))</f>
        <v>#N/A</v>
      </c>
      <c r="S483" s="32">
        <f t="shared" si="91"/>
        <v>1</v>
      </c>
      <c r="T483" s="33" t="e">
        <f t="shared" si="92"/>
        <v>#N/A</v>
      </c>
      <c r="U483" s="33" t="e">
        <f t="shared" si="97"/>
        <v>#N/A</v>
      </c>
      <c r="V483" s="33" t="e">
        <f t="shared" si="93"/>
        <v>#N/A</v>
      </c>
      <c r="W483" s="124">
        <f t="shared" si="94"/>
        <v>0</v>
      </c>
    </row>
    <row r="484" spans="9:23" x14ac:dyDescent="0.25">
      <c r="I484" s="31">
        <v>0</v>
      </c>
      <c r="J484" s="121">
        <f t="shared" si="98"/>
        <v>0</v>
      </c>
      <c r="K484" s="122" t="e">
        <f>MAX(0,($F484-0+PV(a!$E$8/12,2*$U484*a!$E$9,$W484,0,1)))</f>
        <v>#N/A</v>
      </c>
      <c r="L484" s="122" t="e">
        <f t="shared" si="95"/>
        <v>#N/A</v>
      </c>
      <c r="M484" s="114" t="e">
        <f t="shared" si="96"/>
        <v>#N/A</v>
      </c>
      <c r="N484" s="122" t="e">
        <f>-1*PMT(a!$E$8/12,2*$U484*a!$E$9,$F484-a!$E$4-$I484,0,1)</f>
        <v>#N/A</v>
      </c>
      <c r="O484" s="123" t="e">
        <f>-1*PMT(a!$E$8/12,2*$U484*a!$E$9,$F484-a!$E$4-$J484,0,1)</f>
        <v>#N/A</v>
      </c>
      <c r="P484" s="123" t="e">
        <f t="shared" si="89"/>
        <v>#N/A</v>
      </c>
      <c r="Q484" s="123" t="e">
        <f t="shared" si="90"/>
        <v>#N/A</v>
      </c>
      <c r="R484" s="114" t="e">
        <f>IF($M484&lt;$I484,"Error",IF(AND($K484&gt;$J484,$M484&gt;$K484),"Error",IF(AND($K484&lt;$J484,$M484&gt;$J484),"Error",-1*PMT(a!$E$8/12,2*$U484*a!$E$9,$F484-$M484-a!$E$4,0,1))))</f>
        <v>#N/A</v>
      </c>
      <c r="S484" s="32">
        <f t="shared" si="91"/>
        <v>1</v>
      </c>
      <c r="T484" s="33" t="e">
        <f t="shared" si="92"/>
        <v>#N/A</v>
      </c>
      <c r="U484" s="33" t="e">
        <f t="shared" si="97"/>
        <v>#N/A</v>
      </c>
      <c r="V484" s="33" t="e">
        <f t="shared" si="93"/>
        <v>#N/A</v>
      </c>
      <c r="W484" s="124">
        <f t="shared" si="94"/>
        <v>0</v>
      </c>
    </row>
    <row r="485" spans="9:23" x14ac:dyDescent="0.25">
      <c r="I485" s="31">
        <v>0</v>
      </c>
      <c r="J485" s="121">
        <f t="shared" si="98"/>
        <v>0</v>
      </c>
      <c r="K485" s="122" t="e">
        <f>MAX(0,($F485-0+PV(a!$E$8/12,2*$U485*a!$E$9,$W485,0,1)))</f>
        <v>#N/A</v>
      </c>
      <c r="L485" s="122" t="e">
        <f t="shared" si="95"/>
        <v>#N/A</v>
      </c>
      <c r="M485" s="114" t="e">
        <f t="shared" si="96"/>
        <v>#N/A</v>
      </c>
      <c r="N485" s="122" t="e">
        <f>-1*PMT(a!$E$8/12,2*$U485*a!$E$9,$F485-a!$E$4-$I485,0,1)</f>
        <v>#N/A</v>
      </c>
      <c r="O485" s="123" t="e">
        <f>-1*PMT(a!$E$8/12,2*$U485*a!$E$9,$F485-a!$E$4-$J485,0,1)</f>
        <v>#N/A</v>
      </c>
      <c r="P485" s="123" t="e">
        <f t="shared" si="89"/>
        <v>#N/A</v>
      </c>
      <c r="Q485" s="123" t="e">
        <f t="shared" si="90"/>
        <v>#N/A</v>
      </c>
      <c r="R485" s="114" t="e">
        <f>IF($M485&lt;$I485,"Error",IF(AND($K485&gt;$J485,$M485&gt;$K485),"Error",IF(AND($K485&lt;$J485,$M485&gt;$J485),"Error",-1*PMT(a!$E$8/12,2*$U485*a!$E$9,$F485-$M485-a!$E$4,0,1))))</f>
        <v>#N/A</v>
      </c>
      <c r="S485" s="32">
        <f t="shared" si="91"/>
        <v>1</v>
      </c>
      <c r="T485" s="33" t="e">
        <f t="shared" si="92"/>
        <v>#N/A</v>
      </c>
      <c r="U485" s="33" t="e">
        <f t="shared" si="97"/>
        <v>#N/A</v>
      </c>
      <c r="V485" s="33" t="e">
        <f t="shared" si="93"/>
        <v>#N/A</v>
      </c>
      <c r="W485" s="124">
        <f t="shared" si="94"/>
        <v>0</v>
      </c>
    </row>
    <row r="486" spans="9:23" x14ac:dyDescent="0.25">
      <c r="I486" s="31">
        <v>0</v>
      </c>
      <c r="J486" s="121">
        <f t="shared" si="98"/>
        <v>0</v>
      </c>
      <c r="K486" s="122" t="e">
        <f>MAX(0,($F486-0+PV(a!$E$8/12,2*$U486*a!$E$9,$W486,0,1)))</f>
        <v>#N/A</v>
      </c>
      <c r="L486" s="122" t="e">
        <f t="shared" si="95"/>
        <v>#N/A</v>
      </c>
      <c r="M486" s="114" t="e">
        <f t="shared" si="96"/>
        <v>#N/A</v>
      </c>
      <c r="N486" s="122" t="e">
        <f>-1*PMT(a!$E$8/12,2*$U486*a!$E$9,$F486-a!$E$4-$I486,0,1)</f>
        <v>#N/A</v>
      </c>
      <c r="O486" s="123" t="e">
        <f>-1*PMT(a!$E$8/12,2*$U486*a!$E$9,$F486-a!$E$4-$J486,0,1)</f>
        <v>#N/A</v>
      </c>
      <c r="P486" s="123" t="e">
        <f t="shared" si="89"/>
        <v>#N/A</v>
      </c>
      <c r="Q486" s="123" t="e">
        <f t="shared" si="90"/>
        <v>#N/A</v>
      </c>
      <c r="R486" s="114" t="e">
        <f>IF($M486&lt;$I486,"Error",IF(AND($K486&gt;$J486,$M486&gt;$K486),"Error",IF(AND($K486&lt;$J486,$M486&gt;$J486),"Error",-1*PMT(a!$E$8/12,2*$U486*a!$E$9,$F486-$M486-a!$E$4,0,1))))</f>
        <v>#N/A</v>
      </c>
      <c r="S486" s="32">
        <f t="shared" si="91"/>
        <v>1</v>
      </c>
      <c r="T486" s="33" t="e">
        <f t="shared" si="92"/>
        <v>#N/A</v>
      </c>
      <c r="U486" s="33" t="e">
        <f t="shared" si="97"/>
        <v>#N/A</v>
      </c>
      <c r="V486" s="33" t="e">
        <f t="shared" si="93"/>
        <v>#N/A</v>
      </c>
      <c r="W486" s="124">
        <f t="shared" si="94"/>
        <v>0</v>
      </c>
    </row>
    <row r="487" spans="9:23" x14ac:dyDescent="0.25">
      <c r="I487" s="31">
        <v>0</v>
      </c>
      <c r="J487" s="121">
        <f t="shared" si="98"/>
        <v>0</v>
      </c>
      <c r="K487" s="122" t="e">
        <f>MAX(0,($F487-0+PV(a!$E$8/12,2*$U487*a!$E$9,$W487,0,1)))</f>
        <v>#N/A</v>
      </c>
      <c r="L487" s="122" t="e">
        <f t="shared" si="95"/>
        <v>#N/A</v>
      </c>
      <c r="M487" s="114" t="e">
        <f t="shared" si="96"/>
        <v>#N/A</v>
      </c>
      <c r="N487" s="122" t="e">
        <f>-1*PMT(a!$E$8/12,2*$U487*a!$E$9,$F487-a!$E$4-$I487,0,1)</f>
        <v>#N/A</v>
      </c>
      <c r="O487" s="123" t="e">
        <f>-1*PMT(a!$E$8/12,2*$U487*a!$E$9,$F487-a!$E$4-$J487,0,1)</f>
        <v>#N/A</v>
      </c>
      <c r="P487" s="123" t="e">
        <f t="shared" si="89"/>
        <v>#N/A</v>
      </c>
      <c r="Q487" s="123" t="e">
        <f t="shared" si="90"/>
        <v>#N/A</v>
      </c>
      <c r="R487" s="114" t="e">
        <f>IF($M487&lt;$I487,"Error",IF(AND($K487&gt;$J487,$M487&gt;$K487),"Error",IF(AND($K487&lt;$J487,$M487&gt;$J487),"Error",-1*PMT(a!$E$8/12,2*$U487*a!$E$9,$F487-$M487-a!$E$4,0,1))))</f>
        <v>#N/A</v>
      </c>
      <c r="S487" s="32">
        <f t="shared" si="91"/>
        <v>1</v>
      </c>
      <c r="T487" s="33" t="e">
        <f t="shared" si="92"/>
        <v>#N/A</v>
      </c>
      <c r="U487" s="33" t="e">
        <f t="shared" si="97"/>
        <v>#N/A</v>
      </c>
      <c r="V487" s="33" t="e">
        <f t="shared" si="93"/>
        <v>#N/A</v>
      </c>
      <c r="W487" s="124">
        <f t="shared" si="94"/>
        <v>0</v>
      </c>
    </row>
    <row r="488" spans="9:23" x14ac:dyDescent="0.25">
      <c r="I488" s="31">
        <v>0</v>
      </c>
      <c r="J488" s="121">
        <f t="shared" si="98"/>
        <v>0</v>
      </c>
      <c r="K488" s="122" t="e">
        <f>MAX(0,($F488-0+PV(a!$E$8/12,2*$U488*a!$E$9,$W488,0,1)))</f>
        <v>#N/A</v>
      </c>
      <c r="L488" s="122" t="e">
        <f t="shared" si="95"/>
        <v>#N/A</v>
      </c>
      <c r="M488" s="114" t="e">
        <f t="shared" si="96"/>
        <v>#N/A</v>
      </c>
      <c r="N488" s="122" t="e">
        <f>-1*PMT(a!$E$8/12,2*$U488*a!$E$9,$F488-a!$E$4-$I488,0,1)</f>
        <v>#N/A</v>
      </c>
      <c r="O488" s="123" t="e">
        <f>-1*PMT(a!$E$8/12,2*$U488*a!$E$9,$F488-a!$E$4-$J488,0,1)</f>
        <v>#N/A</v>
      </c>
      <c r="P488" s="123" t="e">
        <f t="shared" si="89"/>
        <v>#N/A</v>
      </c>
      <c r="Q488" s="123" t="e">
        <f t="shared" si="90"/>
        <v>#N/A</v>
      </c>
      <c r="R488" s="114" t="e">
        <f>IF($M488&lt;$I488,"Error",IF(AND($K488&gt;$J488,$M488&gt;$K488),"Error",IF(AND($K488&lt;$J488,$M488&gt;$J488),"Error",-1*PMT(a!$E$8/12,2*$U488*a!$E$9,$F488-$M488-a!$E$4,0,1))))</f>
        <v>#N/A</v>
      </c>
      <c r="S488" s="32">
        <f t="shared" si="91"/>
        <v>1</v>
      </c>
      <c r="T488" s="33" t="e">
        <f t="shared" si="92"/>
        <v>#N/A</v>
      </c>
      <c r="U488" s="33" t="e">
        <f t="shared" si="97"/>
        <v>#N/A</v>
      </c>
      <c r="V488" s="33" t="e">
        <f t="shared" si="93"/>
        <v>#N/A</v>
      </c>
      <c r="W488" s="124">
        <f t="shared" si="94"/>
        <v>0</v>
      </c>
    </row>
    <row r="489" spans="9:23" x14ac:dyDescent="0.25">
      <c r="I489" s="31">
        <v>0</v>
      </c>
      <c r="J489" s="121">
        <f t="shared" si="98"/>
        <v>0</v>
      </c>
      <c r="K489" s="122" t="e">
        <f>MAX(0,($F489-0+PV(a!$E$8/12,2*$U489*a!$E$9,$W489,0,1)))</f>
        <v>#N/A</v>
      </c>
      <c r="L489" s="122" t="e">
        <f t="shared" si="95"/>
        <v>#N/A</v>
      </c>
      <c r="M489" s="114" t="e">
        <f t="shared" si="96"/>
        <v>#N/A</v>
      </c>
      <c r="N489" s="122" t="e">
        <f>-1*PMT(a!$E$8/12,2*$U489*a!$E$9,$F489-a!$E$4-$I489,0,1)</f>
        <v>#N/A</v>
      </c>
      <c r="O489" s="123" t="e">
        <f>-1*PMT(a!$E$8/12,2*$U489*a!$E$9,$F489-a!$E$4-$J489,0,1)</f>
        <v>#N/A</v>
      </c>
      <c r="P489" s="123" t="e">
        <f t="shared" si="89"/>
        <v>#N/A</v>
      </c>
      <c r="Q489" s="123" t="e">
        <f t="shared" si="90"/>
        <v>#N/A</v>
      </c>
      <c r="R489" s="114" t="e">
        <f>IF($M489&lt;$I489,"Error",IF(AND($K489&gt;$J489,$M489&gt;$K489),"Error",IF(AND($K489&lt;$J489,$M489&gt;$J489),"Error",-1*PMT(a!$E$8/12,2*$U489*a!$E$9,$F489-$M489-a!$E$4,0,1))))</f>
        <v>#N/A</v>
      </c>
      <c r="S489" s="32">
        <f t="shared" si="91"/>
        <v>1</v>
      </c>
      <c r="T489" s="33" t="e">
        <f t="shared" si="92"/>
        <v>#N/A</v>
      </c>
      <c r="U489" s="33" t="e">
        <f t="shared" si="97"/>
        <v>#N/A</v>
      </c>
      <c r="V489" s="33" t="e">
        <f t="shared" si="93"/>
        <v>#N/A</v>
      </c>
      <c r="W489" s="124">
        <f t="shared" si="94"/>
        <v>0</v>
      </c>
    </row>
    <row r="490" spans="9:23" x14ac:dyDescent="0.25">
      <c r="I490" s="31">
        <v>0</v>
      </c>
      <c r="J490" s="121">
        <f t="shared" si="98"/>
        <v>0</v>
      </c>
      <c r="K490" s="122" t="e">
        <f>MAX(0,($F490-0+PV(a!$E$8/12,2*$U490*a!$E$9,$W490,0,1)))</f>
        <v>#N/A</v>
      </c>
      <c r="L490" s="122" t="e">
        <f t="shared" si="95"/>
        <v>#N/A</v>
      </c>
      <c r="M490" s="114" t="e">
        <f t="shared" si="96"/>
        <v>#N/A</v>
      </c>
      <c r="N490" s="122" t="e">
        <f>-1*PMT(a!$E$8/12,2*$U490*a!$E$9,$F490-a!$E$4-$I490,0,1)</f>
        <v>#N/A</v>
      </c>
      <c r="O490" s="123" t="e">
        <f>-1*PMT(a!$E$8/12,2*$U490*a!$E$9,$F490-a!$E$4-$J490,0,1)</f>
        <v>#N/A</v>
      </c>
      <c r="P490" s="123" t="e">
        <f t="shared" si="89"/>
        <v>#N/A</v>
      </c>
      <c r="Q490" s="123" t="e">
        <f t="shared" si="90"/>
        <v>#N/A</v>
      </c>
      <c r="R490" s="114" t="e">
        <f>IF($M490&lt;$I490,"Error",IF(AND($K490&gt;$J490,$M490&gt;$K490),"Error",IF(AND($K490&lt;$J490,$M490&gt;$J490),"Error",-1*PMT(a!$E$8/12,2*$U490*a!$E$9,$F490-$M490-a!$E$4,0,1))))</f>
        <v>#N/A</v>
      </c>
      <c r="S490" s="32">
        <f t="shared" si="91"/>
        <v>1</v>
      </c>
      <c r="T490" s="33" t="e">
        <f t="shared" si="92"/>
        <v>#N/A</v>
      </c>
      <c r="U490" s="33" t="e">
        <f t="shared" si="97"/>
        <v>#N/A</v>
      </c>
      <c r="V490" s="33" t="e">
        <f t="shared" si="93"/>
        <v>#N/A</v>
      </c>
      <c r="W490" s="124">
        <f t="shared" si="94"/>
        <v>0</v>
      </c>
    </row>
    <row r="491" spans="9:23" x14ac:dyDescent="0.25">
      <c r="I491" s="31">
        <v>0</v>
      </c>
      <c r="J491" s="121">
        <f t="shared" si="98"/>
        <v>0</v>
      </c>
      <c r="K491" s="122" t="e">
        <f>MAX(0,($F491-0+PV(a!$E$8/12,2*$U491*a!$E$9,$W491,0,1)))</f>
        <v>#N/A</v>
      </c>
      <c r="L491" s="122" t="e">
        <f t="shared" si="95"/>
        <v>#N/A</v>
      </c>
      <c r="M491" s="114" t="e">
        <f t="shared" si="96"/>
        <v>#N/A</v>
      </c>
      <c r="N491" s="122" t="e">
        <f>-1*PMT(a!$E$8/12,2*$U491*a!$E$9,$F491-a!$E$4-$I491,0,1)</f>
        <v>#N/A</v>
      </c>
      <c r="O491" s="123" t="e">
        <f>-1*PMT(a!$E$8/12,2*$U491*a!$E$9,$F491-a!$E$4-$J491,0,1)</f>
        <v>#N/A</v>
      </c>
      <c r="P491" s="123" t="e">
        <f t="shared" si="89"/>
        <v>#N/A</v>
      </c>
      <c r="Q491" s="123" t="e">
        <f t="shared" si="90"/>
        <v>#N/A</v>
      </c>
      <c r="R491" s="114" t="e">
        <f>IF($M491&lt;$I491,"Error",IF(AND($K491&gt;$J491,$M491&gt;$K491),"Error",IF(AND($K491&lt;$J491,$M491&gt;$J491),"Error",-1*PMT(a!$E$8/12,2*$U491*a!$E$9,$F491-$M491-a!$E$4,0,1))))</f>
        <v>#N/A</v>
      </c>
      <c r="S491" s="32">
        <f t="shared" si="91"/>
        <v>1</v>
      </c>
      <c r="T491" s="33" t="e">
        <f t="shared" si="92"/>
        <v>#N/A</v>
      </c>
      <c r="U491" s="33" t="e">
        <f t="shared" si="97"/>
        <v>#N/A</v>
      </c>
      <c r="V491" s="33" t="e">
        <f t="shared" si="93"/>
        <v>#N/A</v>
      </c>
      <c r="W491" s="124">
        <f t="shared" si="94"/>
        <v>0</v>
      </c>
    </row>
    <row r="492" spans="9:23" x14ac:dyDescent="0.25">
      <c r="I492" s="31">
        <v>0</v>
      </c>
      <c r="J492" s="121">
        <f t="shared" si="98"/>
        <v>0</v>
      </c>
      <c r="K492" s="122" t="e">
        <f>MAX(0,($F492-0+PV(a!$E$8/12,2*$U492*a!$E$9,$W492,0,1)))</f>
        <v>#N/A</v>
      </c>
      <c r="L492" s="122" t="e">
        <f t="shared" si="95"/>
        <v>#N/A</v>
      </c>
      <c r="M492" s="114" t="e">
        <f t="shared" si="96"/>
        <v>#N/A</v>
      </c>
      <c r="N492" s="122" t="e">
        <f>-1*PMT(a!$E$8/12,2*$U492*a!$E$9,$F492-a!$E$4-$I492,0,1)</f>
        <v>#N/A</v>
      </c>
      <c r="O492" s="123" t="e">
        <f>-1*PMT(a!$E$8/12,2*$U492*a!$E$9,$F492-a!$E$4-$J492,0,1)</f>
        <v>#N/A</v>
      </c>
      <c r="P492" s="123" t="e">
        <f t="shared" si="89"/>
        <v>#N/A</v>
      </c>
      <c r="Q492" s="123" t="e">
        <f t="shared" si="90"/>
        <v>#N/A</v>
      </c>
      <c r="R492" s="114" t="e">
        <f>IF($M492&lt;$I492,"Error",IF(AND($K492&gt;$J492,$M492&gt;$K492),"Error",IF(AND($K492&lt;$J492,$M492&gt;$J492),"Error",-1*PMT(a!$E$8/12,2*$U492*a!$E$9,$F492-$M492-a!$E$4,0,1))))</f>
        <v>#N/A</v>
      </c>
      <c r="S492" s="32">
        <f t="shared" si="91"/>
        <v>1</v>
      </c>
      <c r="T492" s="33" t="e">
        <f t="shared" si="92"/>
        <v>#N/A</v>
      </c>
      <c r="U492" s="33" t="e">
        <f t="shared" si="97"/>
        <v>#N/A</v>
      </c>
      <c r="V492" s="33" t="e">
        <f t="shared" si="93"/>
        <v>#N/A</v>
      </c>
      <c r="W492" s="124">
        <f t="shared" si="94"/>
        <v>0</v>
      </c>
    </row>
    <row r="493" spans="9:23" x14ac:dyDescent="0.25">
      <c r="I493" s="31">
        <v>0</v>
      </c>
      <c r="J493" s="121">
        <f t="shared" si="98"/>
        <v>0</v>
      </c>
      <c r="K493" s="122" t="e">
        <f>MAX(0,($F493-0+PV(a!$E$8/12,2*$U493*a!$E$9,$W493,0,1)))</f>
        <v>#N/A</v>
      </c>
      <c r="L493" s="122" t="e">
        <f t="shared" si="95"/>
        <v>#N/A</v>
      </c>
      <c r="M493" s="114" t="e">
        <f t="shared" si="96"/>
        <v>#N/A</v>
      </c>
      <c r="N493" s="122" t="e">
        <f>-1*PMT(a!$E$8/12,2*$U493*a!$E$9,$F493-a!$E$4-$I493,0,1)</f>
        <v>#N/A</v>
      </c>
      <c r="O493" s="123" t="e">
        <f>-1*PMT(a!$E$8/12,2*$U493*a!$E$9,$F493-a!$E$4-$J493,0,1)</f>
        <v>#N/A</v>
      </c>
      <c r="P493" s="123" t="e">
        <f t="shared" si="89"/>
        <v>#N/A</v>
      </c>
      <c r="Q493" s="123" t="e">
        <f t="shared" si="90"/>
        <v>#N/A</v>
      </c>
      <c r="R493" s="114" t="e">
        <f>IF($M493&lt;$I493,"Error",IF(AND($K493&gt;$J493,$M493&gt;$K493),"Error",IF(AND($K493&lt;$J493,$M493&gt;$J493),"Error",-1*PMT(a!$E$8/12,2*$U493*a!$E$9,$F493-$M493-a!$E$4,0,1))))</f>
        <v>#N/A</v>
      </c>
      <c r="S493" s="32">
        <f t="shared" si="91"/>
        <v>1</v>
      </c>
      <c r="T493" s="33" t="e">
        <f t="shared" si="92"/>
        <v>#N/A</v>
      </c>
      <c r="U493" s="33" t="e">
        <f t="shared" si="97"/>
        <v>#N/A</v>
      </c>
      <c r="V493" s="33" t="e">
        <f t="shared" si="93"/>
        <v>#N/A</v>
      </c>
      <c r="W493" s="124">
        <f t="shared" si="94"/>
        <v>0</v>
      </c>
    </row>
    <row r="494" spans="9:23" x14ac:dyDescent="0.25">
      <c r="I494" s="31">
        <v>0</v>
      </c>
      <c r="J494" s="121">
        <f t="shared" si="98"/>
        <v>0</v>
      </c>
      <c r="K494" s="122" t="e">
        <f>MAX(0,($F494-0+PV(a!$E$8/12,2*$U494*a!$E$9,$W494,0,1)))</f>
        <v>#N/A</v>
      </c>
      <c r="L494" s="122" t="e">
        <f t="shared" si="95"/>
        <v>#N/A</v>
      </c>
      <c r="M494" s="114" t="e">
        <f t="shared" si="96"/>
        <v>#N/A</v>
      </c>
      <c r="N494" s="122" t="e">
        <f>-1*PMT(a!$E$8/12,2*$U494*a!$E$9,$F494-a!$E$4-$I494,0,1)</f>
        <v>#N/A</v>
      </c>
      <c r="O494" s="123" t="e">
        <f>-1*PMT(a!$E$8/12,2*$U494*a!$E$9,$F494-a!$E$4-$J494,0,1)</f>
        <v>#N/A</v>
      </c>
      <c r="P494" s="123" t="e">
        <f t="shared" si="89"/>
        <v>#N/A</v>
      </c>
      <c r="Q494" s="123" t="e">
        <f t="shared" si="90"/>
        <v>#N/A</v>
      </c>
      <c r="R494" s="114" t="e">
        <f>IF($M494&lt;$I494,"Error",IF(AND($K494&gt;$J494,$M494&gt;$K494),"Error",IF(AND($K494&lt;$J494,$M494&gt;$J494),"Error",-1*PMT(a!$E$8/12,2*$U494*a!$E$9,$F494-$M494-a!$E$4,0,1))))</f>
        <v>#N/A</v>
      </c>
      <c r="S494" s="32">
        <f t="shared" si="91"/>
        <v>1</v>
      </c>
      <c r="T494" s="33" t="e">
        <f t="shared" si="92"/>
        <v>#N/A</v>
      </c>
      <c r="U494" s="33" t="e">
        <f t="shared" si="97"/>
        <v>#N/A</v>
      </c>
      <c r="V494" s="33" t="e">
        <f t="shared" si="93"/>
        <v>#N/A</v>
      </c>
      <c r="W494" s="124">
        <f t="shared" si="94"/>
        <v>0</v>
      </c>
    </row>
    <row r="495" spans="9:23" x14ac:dyDescent="0.25">
      <c r="I495" s="31">
        <v>0</v>
      </c>
      <c r="J495" s="121">
        <f t="shared" si="98"/>
        <v>0</v>
      </c>
      <c r="K495" s="122" t="e">
        <f>MAX(0,($F495-0+PV(a!$E$8/12,2*$U495*a!$E$9,$W495,0,1)))</f>
        <v>#N/A</v>
      </c>
      <c r="L495" s="122" t="e">
        <f t="shared" si="95"/>
        <v>#N/A</v>
      </c>
      <c r="M495" s="114" t="e">
        <f t="shared" si="96"/>
        <v>#N/A</v>
      </c>
      <c r="N495" s="122" t="e">
        <f>-1*PMT(a!$E$8/12,2*$U495*a!$E$9,$F495-a!$E$4-$I495,0,1)</f>
        <v>#N/A</v>
      </c>
      <c r="O495" s="123" t="e">
        <f>-1*PMT(a!$E$8/12,2*$U495*a!$E$9,$F495-a!$E$4-$J495,0,1)</f>
        <v>#N/A</v>
      </c>
      <c r="P495" s="123" t="e">
        <f t="shared" si="89"/>
        <v>#N/A</v>
      </c>
      <c r="Q495" s="123" t="e">
        <f t="shared" si="90"/>
        <v>#N/A</v>
      </c>
      <c r="R495" s="114" t="e">
        <f>IF($M495&lt;$I495,"Error",IF(AND($K495&gt;$J495,$M495&gt;$K495),"Error",IF(AND($K495&lt;$J495,$M495&gt;$J495),"Error",-1*PMT(a!$E$8/12,2*$U495*a!$E$9,$F495-$M495-a!$E$4,0,1))))</f>
        <v>#N/A</v>
      </c>
      <c r="S495" s="32">
        <f t="shared" si="91"/>
        <v>1</v>
      </c>
      <c r="T495" s="33" t="e">
        <f t="shared" si="92"/>
        <v>#N/A</v>
      </c>
      <c r="U495" s="33" t="e">
        <f t="shared" si="97"/>
        <v>#N/A</v>
      </c>
      <c r="V495" s="33" t="e">
        <f t="shared" si="93"/>
        <v>#N/A</v>
      </c>
      <c r="W495" s="124">
        <f t="shared" si="94"/>
        <v>0</v>
      </c>
    </row>
    <row r="496" spans="9:23" x14ac:dyDescent="0.25">
      <c r="I496" s="31">
        <v>0</v>
      </c>
      <c r="J496" s="121">
        <f t="shared" si="98"/>
        <v>0</v>
      </c>
      <c r="K496" s="122" t="e">
        <f>MAX(0,($F496-0+PV(a!$E$8/12,2*$U496*a!$E$9,$W496,0,1)))</f>
        <v>#N/A</v>
      </c>
      <c r="L496" s="122" t="e">
        <f t="shared" si="95"/>
        <v>#N/A</v>
      </c>
      <c r="M496" s="114" t="e">
        <f t="shared" si="96"/>
        <v>#N/A</v>
      </c>
      <c r="N496" s="122" t="e">
        <f>-1*PMT(a!$E$8/12,2*$U496*a!$E$9,$F496-a!$E$4-$I496,0,1)</f>
        <v>#N/A</v>
      </c>
      <c r="O496" s="123" t="e">
        <f>-1*PMT(a!$E$8/12,2*$U496*a!$E$9,$F496-a!$E$4-$J496,0,1)</f>
        <v>#N/A</v>
      </c>
      <c r="P496" s="123" t="e">
        <f t="shared" si="89"/>
        <v>#N/A</v>
      </c>
      <c r="Q496" s="123" t="e">
        <f t="shared" si="90"/>
        <v>#N/A</v>
      </c>
      <c r="R496" s="114" t="e">
        <f>IF($M496&lt;$I496,"Error",IF(AND($K496&gt;$J496,$M496&gt;$K496),"Error",IF(AND($K496&lt;$J496,$M496&gt;$J496),"Error",-1*PMT(a!$E$8/12,2*$U496*a!$E$9,$F496-$M496-a!$E$4,0,1))))</f>
        <v>#N/A</v>
      </c>
      <c r="S496" s="32">
        <f t="shared" si="91"/>
        <v>1</v>
      </c>
      <c r="T496" s="33" t="e">
        <f t="shared" si="92"/>
        <v>#N/A</v>
      </c>
      <c r="U496" s="33" t="e">
        <f t="shared" si="97"/>
        <v>#N/A</v>
      </c>
      <c r="V496" s="33" t="e">
        <f t="shared" si="93"/>
        <v>#N/A</v>
      </c>
      <c r="W496" s="124">
        <f t="shared" si="94"/>
        <v>0</v>
      </c>
    </row>
    <row r="497" spans="9:23" x14ac:dyDescent="0.25">
      <c r="I497" s="31">
        <v>0</v>
      </c>
      <c r="J497" s="121">
        <f t="shared" si="98"/>
        <v>0</v>
      </c>
      <c r="K497" s="122" t="e">
        <f>MAX(0,($F497-0+PV(a!$E$8/12,2*$U497*a!$E$9,$W497,0,1)))</f>
        <v>#N/A</v>
      </c>
      <c r="L497" s="122" t="e">
        <f t="shared" si="95"/>
        <v>#N/A</v>
      </c>
      <c r="M497" s="114" t="e">
        <f t="shared" si="96"/>
        <v>#N/A</v>
      </c>
      <c r="N497" s="122" t="e">
        <f>-1*PMT(a!$E$8/12,2*$U497*a!$E$9,$F497-a!$E$4-$I497,0,1)</f>
        <v>#N/A</v>
      </c>
      <c r="O497" s="123" t="e">
        <f>-1*PMT(a!$E$8/12,2*$U497*a!$E$9,$F497-a!$E$4-$J497,0,1)</f>
        <v>#N/A</v>
      </c>
      <c r="P497" s="123" t="e">
        <f t="shared" si="89"/>
        <v>#N/A</v>
      </c>
      <c r="Q497" s="123" t="e">
        <f t="shared" si="90"/>
        <v>#N/A</v>
      </c>
      <c r="R497" s="114" t="e">
        <f>IF($M497&lt;$I497,"Error",IF(AND($K497&gt;$J497,$M497&gt;$K497),"Error",IF(AND($K497&lt;$J497,$M497&gt;$J497),"Error",-1*PMT(a!$E$8/12,2*$U497*a!$E$9,$F497-$M497-a!$E$4,0,1))))</f>
        <v>#N/A</v>
      </c>
      <c r="S497" s="32">
        <f t="shared" si="91"/>
        <v>1</v>
      </c>
      <c r="T497" s="33" t="e">
        <f t="shared" si="92"/>
        <v>#N/A</v>
      </c>
      <c r="U497" s="33" t="e">
        <f t="shared" si="97"/>
        <v>#N/A</v>
      </c>
      <c r="V497" s="33" t="e">
        <f t="shared" si="93"/>
        <v>#N/A</v>
      </c>
      <c r="W497" s="124">
        <f t="shared" si="94"/>
        <v>0</v>
      </c>
    </row>
    <row r="498" spans="9:23" x14ac:dyDescent="0.25">
      <c r="I498" s="31">
        <v>0</v>
      </c>
      <c r="J498" s="121">
        <f t="shared" si="98"/>
        <v>0</v>
      </c>
      <c r="K498" s="122" t="e">
        <f>MAX(0,($F498-0+PV(a!$E$8/12,2*$U498*a!$E$9,$W498,0,1)))</f>
        <v>#N/A</v>
      </c>
      <c r="L498" s="122" t="e">
        <f t="shared" si="95"/>
        <v>#N/A</v>
      </c>
      <c r="M498" s="114" t="e">
        <f t="shared" si="96"/>
        <v>#N/A</v>
      </c>
      <c r="N498" s="122" t="e">
        <f>-1*PMT(a!$E$8/12,2*$U498*a!$E$9,$F498-a!$E$4-$I498,0,1)</f>
        <v>#N/A</v>
      </c>
      <c r="O498" s="123" t="e">
        <f>-1*PMT(a!$E$8/12,2*$U498*a!$E$9,$F498-a!$E$4-$J498,0,1)</f>
        <v>#N/A</v>
      </c>
      <c r="P498" s="123" t="e">
        <f t="shared" si="89"/>
        <v>#N/A</v>
      </c>
      <c r="Q498" s="123" t="e">
        <f t="shared" si="90"/>
        <v>#N/A</v>
      </c>
      <c r="R498" s="114" t="e">
        <f>IF($M498&lt;$I498,"Error",IF(AND($K498&gt;$J498,$M498&gt;$K498),"Error",IF(AND($K498&lt;$J498,$M498&gt;$J498),"Error",-1*PMT(a!$E$8/12,2*$U498*a!$E$9,$F498-$M498-a!$E$4,0,1))))</f>
        <v>#N/A</v>
      </c>
      <c r="S498" s="32">
        <f t="shared" si="91"/>
        <v>1</v>
      </c>
      <c r="T498" s="33" t="e">
        <f t="shared" si="92"/>
        <v>#N/A</v>
      </c>
      <c r="U498" s="33" t="e">
        <f t="shared" si="97"/>
        <v>#N/A</v>
      </c>
      <c r="V498" s="33" t="e">
        <f t="shared" si="93"/>
        <v>#N/A</v>
      </c>
      <c r="W498" s="124">
        <f t="shared" si="94"/>
        <v>0</v>
      </c>
    </row>
    <row r="499" spans="9:23" x14ac:dyDescent="0.25">
      <c r="I499" s="31">
        <v>0</v>
      </c>
      <c r="J499" s="121">
        <f t="shared" si="98"/>
        <v>0</v>
      </c>
      <c r="K499" s="122" t="e">
        <f>MAX(0,($F499-0+PV(a!$E$8/12,2*$U499*a!$E$9,$W499,0,1)))</f>
        <v>#N/A</v>
      </c>
      <c r="L499" s="122" t="e">
        <f t="shared" si="95"/>
        <v>#N/A</v>
      </c>
      <c r="M499" s="114" t="e">
        <f t="shared" si="96"/>
        <v>#N/A</v>
      </c>
      <c r="N499" s="122" t="e">
        <f>-1*PMT(a!$E$8/12,2*$U499*a!$E$9,$F499-a!$E$4-$I499,0,1)</f>
        <v>#N/A</v>
      </c>
      <c r="O499" s="123" t="e">
        <f>-1*PMT(a!$E$8/12,2*$U499*a!$E$9,$F499-a!$E$4-$J499,0,1)</f>
        <v>#N/A</v>
      </c>
      <c r="P499" s="123" t="e">
        <f t="shared" si="89"/>
        <v>#N/A</v>
      </c>
      <c r="Q499" s="123" t="e">
        <f t="shared" si="90"/>
        <v>#N/A</v>
      </c>
      <c r="R499" s="114" t="e">
        <f>IF($M499&lt;$I499,"Error",IF(AND($K499&gt;$J499,$M499&gt;$K499),"Error",IF(AND($K499&lt;$J499,$M499&gt;$J499),"Error",-1*PMT(a!$E$8/12,2*$U499*a!$E$9,$F499-$M499-a!$E$4,0,1))))</f>
        <v>#N/A</v>
      </c>
      <c r="S499" s="32">
        <f t="shared" si="91"/>
        <v>1</v>
      </c>
      <c r="T499" s="33" t="e">
        <f t="shared" si="92"/>
        <v>#N/A</v>
      </c>
      <c r="U499" s="33" t="e">
        <f t="shared" si="97"/>
        <v>#N/A</v>
      </c>
      <c r="V499" s="33" t="e">
        <f t="shared" si="93"/>
        <v>#N/A</v>
      </c>
      <c r="W499" s="124">
        <f t="shared" si="94"/>
        <v>0</v>
      </c>
    </row>
    <row r="500" spans="9:23" x14ac:dyDescent="0.25">
      <c r="I500" s="31">
        <v>0</v>
      </c>
      <c r="J500" s="121">
        <f t="shared" si="98"/>
        <v>0</v>
      </c>
      <c r="K500" s="122" t="e">
        <f>MAX(0,($F500-0+PV(a!$E$8/12,2*$U500*a!$E$9,$W500,0,1)))</f>
        <v>#N/A</v>
      </c>
      <c r="L500" s="122" t="e">
        <f t="shared" si="95"/>
        <v>#N/A</v>
      </c>
      <c r="M500" s="114" t="e">
        <f t="shared" si="96"/>
        <v>#N/A</v>
      </c>
      <c r="N500" s="122" t="e">
        <f>-1*PMT(a!$E$8/12,2*$U500*a!$E$9,$F500-a!$E$4-$I500,0,1)</f>
        <v>#N/A</v>
      </c>
      <c r="O500" s="123" t="e">
        <f>-1*PMT(a!$E$8/12,2*$U500*a!$E$9,$F500-a!$E$4-$J500,0,1)</f>
        <v>#N/A</v>
      </c>
      <c r="P500" s="123" t="e">
        <f t="shared" si="89"/>
        <v>#N/A</v>
      </c>
      <c r="Q500" s="123" t="e">
        <f t="shared" si="90"/>
        <v>#N/A</v>
      </c>
      <c r="R500" s="114" t="e">
        <f>IF($M500&lt;$I500,"Error",IF(AND($K500&gt;$J500,$M500&gt;$K500),"Error",IF(AND($K500&lt;$J500,$M500&gt;$J500),"Error",-1*PMT(a!$E$8/12,2*$U500*a!$E$9,$F500-$M500-a!$E$4,0,1))))</f>
        <v>#N/A</v>
      </c>
      <c r="S500" s="32">
        <f t="shared" si="91"/>
        <v>1</v>
      </c>
      <c r="T500" s="33" t="e">
        <f t="shared" si="92"/>
        <v>#N/A</v>
      </c>
      <c r="U500" s="33" t="e">
        <f t="shared" si="97"/>
        <v>#N/A</v>
      </c>
      <c r="V500" s="33" t="e">
        <f t="shared" si="93"/>
        <v>#N/A</v>
      </c>
      <c r="W500" s="124">
        <f t="shared" si="94"/>
        <v>0</v>
      </c>
    </row>
    <row r="501" spans="9:23" x14ac:dyDescent="0.25">
      <c r="I501" s="31">
        <v>0</v>
      </c>
      <c r="J501" s="121">
        <f t="shared" si="98"/>
        <v>0</v>
      </c>
      <c r="K501" s="122" t="e">
        <f>MAX(0,($F501-0+PV(a!$E$8/12,2*$U501*a!$E$9,$W501,0,1)))</f>
        <v>#N/A</v>
      </c>
      <c r="L501" s="122" t="e">
        <f t="shared" si="95"/>
        <v>#N/A</v>
      </c>
      <c r="M501" s="114" t="e">
        <f t="shared" si="96"/>
        <v>#N/A</v>
      </c>
      <c r="N501" s="122" t="e">
        <f>-1*PMT(a!$E$8/12,2*$U501*a!$E$9,$F501-a!$E$4-$I501,0,1)</f>
        <v>#N/A</v>
      </c>
      <c r="O501" s="123" t="e">
        <f>-1*PMT(a!$E$8/12,2*$U501*a!$E$9,$F501-a!$E$4-$J501,0,1)</f>
        <v>#N/A</v>
      </c>
      <c r="P501" s="123" t="e">
        <f t="shared" si="89"/>
        <v>#N/A</v>
      </c>
      <c r="Q501" s="123" t="e">
        <f t="shared" si="90"/>
        <v>#N/A</v>
      </c>
      <c r="R501" s="114" t="e">
        <f>IF($M501&lt;$I501,"Error",IF(AND($K501&gt;$J501,$M501&gt;$K501),"Error",IF(AND($K501&lt;$J501,$M501&gt;$J501),"Error",-1*PMT(a!$E$8/12,2*$U501*a!$E$9,$F501-$M501-a!$E$4,0,1))))</f>
        <v>#N/A</v>
      </c>
      <c r="S501" s="32">
        <f t="shared" si="91"/>
        <v>1</v>
      </c>
      <c r="T501" s="33" t="e">
        <f t="shared" si="92"/>
        <v>#N/A</v>
      </c>
      <c r="U501" s="33" t="e">
        <f t="shared" si="97"/>
        <v>#N/A</v>
      </c>
      <c r="V501" s="33" t="e">
        <f t="shared" si="93"/>
        <v>#N/A</v>
      </c>
      <c r="W501" s="124">
        <f t="shared" si="94"/>
        <v>0</v>
      </c>
    </row>
    <row r="502" spans="9:23" x14ac:dyDescent="0.25">
      <c r="I502" s="31">
        <v>0</v>
      </c>
      <c r="J502" s="121">
        <f t="shared" si="98"/>
        <v>0</v>
      </c>
      <c r="K502" s="122" t="e">
        <f>MAX(0,($F502-0+PV(a!$E$8/12,2*$U502*a!$E$9,$W502,0,1)))</f>
        <v>#N/A</v>
      </c>
      <c r="L502" s="122" t="e">
        <f t="shared" si="95"/>
        <v>#N/A</v>
      </c>
      <c r="M502" s="114" t="e">
        <f t="shared" si="96"/>
        <v>#N/A</v>
      </c>
      <c r="N502" s="122" t="e">
        <f>-1*PMT(a!$E$8/12,2*$U502*a!$E$9,$F502-a!$E$4-$I502,0,1)</f>
        <v>#N/A</v>
      </c>
      <c r="O502" s="123" t="e">
        <f>-1*PMT(a!$E$8/12,2*$U502*a!$E$9,$F502-a!$E$4-$J502,0,1)</f>
        <v>#N/A</v>
      </c>
      <c r="P502" s="123" t="e">
        <f t="shared" si="89"/>
        <v>#N/A</v>
      </c>
      <c r="Q502" s="123" t="e">
        <f t="shared" si="90"/>
        <v>#N/A</v>
      </c>
      <c r="R502" s="114" t="e">
        <f>IF($M502&lt;$I502,"Error",IF(AND($K502&gt;$J502,$M502&gt;$K502),"Error",IF(AND($K502&lt;$J502,$M502&gt;$J502),"Error",-1*PMT(a!$E$8/12,2*$U502*a!$E$9,$F502-$M502-a!$E$4,0,1))))</f>
        <v>#N/A</v>
      </c>
      <c r="S502" s="32">
        <f t="shared" si="91"/>
        <v>1</v>
      </c>
      <c r="T502" s="33" t="e">
        <f t="shared" si="92"/>
        <v>#N/A</v>
      </c>
      <c r="U502" s="33" t="e">
        <f t="shared" si="97"/>
        <v>#N/A</v>
      </c>
      <c r="V502" s="33" t="e">
        <f t="shared" si="93"/>
        <v>#N/A</v>
      </c>
      <c r="W502" s="124">
        <f t="shared" si="94"/>
        <v>0</v>
      </c>
    </row>
    <row r="503" spans="9:23" x14ac:dyDescent="0.25">
      <c r="I503" s="31">
        <v>0</v>
      </c>
      <c r="J503" s="121">
        <f t="shared" si="98"/>
        <v>0</v>
      </c>
      <c r="K503" s="122" t="e">
        <f>MAX(0,($F503-0+PV(a!$E$8/12,2*$U503*a!$E$9,$W503,0,1)))</f>
        <v>#N/A</v>
      </c>
      <c r="L503" s="122" t="e">
        <f t="shared" si="95"/>
        <v>#N/A</v>
      </c>
      <c r="M503" s="114" t="e">
        <f t="shared" si="96"/>
        <v>#N/A</v>
      </c>
      <c r="N503" s="122" t="e">
        <f>-1*PMT(a!$E$8/12,2*$U503*a!$E$9,$F503-a!$E$4-$I503,0,1)</f>
        <v>#N/A</v>
      </c>
      <c r="O503" s="123" t="e">
        <f>-1*PMT(a!$E$8/12,2*$U503*a!$E$9,$F503-a!$E$4-$J503,0,1)</f>
        <v>#N/A</v>
      </c>
      <c r="P503" s="123" t="e">
        <f t="shared" ref="P503:P566" si="99">IF(K503=0,N503,W503)</f>
        <v>#N/A</v>
      </c>
      <c r="Q503" s="123" t="e">
        <f t="shared" ref="Q503:Q566" si="100">IF(K503=L503,P503,R503)</f>
        <v>#N/A</v>
      </c>
      <c r="R503" s="114" t="e">
        <f>IF($M503&lt;$I503,"Error",IF(AND($K503&gt;$J503,$M503&gt;$K503),"Error",IF(AND($K503&lt;$J503,$M503&gt;$J503),"Error",-1*PMT(a!$E$8/12,2*$U503*a!$E$9,$F503-$M503-a!$E$4,0,1))))</f>
        <v>#N/A</v>
      </c>
      <c r="S503" s="32">
        <f t="shared" ref="S503:S566" si="101">IF(E503="F",0,1)</f>
        <v>1</v>
      </c>
      <c r="T503" s="33" t="e">
        <f t="shared" ref="T503:T566" si="102">IF($S503=1,VLOOKUP(H503,M,11,FALSE),VLOOKUP(H503,F,11,FALSE))</f>
        <v>#N/A</v>
      </c>
      <c r="U503" s="33" t="e">
        <f t="shared" si="97"/>
        <v>#N/A</v>
      </c>
      <c r="V503" s="33" t="e">
        <f t="shared" ref="V503:V566" si="103">+U503*2</f>
        <v>#N/A</v>
      </c>
      <c r="W503" s="124">
        <f t="shared" ref="W503:W566" si="104">+G503/12*0.5</f>
        <v>0</v>
      </c>
    </row>
    <row r="504" spans="9:23" x14ac:dyDescent="0.25">
      <c r="I504" s="31">
        <v>0</v>
      </c>
      <c r="J504" s="121">
        <f t="shared" si="98"/>
        <v>0</v>
      </c>
      <c r="K504" s="122" t="e">
        <f>MAX(0,($F504-0+PV(a!$E$8/12,2*$U504*a!$E$9,$W504,0,1)))</f>
        <v>#N/A</v>
      </c>
      <c r="L504" s="122" t="e">
        <f t="shared" si="95"/>
        <v>#N/A</v>
      </c>
      <c r="M504" s="114" t="e">
        <f t="shared" si="96"/>
        <v>#N/A</v>
      </c>
      <c r="N504" s="122" t="e">
        <f>-1*PMT(a!$E$8/12,2*$U504*a!$E$9,$F504-a!$E$4-$I504,0,1)</f>
        <v>#N/A</v>
      </c>
      <c r="O504" s="123" t="e">
        <f>-1*PMT(a!$E$8/12,2*$U504*a!$E$9,$F504-a!$E$4-$J504,0,1)</f>
        <v>#N/A</v>
      </c>
      <c r="P504" s="123" t="e">
        <f t="shared" si="99"/>
        <v>#N/A</v>
      </c>
      <c r="Q504" s="123" t="e">
        <f t="shared" si="100"/>
        <v>#N/A</v>
      </c>
      <c r="R504" s="114" t="e">
        <f>IF($M504&lt;$I504,"Error",IF(AND($K504&gt;$J504,$M504&gt;$K504),"Error",IF(AND($K504&lt;$J504,$M504&gt;$J504),"Error",-1*PMT(a!$E$8/12,2*$U504*a!$E$9,$F504-$M504-a!$E$4,0,1))))</f>
        <v>#N/A</v>
      </c>
      <c r="S504" s="32">
        <f t="shared" si="101"/>
        <v>1</v>
      </c>
      <c r="T504" s="33" t="e">
        <f t="shared" si="102"/>
        <v>#N/A</v>
      </c>
      <c r="U504" s="33" t="e">
        <f t="shared" si="97"/>
        <v>#N/A</v>
      </c>
      <c r="V504" s="33" t="e">
        <f t="shared" si="103"/>
        <v>#N/A</v>
      </c>
      <c r="W504" s="124">
        <f t="shared" si="104"/>
        <v>0</v>
      </c>
    </row>
    <row r="505" spans="9:23" x14ac:dyDescent="0.25">
      <c r="I505" s="31">
        <v>0</v>
      </c>
      <c r="J505" s="121">
        <f t="shared" si="98"/>
        <v>0</v>
      </c>
      <c r="K505" s="122" t="e">
        <f>MAX(0,($F505-0+PV(a!$E$8/12,2*$U505*a!$E$9,$W505,0,1)))</f>
        <v>#N/A</v>
      </c>
      <c r="L505" s="122" t="e">
        <f t="shared" si="95"/>
        <v>#N/A</v>
      </c>
      <c r="M505" s="114" t="e">
        <f t="shared" si="96"/>
        <v>#N/A</v>
      </c>
      <c r="N505" s="122" t="e">
        <f>-1*PMT(a!$E$8/12,2*$U505*a!$E$9,$F505-a!$E$4-$I505,0,1)</f>
        <v>#N/A</v>
      </c>
      <c r="O505" s="123" t="e">
        <f>-1*PMT(a!$E$8/12,2*$U505*a!$E$9,$F505-a!$E$4-$J505,0,1)</f>
        <v>#N/A</v>
      </c>
      <c r="P505" s="123" t="e">
        <f t="shared" si="99"/>
        <v>#N/A</v>
      </c>
      <c r="Q505" s="123" t="e">
        <f t="shared" si="100"/>
        <v>#N/A</v>
      </c>
      <c r="R505" s="114" t="e">
        <f>IF($M505&lt;$I505,"Error",IF(AND($K505&gt;$J505,$M505&gt;$K505),"Error",IF(AND($K505&lt;$J505,$M505&gt;$J505),"Error",-1*PMT(a!$E$8/12,2*$U505*a!$E$9,$F505-$M505-a!$E$4,0,1))))</f>
        <v>#N/A</v>
      </c>
      <c r="S505" s="32">
        <f t="shared" si="101"/>
        <v>1</v>
      </c>
      <c r="T505" s="33" t="e">
        <f t="shared" si="102"/>
        <v>#N/A</v>
      </c>
      <c r="U505" s="33" t="e">
        <f t="shared" si="97"/>
        <v>#N/A</v>
      </c>
      <c r="V505" s="33" t="e">
        <f t="shared" si="103"/>
        <v>#N/A</v>
      </c>
      <c r="W505" s="124">
        <f t="shared" si="104"/>
        <v>0</v>
      </c>
    </row>
    <row r="506" spans="9:23" x14ac:dyDescent="0.25">
      <c r="I506" s="31">
        <v>0</v>
      </c>
      <c r="J506" s="121">
        <f t="shared" si="98"/>
        <v>0</v>
      </c>
      <c r="K506" s="122" t="e">
        <f>MAX(0,($F506-0+PV(a!$E$8/12,2*$U506*a!$E$9,$W506,0,1)))</f>
        <v>#N/A</v>
      </c>
      <c r="L506" s="122" t="e">
        <f t="shared" si="95"/>
        <v>#N/A</v>
      </c>
      <c r="M506" s="114" t="e">
        <f t="shared" si="96"/>
        <v>#N/A</v>
      </c>
      <c r="N506" s="122" t="e">
        <f>-1*PMT(a!$E$8/12,2*$U506*a!$E$9,$F506-a!$E$4-$I506,0,1)</f>
        <v>#N/A</v>
      </c>
      <c r="O506" s="123" t="e">
        <f>-1*PMT(a!$E$8/12,2*$U506*a!$E$9,$F506-a!$E$4-$J506,0,1)</f>
        <v>#N/A</v>
      </c>
      <c r="P506" s="123" t="e">
        <f t="shared" si="99"/>
        <v>#N/A</v>
      </c>
      <c r="Q506" s="123" t="e">
        <f t="shared" si="100"/>
        <v>#N/A</v>
      </c>
      <c r="R506" s="114" t="e">
        <f>IF($M506&lt;$I506,"Error",IF(AND($K506&gt;$J506,$M506&gt;$K506),"Error",IF(AND($K506&lt;$J506,$M506&gt;$J506),"Error",-1*PMT(a!$E$8/12,2*$U506*a!$E$9,$F506-$M506-a!$E$4,0,1))))</f>
        <v>#N/A</v>
      </c>
      <c r="S506" s="32">
        <f t="shared" si="101"/>
        <v>1</v>
      </c>
      <c r="T506" s="33" t="e">
        <f t="shared" si="102"/>
        <v>#N/A</v>
      </c>
      <c r="U506" s="33" t="e">
        <f t="shared" si="97"/>
        <v>#N/A</v>
      </c>
      <c r="V506" s="33" t="e">
        <f t="shared" si="103"/>
        <v>#N/A</v>
      </c>
      <c r="W506" s="124">
        <f t="shared" si="104"/>
        <v>0</v>
      </c>
    </row>
    <row r="507" spans="9:23" x14ac:dyDescent="0.25">
      <c r="I507" s="31">
        <v>0</v>
      </c>
      <c r="J507" s="121">
        <f t="shared" si="98"/>
        <v>0</v>
      </c>
      <c r="K507" s="122" t="e">
        <f>MAX(0,($F507-0+PV(a!$E$8/12,2*$U507*a!$E$9,$W507,0,1)))</f>
        <v>#N/A</v>
      </c>
      <c r="L507" s="122" t="e">
        <f t="shared" si="95"/>
        <v>#N/A</v>
      </c>
      <c r="M507" s="114" t="e">
        <f t="shared" si="96"/>
        <v>#N/A</v>
      </c>
      <c r="N507" s="122" t="e">
        <f>-1*PMT(a!$E$8/12,2*$U507*a!$E$9,$F507-a!$E$4-$I507,0,1)</f>
        <v>#N/A</v>
      </c>
      <c r="O507" s="123" t="e">
        <f>-1*PMT(a!$E$8/12,2*$U507*a!$E$9,$F507-a!$E$4-$J507,0,1)</f>
        <v>#N/A</v>
      </c>
      <c r="P507" s="123" t="e">
        <f t="shared" si="99"/>
        <v>#N/A</v>
      </c>
      <c r="Q507" s="123" t="e">
        <f t="shared" si="100"/>
        <v>#N/A</v>
      </c>
      <c r="R507" s="114" t="e">
        <f>IF($M507&lt;$I507,"Error",IF(AND($K507&gt;$J507,$M507&gt;$K507),"Error",IF(AND($K507&lt;$J507,$M507&gt;$J507),"Error",-1*PMT(a!$E$8/12,2*$U507*a!$E$9,$F507-$M507-a!$E$4,0,1))))</f>
        <v>#N/A</v>
      </c>
      <c r="S507" s="32">
        <f t="shared" si="101"/>
        <v>1</v>
      </c>
      <c r="T507" s="33" t="e">
        <f t="shared" si="102"/>
        <v>#N/A</v>
      </c>
      <c r="U507" s="33" t="e">
        <f t="shared" si="97"/>
        <v>#N/A</v>
      </c>
      <c r="V507" s="33" t="e">
        <f t="shared" si="103"/>
        <v>#N/A</v>
      </c>
      <c r="W507" s="124">
        <f t="shared" si="104"/>
        <v>0</v>
      </c>
    </row>
    <row r="508" spans="9:23" x14ac:dyDescent="0.25">
      <c r="I508" s="31">
        <v>0</v>
      </c>
      <c r="J508" s="121">
        <f t="shared" si="98"/>
        <v>0</v>
      </c>
      <c r="K508" s="122" t="e">
        <f>MAX(0,($F508-0+PV(a!$E$8/12,2*$U508*a!$E$9,$W508,0,1)))</f>
        <v>#N/A</v>
      </c>
      <c r="L508" s="122" t="e">
        <f t="shared" si="95"/>
        <v>#N/A</v>
      </c>
      <c r="M508" s="114" t="e">
        <f t="shared" si="96"/>
        <v>#N/A</v>
      </c>
      <c r="N508" s="122" t="e">
        <f>-1*PMT(a!$E$8/12,2*$U508*a!$E$9,$F508-a!$E$4-$I508,0,1)</f>
        <v>#N/A</v>
      </c>
      <c r="O508" s="123" t="e">
        <f>-1*PMT(a!$E$8/12,2*$U508*a!$E$9,$F508-a!$E$4-$J508,0,1)</f>
        <v>#N/A</v>
      </c>
      <c r="P508" s="123" t="e">
        <f t="shared" si="99"/>
        <v>#N/A</v>
      </c>
      <c r="Q508" s="123" t="e">
        <f t="shared" si="100"/>
        <v>#N/A</v>
      </c>
      <c r="R508" s="114" t="e">
        <f>IF($M508&lt;$I508,"Error",IF(AND($K508&gt;$J508,$M508&gt;$K508),"Error",IF(AND($K508&lt;$J508,$M508&gt;$J508),"Error",-1*PMT(a!$E$8/12,2*$U508*a!$E$9,$F508-$M508-a!$E$4,0,1))))</f>
        <v>#N/A</v>
      </c>
      <c r="S508" s="32">
        <f t="shared" si="101"/>
        <v>1</v>
      </c>
      <c r="T508" s="33" t="e">
        <f t="shared" si="102"/>
        <v>#N/A</v>
      </c>
      <c r="U508" s="33" t="e">
        <f t="shared" si="97"/>
        <v>#N/A</v>
      </c>
      <c r="V508" s="33" t="e">
        <f t="shared" si="103"/>
        <v>#N/A</v>
      </c>
      <c r="W508" s="124">
        <f t="shared" si="104"/>
        <v>0</v>
      </c>
    </row>
    <row r="509" spans="9:23" x14ac:dyDescent="0.25">
      <c r="I509" s="31">
        <v>0</v>
      </c>
      <c r="J509" s="121">
        <f t="shared" si="98"/>
        <v>0</v>
      </c>
      <c r="K509" s="122" t="e">
        <f>MAX(0,($F509-0+PV(a!$E$8/12,2*$U509*a!$E$9,$W509,0,1)))</f>
        <v>#N/A</v>
      </c>
      <c r="L509" s="122" t="e">
        <f t="shared" si="95"/>
        <v>#N/A</v>
      </c>
      <c r="M509" s="114" t="e">
        <f t="shared" si="96"/>
        <v>#N/A</v>
      </c>
      <c r="N509" s="122" t="e">
        <f>-1*PMT(a!$E$8/12,2*$U509*a!$E$9,$F509-a!$E$4-$I509,0,1)</f>
        <v>#N/A</v>
      </c>
      <c r="O509" s="123" t="e">
        <f>-1*PMT(a!$E$8/12,2*$U509*a!$E$9,$F509-a!$E$4-$J509,0,1)</f>
        <v>#N/A</v>
      </c>
      <c r="P509" s="123" t="e">
        <f t="shared" si="99"/>
        <v>#N/A</v>
      </c>
      <c r="Q509" s="123" t="e">
        <f t="shared" si="100"/>
        <v>#N/A</v>
      </c>
      <c r="R509" s="114" t="e">
        <f>IF($M509&lt;$I509,"Error",IF(AND($K509&gt;$J509,$M509&gt;$K509),"Error",IF(AND($K509&lt;$J509,$M509&gt;$J509),"Error",-1*PMT(a!$E$8/12,2*$U509*a!$E$9,$F509-$M509-a!$E$4,0,1))))</f>
        <v>#N/A</v>
      </c>
      <c r="S509" s="32">
        <f t="shared" si="101"/>
        <v>1</v>
      </c>
      <c r="T509" s="33" t="e">
        <f t="shared" si="102"/>
        <v>#N/A</v>
      </c>
      <c r="U509" s="33" t="e">
        <f t="shared" si="97"/>
        <v>#N/A</v>
      </c>
      <c r="V509" s="33" t="e">
        <f t="shared" si="103"/>
        <v>#N/A</v>
      </c>
      <c r="W509" s="124">
        <f t="shared" si="104"/>
        <v>0</v>
      </c>
    </row>
    <row r="510" spans="9:23" x14ac:dyDescent="0.25">
      <c r="I510" s="31">
        <v>0</v>
      </c>
      <c r="J510" s="121">
        <f t="shared" si="98"/>
        <v>0</v>
      </c>
      <c r="K510" s="122" t="e">
        <f>MAX(0,($F510-0+PV(a!$E$8/12,2*$U510*a!$E$9,$W510,0,1)))</f>
        <v>#N/A</v>
      </c>
      <c r="L510" s="122" t="e">
        <f t="shared" si="95"/>
        <v>#N/A</v>
      </c>
      <c r="M510" s="114" t="e">
        <f t="shared" si="96"/>
        <v>#N/A</v>
      </c>
      <c r="N510" s="122" t="e">
        <f>-1*PMT(a!$E$8/12,2*$U510*a!$E$9,$F510-a!$E$4-$I510,0,1)</f>
        <v>#N/A</v>
      </c>
      <c r="O510" s="123" t="e">
        <f>-1*PMT(a!$E$8/12,2*$U510*a!$E$9,$F510-a!$E$4-$J510,0,1)</f>
        <v>#N/A</v>
      </c>
      <c r="P510" s="123" t="e">
        <f t="shared" si="99"/>
        <v>#N/A</v>
      </c>
      <c r="Q510" s="123" t="e">
        <f t="shared" si="100"/>
        <v>#N/A</v>
      </c>
      <c r="R510" s="114" t="e">
        <f>IF($M510&lt;$I510,"Error",IF(AND($K510&gt;$J510,$M510&gt;$K510),"Error",IF(AND($K510&lt;$J510,$M510&gt;$J510),"Error",-1*PMT(a!$E$8/12,2*$U510*a!$E$9,$F510-$M510-a!$E$4,0,1))))</f>
        <v>#N/A</v>
      </c>
      <c r="S510" s="32">
        <f t="shared" si="101"/>
        <v>1</v>
      </c>
      <c r="T510" s="33" t="e">
        <f t="shared" si="102"/>
        <v>#N/A</v>
      </c>
      <c r="U510" s="33" t="e">
        <f t="shared" si="97"/>
        <v>#N/A</v>
      </c>
      <c r="V510" s="33" t="e">
        <f t="shared" si="103"/>
        <v>#N/A</v>
      </c>
      <c r="W510" s="124">
        <f t="shared" si="104"/>
        <v>0</v>
      </c>
    </row>
    <row r="511" spans="9:23" x14ac:dyDescent="0.25">
      <c r="I511" s="31">
        <v>0</v>
      </c>
      <c r="J511" s="121">
        <f t="shared" si="98"/>
        <v>0</v>
      </c>
      <c r="K511" s="122" t="e">
        <f>MAX(0,($F511-0+PV(a!$E$8/12,2*$U511*a!$E$9,$W511,0,1)))</f>
        <v>#N/A</v>
      </c>
      <c r="L511" s="122" t="e">
        <f t="shared" si="95"/>
        <v>#N/A</v>
      </c>
      <c r="M511" s="114" t="e">
        <f t="shared" si="96"/>
        <v>#N/A</v>
      </c>
      <c r="N511" s="122" t="e">
        <f>-1*PMT(a!$E$8/12,2*$U511*a!$E$9,$F511-a!$E$4-$I511,0,1)</f>
        <v>#N/A</v>
      </c>
      <c r="O511" s="123" t="e">
        <f>-1*PMT(a!$E$8/12,2*$U511*a!$E$9,$F511-a!$E$4-$J511,0,1)</f>
        <v>#N/A</v>
      </c>
      <c r="P511" s="123" t="e">
        <f t="shared" si="99"/>
        <v>#N/A</v>
      </c>
      <c r="Q511" s="123" t="e">
        <f t="shared" si="100"/>
        <v>#N/A</v>
      </c>
      <c r="R511" s="114" t="e">
        <f>IF($M511&lt;$I511,"Error",IF(AND($K511&gt;$J511,$M511&gt;$K511),"Error",IF(AND($K511&lt;$J511,$M511&gt;$J511),"Error",-1*PMT(a!$E$8/12,2*$U511*a!$E$9,$F511-$M511-a!$E$4,0,1))))</f>
        <v>#N/A</v>
      </c>
      <c r="S511" s="32">
        <f t="shared" si="101"/>
        <v>1</v>
      </c>
      <c r="T511" s="33" t="e">
        <f t="shared" si="102"/>
        <v>#N/A</v>
      </c>
      <c r="U511" s="33" t="e">
        <f t="shared" si="97"/>
        <v>#N/A</v>
      </c>
      <c r="V511" s="33" t="e">
        <f t="shared" si="103"/>
        <v>#N/A</v>
      </c>
      <c r="W511" s="124">
        <f t="shared" si="104"/>
        <v>0</v>
      </c>
    </row>
    <row r="512" spans="9:23" x14ac:dyDescent="0.25">
      <c r="I512" s="31">
        <v>0</v>
      </c>
      <c r="J512" s="121">
        <f t="shared" si="98"/>
        <v>0</v>
      </c>
      <c r="K512" s="122" t="e">
        <f>MAX(0,($F512-0+PV(a!$E$8/12,2*$U512*a!$E$9,$W512,0,1)))</f>
        <v>#N/A</v>
      </c>
      <c r="L512" s="122" t="e">
        <f t="shared" si="95"/>
        <v>#N/A</v>
      </c>
      <c r="M512" s="114" t="e">
        <f t="shared" si="96"/>
        <v>#N/A</v>
      </c>
      <c r="N512" s="122" t="e">
        <f>-1*PMT(a!$E$8/12,2*$U512*a!$E$9,$F512-a!$E$4-$I512,0,1)</f>
        <v>#N/A</v>
      </c>
      <c r="O512" s="123" t="e">
        <f>-1*PMT(a!$E$8/12,2*$U512*a!$E$9,$F512-a!$E$4-$J512,0,1)</f>
        <v>#N/A</v>
      </c>
      <c r="P512" s="123" t="e">
        <f t="shared" si="99"/>
        <v>#N/A</v>
      </c>
      <c r="Q512" s="123" t="e">
        <f t="shared" si="100"/>
        <v>#N/A</v>
      </c>
      <c r="R512" s="114" t="e">
        <f>IF($M512&lt;$I512,"Error",IF(AND($K512&gt;$J512,$M512&gt;$K512),"Error",IF(AND($K512&lt;$J512,$M512&gt;$J512),"Error",-1*PMT(a!$E$8/12,2*$U512*a!$E$9,$F512-$M512-a!$E$4,0,1))))</f>
        <v>#N/A</v>
      </c>
      <c r="S512" s="32">
        <f t="shared" si="101"/>
        <v>1</v>
      </c>
      <c r="T512" s="33" t="e">
        <f t="shared" si="102"/>
        <v>#N/A</v>
      </c>
      <c r="U512" s="33" t="e">
        <f t="shared" si="97"/>
        <v>#N/A</v>
      </c>
      <c r="V512" s="33" t="e">
        <f t="shared" si="103"/>
        <v>#N/A</v>
      </c>
      <c r="W512" s="124">
        <f t="shared" si="104"/>
        <v>0</v>
      </c>
    </row>
    <row r="513" spans="9:23" x14ac:dyDescent="0.25">
      <c r="I513" s="31">
        <v>0</v>
      </c>
      <c r="J513" s="121">
        <f t="shared" si="98"/>
        <v>0</v>
      </c>
      <c r="K513" s="122" t="e">
        <f>MAX(0,($F513-0+PV(a!$E$8/12,2*$U513*a!$E$9,$W513,0,1)))</f>
        <v>#N/A</v>
      </c>
      <c r="L513" s="122" t="e">
        <f t="shared" si="95"/>
        <v>#N/A</v>
      </c>
      <c r="M513" s="114" t="e">
        <f t="shared" si="96"/>
        <v>#N/A</v>
      </c>
      <c r="N513" s="122" t="e">
        <f>-1*PMT(a!$E$8/12,2*$U513*a!$E$9,$F513-a!$E$4-$I513,0,1)</f>
        <v>#N/A</v>
      </c>
      <c r="O513" s="123" t="e">
        <f>-1*PMT(a!$E$8/12,2*$U513*a!$E$9,$F513-a!$E$4-$J513,0,1)</f>
        <v>#N/A</v>
      </c>
      <c r="P513" s="123" t="e">
        <f t="shared" si="99"/>
        <v>#N/A</v>
      </c>
      <c r="Q513" s="123" t="e">
        <f t="shared" si="100"/>
        <v>#N/A</v>
      </c>
      <c r="R513" s="114" t="e">
        <f>IF($M513&lt;$I513,"Error",IF(AND($K513&gt;$J513,$M513&gt;$K513),"Error",IF(AND($K513&lt;$J513,$M513&gt;$J513),"Error",-1*PMT(a!$E$8/12,2*$U513*a!$E$9,$F513-$M513-a!$E$4,0,1))))</f>
        <v>#N/A</v>
      </c>
      <c r="S513" s="32">
        <f t="shared" si="101"/>
        <v>1</v>
      </c>
      <c r="T513" s="33" t="e">
        <f t="shared" si="102"/>
        <v>#N/A</v>
      </c>
      <c r="U513" s="33" t="e">
        <f t="shared" si="97"/>
        <v>#N/A</v>
      </c>
      <c r="V513" s="33" t="e">
        <f t="shared" si="103"/>
        <v>#N/A</v>
      </c>
      <c r="W513" s="124">
        <f t="shared" si="104"/>
        <v>0</v>
      </c>
    </row>
    <row r="514" spans="9:23" x14ac:dyDescent="0.25">
      <c r="I514" s="31">
        <v>0</v>
      </c>
      <c r="J514" s="121">
        <f t="shared" si="98"/>
        <v>0</v>
      </c>
      <c r="K514" s="122" t="e">
        <f>MAX(0,($F514-0+PV(a!$E$8/12,2*$U514*a!$E$9,$W514,0,1)))</f>
        <v>#N/A</v>
      </c>
      <c r="L514" s="122" t="e">
        <f t="shared" si="95"/>
        <v>#N/A</v>
      </c>
      <c r="M514" s="114" t="e">
        <f t="shared" si="96"/>
        <v>#N/A</v>
      </c>
      <c r="N514" s="122" t="e">
        <f>-1*PMT(a!$E$8/12,2*$U514*a!$E$9,$F514-a!$E$4-$I514,0,1)</f>
        <v>#N/A</v>
      </c>
      <c r="O514" s="123" t="e">
        <f>-1*PMT(a!$E$8/12,2*$U514*a!$E$9,$F514-a!$E$4-$J514,0,1)</f>
        <v>#N/A</v>
      </c>
      <c r="P514" s="123" t="e">
        <f t="shared" si="99"/>
        <v>#N/A</v>
      </c>
      <c r="Q514" s="123" t="e">
        <f t="shared" si="100"/>
        <v>#N/A</v>
      </c>
      <c r="R514" s="114" t="e">
        <f>IF($M514&lt;$I514,"Error",IF(AND($K514&gt;$J514,$M514&gt;$K514),"Error",IF(AND($K514&lt;$J514,$M514&gt;$J514),"Error",-1*PMT(a!$E$8/12,2*$U514*a!$E$9,$F514-$M514-a!$E$4,0,1))))</f>
        <v>#N/A</v>
      </c>
      <c r="S514" s="32">
        <f t="shared" si="101"/>
        <v>1</v>
      </c>
      <c r="T514" s="33" t="e">
        <f t="shared" si="102"/>
        <v>#N/A</v>
      </c>
      <c r="U514" s="33" t="e">
        <f t="shared" si="97"/>
        <v>#N/A</v>
      </c>
      <c r="V514" s="33" t="e">
        <f t="shared" si="103"/>
        <v>#N/A</v>
      </c>
      <c r="W514" s="124">
        <f t="shared" si="104"/>
        <v>0</v>
      </c>
    </row>
    <row r="515" spans="9:23" x14ac:dyDescent="0.25">
      <c r="I515" s="31">
        <v>0</v>
      </c>
      <c r="J515" s="121">
        <f t="shared" si="98"/>
        <v>0</v>
      </c>
      <c r="K515" s="122" t="e">
        <f>MAX(0,($F515-0+PV(a!$E$8/12,2*$U515*a!$E$9,$W515,0,1)))</f>
        <v>#N/A</v>
      </c>
      <c r="L515" s="122" t="e">
        <f t="shared" ref="L515:L578" si="105">MAX(IF(K515&gt;F515*0.5,F515*0.5,K515),J515)</f>
        <v>#N/A</v>
      </c>
      <c r="M515" s="114" t="e">
        <f t="shared" ref="M515:M578" si="106">IF(OR(K515&lt;=0,K515&lt;J515),J515,MIN(K515,F515*50%))</f>
        <v>#N/A</v>
      </c>
      <c r="N515" s="122" t="e">
        <f>-1*PMT(a!$E$8/12,2*$U515*a!$E$9,$F515-a!$E$4-$I515,0,1)</f>
        <v>#N/A</v>
      </c>
      <c r="O515" s="123" t="e">
        <f>-1*PMT(a!$E$8/12,2*$U515*a!$E$9,$F515-a!$E$4-$J515,0,1)</f>
        <v>#N/A</v>
      </c>
      <c r="P515" s="123" t="e">
        <f t="shared" si="99"/>
        <v>#N/A</v>
      </c>
      <c r="Q515" s="123" t="e">
        <f t="shared" si="100"/>
        <v>#N/A</v>
      </c>
      <c r="R515" s="114" t="e">
        <f>IF($M515&lt;$I515,"Error",IF(AND($K515&gt;$J515,$M515&gt;$K515),"Error",IF(AND($K515&lt;$J515,$M515&gt;$J515),"Error",-1*PMT(a!$E$8/12,2*$U515*a!$E$9,$F515-$M515-a!$E$4,0,1))))</f>
        <v>#N/A</v>
      </c>
      <c r="S515" s="32">
        <f t="shared" si="101"/>
        <v>1</v>
      </c>
      <c r="T515" s="33" t="e">
        <f t="shared" si="102"/>
        <v>#N/A</v>
      </c>
      <c r="U515" s="33" t="e">
        <f t="shared" si="97"/>
        <v>#N/A</v>
      </c>
      <c r="V515" s="33" t="e">
        <f t="shared" si="103"/>
        <v>#N/A</v>
      </c>
      <c r="W515" s="124">
        <f t="shared" si="104"/>
        <v>0</v>
      </c>
    </row>
    <row r="516" spans="9:23" x14ac:dyDescent="0.25">
      <c r="I516" s="31">
        <v>0</v>
      </c>
      <c r="J516" s="121">
        <f t="shared" si="98"/>
        <v>0</v>
      </c>
      <c r="K516" s="122" t="e">
        <f>MAX(0,($F516-0+PV(a!$E$8/12,2*$U516*a!$E$9,$W516,0,1)))</f>
        <v>#N/A</v>
      </c>
      <c r="L516" s="122" t="e">
        <f t="shared" si="105"/>
        <v>#N/A</v>
      </c>
      <c r="M516" s="114" t="e">
        <f t="shared" si="106"/>
        <v>#N/A</v>
      </c>
      <c r="N516" s="122" t="e">
        <f>-1*PMT(a!$E$8/12,2*$U516*a!$E$9,$F516-a!$E$4-$I516,0,1)</f>
        <v>#N/A</v>
      </c>
      <c r="O516" s="123" t="e">
        <f>-1*PMT(a!$E$8/12,2*$U516*a!$E$9,$F516-a!$E$4-$J516,0,1)</f>
        <v>#N/A</v>
      </c>
      <c r="P516" s="123" t="e">
        <f t="shared" si="99"/>
        <v>#N/A</v>
      </c>
      <c r="Q516" s="123" t="e">
        <f t="shared" si="100"/>
        <v>#N/A</v>
      </c>
      <c r="R516" s="114" t="e">
        <f>IF($M516&lt;$I516,"Error",IF(AND($K516&gt;$J516,$M516&gt;$K516),"Error",IF(AND($K516&lt;$J516,$M516&gt;$J516),"Error",-1*PMT(a!$E$8/12,2*$U516*a!$E$9,$F516-$M516-a!$E$4,0,1))))</f>
        <v>#N/A</v>
      </c>
      <c r="S516" s="32">
        <f t="shared" si="101"/>
        <v>1</v>
      </c>
      <c r="T516" s="33" t="e">
        <f t="shared" si="102"/>
        <v>#N/A</v>
      </c>
      <c r="U516" s="33" t="e">
        <f t="shared" si="97"/>
        <v>#N/A</v>
      </c>
      <c r="V516" s="33" t="e">
        <f t="shared" si="103"/>
        <v>#N/A</v>
      </c>
      <c r="W516" s="124">
        <f t="shared" si="104"/>
        <v>0</v>
      </c>
    </row>
    <row r="517" spans="9:23" x14ac:dyDescent="0.25">
      <c r="I517" s="31">
        <v>0</v>
      </c>
      <c r="J517" s="121">
        <f t="shared" si="98"/>
        <v>0</v>
      </c>
      <c r="K517" s="122" t="e">
        <f>MAX(0,($F517-0+PV(a!$E$8/12,2*$U517*a!$E$9,$W517,0,1)))</f>
        <v>#N/A</v>
      </c>
      <c r="L517" s="122" t="e">
        <f t="shared" si="105"/>
        <v>#N/A</v>
      </c>
      <c r="M517" s="114" t="e">
        <f t="shared" si="106"/>
        <v>#N/A</v>
      </c>
      <c r="N517" s="122" t="e">
        <f>-1*PMT(a!$E$8/12,2*$U517*a!$E$9,$F517-a!$E$4-$I517,0,1)</f>
        <v>#N/A</v>
      </c>
      <c r="O517" s="123" t="e">
        <f>-1*PMT(a!$E$8/12,2*$U517*a!$E$9,$F517-a!$E$4-$J517,0,1)</f>
        <v>#N/A</v>
      </c>
      <c r="P517" s="123" t="e">
        <f t="shared" si="99"/>
        <v>#N/A</v>
      </c>
      <c r="Q517" s="123" t="e">
        <f t="shared" si="100"/>
        <v>#N/A</v>
      </c>
      <c r="R517" s="114" t="e">
        <f>IF($M517&lt;$I517,"Error",IF(AND($K517&gt;$J517,$M517&gt;$K517),"Error",IF(AND($K517&lt;$J517,$M517&gt;$J517),"Error",-1*PMT(a!$E$8/12,2*$U517*a!$E$9,$F517-$M517-a!$E$4,0,1))))</f>
        <v>#N/A</v>
      </c>
      <c r="S517" s="32">
        <f t="shared" si="101"/>
        <v>1</v>
      </c>
      <c r="T517" s="33" t="e">
        <f t="shared" si="102"/>
        <v>#N/A</v>
      </c>
      <c r="U517" s="33" t="e">
        <f t="shared" si="97"/>
        <v>#N/A</v>
      </c>
      <c r="V517" s="33" t="e">
        <f t="shared" si="103"/>
        <v>#N/A</v>
      </c>
      <c r="W517" s="124">
        <f t="shared" si="104"/>
        <v>0</v>
      </c>
    </row>
    <row r="518" spans="9:23" x14ac:dyDescent="0.25">
      <c r="I518" s="31">
        <v>0</v>
      </c>
      <c r="J518" s="121">
        <f t="shared" si="98"/>
        <v>0</v>
      </c>
      <c r="K518" s="122" t="e">
        <f>MAX(0,($F518-0+PV(a!$E$8/12,2*$U518*a!$E$9,$W518,0,1)))</f>
        <v>#N/A</v>
      </c>
      <c r="L518" s="122" t="e">
        <f t="shared" si="105"/>
        <v>#N/A</v>
      </c>
      <c r="M518" s="114" t="e">
        <f t="shared" si="106"/>
        <v>#N/A</v>
      </c>
      <c r="N518" s="122" t="e">
        <f>-1*PMT(a!$E$8/12,2*$U518*a!$E$9,$F518-a!$E$4-$I518,0,1)</f>
        <v>#N/A</v>
      </c>
      <c r="O518" s="123" t="e">
        <f>-1*PMT(a!$E$8/12,2*$U518*a!$E$9,$F518-a!$E$4-$J518,0,1)</f>
        <v>#N/A</v>
      </c>
      <c r="P518" s="123" t="e">
        <f t="shared" si="99"/>
        <v>#N/A</v>
      </c>
      <c r="Q518" s="123" t="e">
        <f t="shared" si="100"/>
        <v>#N/A</v>
      </c>
      <c r="R518" s="114" t="e">
        <f>IF($M518&lt;$I518,"Error",IF(AND($K518&gt;$J518,$M518&gt;$K518),"Error",IF(AND($K518&lt;$J518,$M518&gt;$J518),"Error",-1*PMT(a!$E$8/12,2*$U518*a!$E$9,$F518-$M518-a!$E$4,0,1))))</f>
        <v>#N/A</v>
      </c>
      <c r="S518" s="32">
        <f t="shared" si="101"/>
        <v>1</v>
      </c>
      <c r="T518" s="33" t="e">
        <f t="shared" si="102"/>
        <v>#N/A</v>
      </c>
      <c r="U518" s="33" t="e">
        <f t="shared" si="97"/>
        <v>#N/A</v>
      </c>
      <c r="V518" s="33" t="e">
        <f t="shared" si="103"/>
        <v>#N/A</v>
      </c>
      <c r="W518" s="124">
        <f t="shared" si="104"/>
        <v>0</v>
      </c>
    </row>
    <row r="519" spans="9:23" x14ac:dyDescent="0.25">
      <c r="I519" s="31">
        <v>0</v>
      </c>
      <c r="J519" s="121">
        <f t="shared" si="98"/>
        <v>0</v>
      </c>
      <c r="K519" s="122" t="e">
        <f>MAX(0,($F519-0+PV(a!$E$8/12,2*$U519*a!$E$9,$W519,0,1)))</f>
        <v>#N/A</v>
      </c>
      <c r="L519" s="122" t="e">
        <f t="shared" si="105"/>
        <v>#N/A</v>
      </c>
      <c r="M519" s="114" t="e">
        <f t="shared" si="106"/>
        <v>#N/A</v>
      </c>
      <c r="N519" s="122" t="e">
        <f>-1*PMT(a!$E$8/12,2*$U519*a!$E$9,$F519-a!$E$4-$I519,0,1)</f>
        <v>#N/A</v>
      </c>
      <c r="O519" s="123" t="e">
        <f>-1*PMT(a!$E$8/12,2*$U519*a!$E$9,$F519-a!$E$4-$J519,0,1)</f>
        <v>#N/A</v>
      </c>
      <c r="P519" s="123" t="e">
        <f t="shared" si="99"/>
        <v>#N/A</v>
      </c>
      <c r="Q519" s="123" t="e">
        <f t="shared" si="100"/>
        <v>#N/A</v>
      </c>
      <c r="R519" s="114" t="e">
        <f>IF($M519&lt;$I519,"Error",IF(AND($K519&gt;$J519,$M519&gt;$K519),"Error",IF(AND($K519&lt;$J519,$M519&gt;$J519),"Error",-1*PMT(a!$E$8/12,2*$U519*a!$E$9,$F519-$M519-a!$E$4,0,1))))</f>
        <v>#N/A</v>
      </c>
      <c r="S519" s="32">
        <f t="shared" si="101"/>
        <v>1</v>
      </c>
      <c r="T519" s="33" t="e">
        <f t="shared" si="102"/>
        <v>#N/A</v>
      </c>
      <c r="U519" s="33" t="e">
        <f t="shared" si="97"/>
        <v>#N/A</v>
      </c>
      <c r="V519" s="33" t="e">
        <f t="shared" si="103"/>
        <v>#N/A</v>
      </c>
      <c r="W519" s="124">
        <f t="shared" si="104"/>
        <v>0</v>
      </c>
    </row>
    <row r="520" spans="9:23" x14ac:dyDescent="0.25">
      <c r="I520" s="31">
        <v>0</v>
      </c>
      <c r="J520" s="121">
        <f t="shared" si="98"/>
        <v>0</v>
      </c>
      <c r="K520" s="122" t="e">
        <f>MAX(0,($F520-0+PV(a!$E$8/12,2*$U520*a!$E$9,$W520,0,1)))</f>
        <v>#N/A</v>
      </c>
      <c r="L520" s="122" t="e">
        <f t="shared" si="105"/>
        <v>#N/A</v>
      </c>
      <c r="M520" s="114" t="e">
        <f t="shared" si="106"/>
        <v>#N/A</v>
      </c>
      <c r="N520" s="122" t="e">
        <f>-1*PMT(a!$E$8/12,2*$U520*a!$E$9,$F520-a!$E$4-$I520,0,1)</f>
        <v>#N/A</v>
      </c>
      <c r="O520" s="123" t="e">
        <f>-1*PMT(a!$E$8/12,2*$U520*a!$E$9,$F520-a!$E$4-$J520,0,1)</f>
        <v>#N/A</v>
      </c>
      <c r="P520" s="123" t="e">
        <f t="shared" si="99"/>
        <v>#N/A</v>
      </c>
      <c r="Q520" s="123" t="e">
        <f t="shared" si="100"/>
        <v>#N/A</v>
      </c>
      <c r="R520" s="114" t="e">
        <f>IF($M520&lt;$I520,"Error",IF(AND($K520&gt;$J520,$M520&gt;$K520),"Error",IF(AND($K520&lt;$J520,$M520&gt;$J520),"Error",-1*PMT(a!$E$8/12,2*$U520*a!$E$9,$F520-$M520-a!$E$4,0,1))))</f>
        <v>#N/A</v>
      </c>
      <c r="S520" s="32">
        <f t="shared" si="101"/>
        <v>1</v>
      </c>
      <c r="T520" s="33" t="e">
        <f t="shared" si="102"/>
        <v>#N/A</v>
      </c>
      <c r="U520" s="33" t="e">
        <f t="shared" ref="U520:U583" si="107">$T520-(11/24)</f>
        <v>#N/A</v>
      </c>
      <c r="V520" s="33" t="e">
        <f t="shared" si="103"/>
        <v>#N/A</v>
      </c>
      <c r="W520" s="124">
        <f t="shared" si="104"/>
        <v>0</v>
      </c>
    </row>
    <row r="521" spans="9:23" x14ac:dyDescent="0.25">
      <c r="I521" s="31">
        <v>0</v>
      </c>
      <c r="J521" s="121">
        <f t="shared" si="98"/>
        <v>0</v>
      </c>
      <c r="K521" s="122" t="e">
        <f>MAX(0,($F521-0+PV(a!$E$8/12,2*$U521*a!$E$9,$W521,0,1)))</f>
        <v>#N/A</v>
      </c>
      <c r="L521" s="122" t="e">
        <f t="shared" si="105"/>
        <v>#N/A</v>
      </c>
      <c r="M521" s="114" t="e">
        <f t="shared" si="106"/>
        <v>#N/A</v>
      </c>
      <c r="N521" s="122" t="e">
        <f>-1*PMT(a!$E$8/12,2*$U521*a!$E$9,$F521-a!$E$4-$I521,0,1)</f>
        <v>#N/A</v>
      </c>
      <c r="O521" s="123" t="e">
        <f>-1*PMT(a!$E$8/12,2*$U521*a!$E$9,$F521-a!$E$4-$J521,0,1)</f>
        <v>#N/A</v>
      </c>
      <c r="P521" s="123" t="e">
        <f t="shared" si="99"/>
        <v>#N/A</v>
      </c>
      <c r="Q521" s="123" t="e">
        <f t="shared" si="100"/>
        <v>#N/A</v>
      </c>
      <c r="R521" s="114" t="e">
        <f>IF($M521&lt;$I521,"Error",IF(AND($K521&gt;$J521,$M521&gt;$K521),"Error",IF(AND($K521&lt;$J521,$M521&gt;$J521),"Error",-1*PMT(a!$E$8/12,2*$U521*a!$E$9,$F521-$M521-a!$E$4,0,1))))</f>
        <v>#N/A</v>
      </c>
      <c r="S521" s="32">
        <f t="shared" si="101"/>
        <v>1</v>
      </c>
      <c r="T521" s="33" t="e">
        <f t="shared" si="102"/>
        <v>#N/A</v>
      </c>
      <c r="U521" s="33" t="e">
        <f t="shared" si="107"/>
        <v>#N/A</v>
      </c>
      <c r="V521" s="33" t="e">
        <f t="shared" si="103"/>
        <v>#N/A</v>
      </c>
      <c r="W521" s="124">
        <f t="shared" si="104"/>
        <v>0</v>
      </c>
    </row>
    <row r="522" spans="9:23" x14ac:dyDescent="0.25">
      <c r="I522" s="31">
        <v>0</v>
      </c>
      <c r="J522" s="121">
        <f t="shared" si="98"/>
        <v>0</v>
      </c>
      <c r="K522" s="122" t="e">
        <f>MAX(0,($F522-0+PV(a!$E$8/12,2*$U522*a!$E$9,$W522,0,1)))</f>
        <v>#N/A</v>
      </c>
      <c r="L522" s="122" t="e">
        <f t="shared" si="105"/>
        <v>#N/A</v>
      </c>
      <c r="M522" s="114" t="e">
        <f t="shared" si="106"/>
        <v>#N/A</v>
      </c>
      <c r="N522" s="122" t="e">
        <f>-1*PMT(a!$E$8/12,2*$U522*a!$E$9,$F522-a!$E$4-$I522,0,1)</f>
        <v>#N/A</v>
      </c>
      <c r="O522" s="123" t="e">
        <f>-1*PMT(a!$E$8/12,2*$U522*a!$E$9,$F522-a!$E$4-$J522,0,1)</f>
        <v>#N/A</v>
      </c>
      <c r="P522" s="123" t="e">
        <f t="shared" si="99"/>
        <v>#N/A</v>
      </c>
      <c r="Q522" s="123" t="e">
        <f t="shared" si="100"/>
        <v>#N/A</v>
      </c>
      <c r="R522" s="114" t="e">
        <f>IF($M522&lt;$I522,"Error",IF(AND($K522&gt;$J522,$M522&gt;$K522),"Error",IF(AND($K522&lt;$J522,$M522&gt;$J522),"Error",-1*PMT(a!$E$8/12,2*$U522*a!$E$9,$F522-$M522-a!$E$4,0,1))))</f>
        <v>#N/A</v>
      </c>
      <c r="S522" s="32">
        <f t="shared" si="101"/>
        <v>1</v>
      </c>
      <c r="T522" s="33" t="e">
        <f t="shared" si="102"/>
        <v>#N/A</v>
      </c>
      <c r="U522" s="33" t="e">
        <f t="shared" si="107"/>
        <v>#N/A</v>
      </c>
      <c r="V522" s="33" t="e">
        <f t="shared" si="103"/>
        <v>#N/A</v>
      </c>
      <c r="W522" s="124">
        <f t="shared" si="104"/>
        <v>0</v>
      </c>
    </row>
    <row r="523" spans="9:23" x14ac:dyDescent="0.25">
      <c r="I523" s="31">
        <v>0</v>
      </c>
      <c r="J523" s="121">
        <f t="shared" si="98"/>
        <v>0</v>
      </c>
      <c r="K523" s="122" t="e">
        <f>MAX(0,($F523-0+PV(a!$E$8/12,2*$U523*a!$E$9,$W523,0,1)))</f>
        <v>#N/A</v>
      </c>
      <c r="L523" s="122" t="e">
        <f t="shared" si="105"/>
        <v>#N/A</v>
      </c>
      <c r="M523" s="114" t="e">
        <f t="shared" si="106"/>
        <v>#N/A</v>
      </c>
      <c r="N523" s="122" t="e">
        <f>-1*PMT(a!$E$8/12,2*$U523*a!$E$9,$F523-a!$E$4-$I523,0,1)</f>
        <v>#N/A</v>
      </c>
      <c r="O523" s="123" t="e">
        <f>-1*PMT(a!$E$8/12,2*$U523*a!$E$9,$F523-a!$E$4-$J523,0,1)</f>
        <v>#N/A</v>
      </c>
      <c r="P523" s="123" t="e">
        <f t="shared" si="99"/>
        <v>#N/A</v>
      </c>
      <c r="Q523" s="123" t="e">
        <f t="shared" si="100"/>
        <v>#N/A</v>
      </c>
      <c r="R523" s="114" t="e">
        <f>IF($M523&lt;$I523,"Error",IF(AND($K523&gt;$J523,$M523&gt;$K523),"Error",IF(AND($K523&lt;$J523,$M523&gt;$J523),"Error",-1*PMT(a!$E$8/12,2*$U523*a!$E$9,$F523-$M523-a!$E$4,0,1))))</f>
        <v>#N/A</v>
      </c>
      <c r="S523" s="32">
        <f t="shared" si="101"/>
        <v>1</v>
      </c>
      <c r="T523" s="33" t="e">
        <f t="shared" si="102"/>
        <v>#N/A</v>
      </c>
      <c r="U523" s="33" t="e">
        <f t="shared" si="107"/>
        <v>#N/A</v>
      </c>
      <c r="V523" s="33" t="e">
        <f t="shared" si="103"/>
        <v>#N/A</v>
      </c>
      <c r="W523" s="124">
        <f t="shared" si="104"/>
        <v>0</v>
      </c>
    </row>
    <row r="524" spans="9:23" x14ac:dyDescent="0.25">
      <c r="I524" s="31">
        <v>0</v>
      </c>
      <c r="J524" s="121">
        <f t="shared" si="98"/>
        <v>0</v>
      </c>
      <c r="K524" s="122" t="e">
        <f>MAX(0,($F524-0+PV(a!$E$8/12,2*$U524*a!$E$9,$W524,0,1)))</f>
        <v>#N/A</v>
      </c>
      <c r="L524" s="122" t="e">
        <f t="shared" si="105"/>
        <v>#N/A</v>
      </c>
      <c r="M524" s="114" t="e">
        <f t="shared" si="106"/>
        <v>#N/A</v>
      </c>
      <c r="N524" s="122" t="e">
        <f>-1*PMT(a!$E$8/12,2*$U524*a!$E$9,$F524-a!$E$4-$I524,0,1)</f>
        <v>#N/A</v>
      </c>
      <c r="O524" s="123" t="e">
        <f>-1*PMT(a!$E$8/12,2*$U524*a!$E$9,$F524-a!$E$4-$J524,0,1)</f>
        <v>#N/A</v>
      </c>
      <c r="P524" s="123" t="e">
        <f t="shared" si="99"/>
        <v>#N/A</v>
      </c>
      <c r="Q524" s="123" t="e">
        <f t="shared" si="100"/>
        <v>#N/A</v>
      </c>
      <c r="R524" s="114" t="e">
        <f>IF($M524&lt;$I524,"Error",IF(AND($K524&gt;$J524,$M524&gt;$K524),"Error",IF(AND($K524&lt;$J524,$M524&gt;$J524),"Error",-1*PMT(a!$E$8/12,2*$U524*a!$E$9,$F524-$M524-a!$E$4,0,1))))</f>
        <v>#N/A</v>
      </c>
      <c r="S524" s="32">
        <f t="shared" si="101"/>
        <v>1</v>
      </c>
      <c r="T524" s="33" t="e">
        <f t="shared" si="102"/>
        <v>#N/A</v>
      </c>
      <c r="U524" s="33" t="e">
        <f t="shared" si="107"/>
        <v>#N/A</v>
      </c>
      <c r="V524" s="33" t="e">
        <f t="shared" si="103"/>
        <v>#N/A</v>
      </c>
      <c r="W524" s="124">
        <f t="shared" si="104"/>
        <v>0</v>
      </c>
    </row>
    <row r="525" spans="9:23" x14ac:dyDescent="0.25">
      <c r="I525" s="31">
        <v>0</v>
      </c>
      <c r="J525" s="121">
        <f t="shared" si="98"/>
        <v>0</v>
      </c>
      <c r="K525" s="122" t="e">
        <f>MAX(0,($F525-0+PV(a!$E$8/12,2*$U525*a!$E$9,$W525,0,1)))</f>
        <v>#N/A</v>
      </c>
      <c r="L525" s="122" t="e">
        <f t="shared" si="105"/>
        <v>#N/A</v>
      </c>
      <c r="M525" s="114" t="e">
        <f t="shared" si="106"/>
        <v>#N/A</v>
      </c>
      <c r="N525" s="122" t="e">
        <f>-1*PMT(a!$E$8/12,2*$U525*a!$E$9,$F525-a!$E$4-$I525,0,1)</f>
        <v>#N/A</v>
      </c>
      <c r="O525" s="123" t="e">
        <f>-1*PMT(a!$E$8/12,2*$U525*a!$E$9,$F525-a!$E$4-$J525,0,1)</f>
        <v>#N/A</v>
      </c>
      <c r="P525" s="123" t="e">
        <f t="shared" si="99"/>
        <v>#N/A</v>
      </c>
      <c r="Q525" s="123" t="e">
        <f t="shared" si="100"/>
        <v>#N/A</v>
      </c>
      <c r="R525" s="114" t="e">
        <f>IF($M525&lt;$I525,"Error",IF(AND($K525&gt;$J525,$M525&gt;$K525),"Error",IF(AND($K525&lt;$J525,$M525&gt;$J525),"Error",-1*PMT(a!$E$8/12,2*$U525*a!$E$9,$F525-$M525-a!$E$4,0,1))))</f>
        <v>#N/A</v>
      </c>
      <c r="S525" s="32">
        <f t="shared" si="101"/>
        <v>1</v>
      </c>
      <c r="T525" s="33" t="e">
        <f t="shared" si="102"/>
        <v>#N/A</v>
      </c>
      <c r="U525" s="33" t="e">
        <f t="shared" si="107"/>
        <v>#N/A</v>
      </c>
      <c r="V525" s="33" t="e">
        <f t="shared" si="103"/>
        <v>#N/A</v>
      </c>
      <c r="W525" s="124">
        <f t="shared" si="104"/>
        <v>0</v>
      </c>
    </row>
    <row r="526" spans="9:23" x14ac:dyDescent="0.25">
      <c r="I526" s="31">
        <v>0</v>
      </c>
      <c r="J526" s="121">
        <f t="shared" si="98"/>
        <v>0</v>
      </c>
      <c r="K526" s="122" t="e">
        <f>MAX(0,($F526-0+PV(a!$E$8/12,2*$U526*a!$E$9,$W526,0,1)))</f>
        <v>#N/A</v>
      </c>
      <c r="L526" s="122" t="e">
        <f t="shared" si="105"/>
        <v>#N/A</v>
      </c>
      <c r="M526" s="114" t="e">
        <f t="shared" si="106"/>
        <v>#N/A</v>
      </c>
      <c r="N526" s="122" t="e">
        <f>-1*PMT(a!$E$8/12,2*$U526*a!$E$9,$F526-a!$E$4-$I526,0,1)</f>
        <v>#N/A</v>
      </c>
      <c r="O526" s="123" t="e">
        <f>-1*PMT(a!$E$8/12,2*$U526*a!$E$9,$F526-a!$E$4-$J526,0,1)</f>
        <v>#N/A</v>
      </c>
      <c r="P526" s="123" t="e">
        <f t="shared" si="99"/>
        <v>#N/A</v>
      </c>
      <c r="Q526" s="123" t="e">
        <f t="shared" si="100"/>
        <v>#N/A</v>
      </c>
      <c r="R526" s="114" t="e">
        <f>IF($M526&lt;$I526,"Error",IF(AND($K526&gt;$J526,$M526&gt;$K526),"Error",IF(AND($K526&lt;$J526,$M526&gt;$J526),"Error",-1*PMT(a!$E$8/12,2*$U526*a!$E$9,$F526-$M526-a!$E$4,0,1))))</f>
        <v>#N/A</v>
      </c>
      <c r="S526" s="32">
        <f t="shared" si="101"/>
        <v>1</v>
      </c>
      <c r="T526" s="33" t="e">
        <f t="shared" si="102"/>
        <v>#N/A</v>
      </c>
      <c r="U526" s="33" t="e">
        <f t="shared" si="107"/>
        <v>#N/A</v>
      </c>
      <c r="V526" s="33" t="e">
        <f t="shared" si="103"/>
        <v>#N/A</v>
      </c>
      <c r="W526" s="124">
        <f t="shared" si="104"/>
        <v>0</v>
      </c>
    </row>
    <row r="527" spans="9:23" x14ac:dyDescent="0.25">
      <c r="I527" s="31">
        <v>0</v>
      </c>
      <c r="J527" s="121">
        <f t="shared" si="98"/>
        <v>0</v>
      </c>
      <c r="K527" s="122" t="e">
        <f>MAX(0,($F527-0+PV(a!$E$8/12,2*$U527*a!$E$9,$W527,0,1)))</f>
        <v>#N/A</v>
      </c>
      <c r="L527" s="122" t="e">
        <f t="shared" si="105"/>
        <v>#N/A</v>
      </c>
      <c r="M527" s="114" t="e">
        <f t="shared" si="106"/>
        <v>#N/A</v>
      </c>
      <c r="N527" s="122" t="e">
        <f>-1*PMT(a!$E$8/12,2*$U527*a!$E$9,$F527-a!$E$4-$I527,0,1)</f>
        <v>#N/A</v>
      </c>
      <c r="O527" s="123" t="e">
        <f>-1*PMT(a!$E$8/12,2*$U527*a!$E$9,$F527-a!$E$4-$J527,0,1)</f>
        <v>#N/A</v>
      </c>
      <c r="P527" s="123" t="e">
        <f t="shared" si="99"/>
        <v>#N/A</v>
      </c>
      <c r="Q527" s="123" t="e">
        <f t="shared" si="100"/>
        <v>#N/A</v>
      </c>
      <c r="R527" s="114" t="e">
        <f>IF($M527&lt;$I527,"Error",IF(AND($K527&gt;$J527,$M527&gt;$K527),"Error",IF(AND($K527&lt;$J527,$M527&gt;$J527),"Error",-1*PMT(a!$E$8/12,2*$U527*a!$E$9,$F527-$M527-a!$E$4,0,1))))</f>
        <v>#N/A</v>
      </c>
      <c r="S527" s="32">
        <f t="shared" si="101"/>
        <v>1</v>
      </c>
      <c r="T527" s="33" t="e">
        <f t="shared" si="102"/>
        <v>#N/A</v>
      </c>
      <c r="U527" s="33" t="e">
        <f t="shared" si="107"/>
        <v>#N/A</v>
      </c>
      <c r="V527" s="33" t="e">
        <f t="shared" si="103"/>
        <v>#N/A</v>
      </c>
      <c r="W527" s="124">
        <f t="shared" si="104"/>
        <v>0</v>
      </c>
    </row>
    <row r="528" spans="9:23" x14ac:dyDescent="0.25">
      <c r="I528" s="31">
        <v>0</v>
      </c>
      <c r="J528" s="121">
        <f t="shared" si="98"/>
        <v>0</v>
      </c>
      <c r="K528" s="122" t="e">
        <f>MAX(0,($F528-0+PV(a!$E$8/12,2*$U528*a!$E$9,$W528,0,1)))</f>
        <v>#N/A</v>
      </c>
      <c r="L528" s="122" t="e">
        <f t="shared" si="105"/>
        <v>#N/A</v>
      </c>
      <c r="M528" s="114" t="e">
        <f t="shared" si="106"/>
        <v>#N/A</v>
      </c>
      <c r="N528" s="122" t="e">
        <f>-1*PMT(a!$E$8/12,2*$U528*a!$E$9,$F528-a!$E$4-$I528,0,1)</f>
        <v>#N/A</v>
      </c>
      <c r="O528" s="123" t="e">
        <f>-1*PMT(a!$E$8/12,2*$U528*a!$E$9,$F528-a!$E$4-$J528,0,1)</f>
        <v>#N/A</v>
      </c>
      <c r="P528" s="123" t="e">
        <f t="shared" si="99"/>
        <v>#N/A</v>
      </c>
      <c r="Q528" s="123" t="e">
        <f t="shared" si="100"/>
        <v>#N/A</v>
      </c>
      <c r="R528" s="114" t="e">
        <f>IF($M528&lt;$I528,"Error",IF(AND($K528&gt;$J528,$M528&gt;$K528),"Error",IF(AND($K528&lt;$J528,$M528&gt;$J528),"Error",-1*PMT(a!$E$8/12,2*$U528*a!$E$9,$F528-$M528-a!$E$4,0,1))))</f>
        <v>#N/A</v>
      </c>
      <c r="S528" s="32">
        <f t="shared" si="101"/>
        <v>1</v>
      </c>
      <c r="T528" s="33" t="e">
        <f t="shared" si="102"/>
        <v>#N/A</v>
      </c>
      <c r="U528" s="33" t="e">
        <f t="shared" si="107"/>
        <v>#N/A</v>
      </c>
      <c r="V528" s="33" t="e">
        <f t="shared" si="103"/>
        <v>#N/A</v>
      </c>
      <c r="W528" s="124">
        <f t="shared" si="104"/>
        <v>0</v>
      </c>
    </row>
    <row r="529" spans="9:23" x14ac:dyDescent="0.25">
      <c r="I529" s="31">
        <v>0</v>
      </c>
      <c r="J529" s="121">
        <f t="shared" si="98"/>
        <v>0</v>
      </c>
      <c r="K529" s="122" t="e">
        <f>MAX(0,($F529-0+PV(a!$E$8/12,2*$U529*a!$E$9,$W529,0,1)))</f>
        <v>#N/A</v>
      </c>
      <c r="L529" s="122" t="e">
        <f t="shared" si="105"/>
        <v>#N/A</v>
      </c>
      <c r="M529" s="114" t="e">
        <f t="shared" si="106"/>
        <v>#N/A</v>
      </c>
      <c r="N529" s="122" t="e">
        <f>-1*PMT(a!$E$8/12,2*$U529*a!$E$9,$F529-a!$E$4-$I529,0,1)</f>
        <v>#N/A</v>
      </c>
      <c r="O529" s="123" t="e">
        <f>-1*PMT(a!$E$8/12,2*$U529*a!$E$9,$F529-a!$E$4-$J529,0,1)</f>
        <v>#N/A</v>
      </c>
      <c r="P529" s="123" t="e">
        <f t="shared" si="99"/>
        <v>#N/A</v>
      </c>
      <c r="Q529" s="123" t="e">
        <f t="shared" si="100"/>
        <v>#N/A</v>
      </c>
      <c r="R529" s="114" t="e">
        <f>IF($M529&lt;$I529,"Error",IF(AND($K529&gt;$J529,$M529&gt;$K529),"Error",IF(AND($K529&lt;$J529,$M529&gt;$J529),"Error",-1*PMT(a!$E$8/12,2*$U529*a!$E$9,$F529-$M529-a!$E$4,0,1))))</f>
        <v>#N/A</v>
      </c>
      <c r="S529" s="32">
        <f t="shared" si="101"/>
        <v>1</v>
      </c>
      <c r="T529" s="33" t="e">
        <f t="shared" si="102"/>
        <v>#N/A</v>
      </c>
      <c r="U529" s="33" t="e">
        <f t="shared" si="107"/>
        <v>#N/A</v>
      </c>
      <c r="V529" s="33" t="e">
        <f t="shared" si="103"/>
        <v>#N/A</v>
      </c>
      <c r="W529" s="124">
        <f t="shared" si="104"/>
        <v>0</v>
      </c>
    </row>
    <row r="530" spans="9:23" x14ac:dyDescent="0.25">
      <c r="I530" s="31">
        <v>0</v>
      </c>
      <c r="J530" s="121">
        <f t="shared" si="98"/>
        <v>0</v>
      </c>
      <c r="K530" s="122" t="e">
        <f>MAX(0,($F530-0+PV(a!$E$8/12,2*$U530*a!$E$9,$W530,0,1)))</f>
        <v>#N/A</v>
      </c>
      <c r="L530" s="122" t="e">
        <f t="shared" si="105"/>
        <v>#N/A</v>
      </c>
      <c r="M530" s="114" t="e">
        <f t="shared" si="106"/>
        <v>#N/A</v>
      </c>
      <c r="N530" s="122" t="e">
        <f>-1*PMT(a!$E$8/12,2*$U530*a!$E$9,$F530-a!$E$4-$I530,0,1)</f>
        <v>#N/A</v>
      </c>
      <c r="O530" s="123" t="e">
        <f>-1*PMT(a!$E$8/12,2*$U530*a!$E$9,$F530-a!$E$4-$J530,0,1)</f>
        <v>#N/A</v>
      </c>
      <c r="P530" s="123" t="e">
        <f t="shared" si="99"/>
        <v>#N/A</v>
      </c>
      <c r="Q530" s="123" t="e">
        <f t="shared" si="100"/>
        <v>#N/A</v>
      </c>
      <c r="R530" s="114" t="e">
        <f>IF($M530&lt;$I530,"Error",IF(AND($K530&gt;$J530,$M530&gt;$K530),"Error",IF(AND($K530&lt;$J530,$M530&gt;$J530),"Error",-1*PMT(a!$E$8/12,2*$U530*a!$E$9,$F530-$M530-a!$E$4,0,1))))</f>
        <v>#N/A</v>
      </c>
      <c r="S530" s="32">
        <f t="shared" si="101"/>
        <v>1</v>
      </c>
      <c r="T530" s="33" t="e">
        <f t="shared" si="102"/>
        <v>#N/A</v>
      </c>
      <c r="U530" s="33" t="e">
        <f t="shared" si="107"/>
        <v>#N/A</v>
      </c>
      <c r="V530" s="33" t="e">
        <f t="shared" si="103"/>
        <v>#N/A</v>
      </c>
      <c r="W530" s="124">
        <f t="shared" si="104"/>
        <v>0</v>
      </c>
    </row>
    <row r="531" spans="9:23" x14ac:dyDescent="0.25">
      <c r="I531" s="31">
        <v>0</v>
      </c>
      <c r="J531" s="121">
        <f t="shared" si="98"/>
        <v>0</v>
      </c>
      <c r="K531" s="122" t="e">
        <f>MAX(0,($F531-0+PV(a!$E$8/12,2*$U531*a!$E$9,$W531,0,1)))</f>
        <v>#N/A</v>
      </c>
      <c r="L531" s="122" t="e">
        <f t="shared" si="105"/>
        <v>#N/A</v>
      </c>
      <c r="M531" s="114" t="e">
        <f t="shared" si="106"/>
        <v>#N/A</v>
      </c>
      <c r="N531" s="122" t="e">
        <f>-1*PMT(a!$E$8/12,2*$U531*a!$E$9,$F531-a!$E$4-$I531,0,1)</f>
        <v>#N/A</v>
      </c>
      <c r="O531" s="123" t="e">
        <f>-1*PMT(a!$E$8/12,2*$U531*a!$E$9,$F531-a!$E$4-$J531,0,1)</f>
        <v>#N/A</v>
      </c>
      <c r="P531" s="123" t="e">
        <f t="shared" si="99"/>
        <v>#N/A</v>
      </c>
      <c r="Q531" s="123" t="e">
        <f t="shared" si="100"/>
        <v>#N/A</v>
      </c>
      <c r="R531" s="114" t="e">
        <f>IF($M531&lt;$I531,"Error",IF(AND($K531&gt;$J531,$M531&gt;$K531),"Error",IF(AND($K531&lt;$J531,$M531&gt;$J531),"Error",-1*PMT(a!$E$8/12,2*$U531*a!$E$9,$F531-$M531-a!$E$4,0,1))))</f>
        <v>#N/A</v>
      </c>
      <c r="S531" s="32">
        <f t="shared" si="101"/>
        <v>1</v>
      </c>
      <c r="T531" s="33" t="e">
        <f t="shared" si="102"/>
        <v>#N/A</v>
      </c>
      <c r="U531" s="33" t="e">
        <f t="shared" si="107"/>
        <v>#N/A</v>
      </c>
      <c r="V531" s="33" t="e">
        <f t="shared" si="103"/>
        <v>#N/A</v>
      </c>
      <c r="W531" s="124">
        <f t="shared" si="104"/>
        <v>0</v>
      </c>
    </row>
    <row r="532" spans="9:23" x14ac:dyDescent="0.25">
      <c r="I532" s="31">
        <v>0</v>
      </c>
      <c r="J532" s="121">
        <f t="shared" si="98"/>
        <v>0</v>
      </c>
      <c r="K532" s="122" t="e">
        <f>MAX(0,($F532-0+PV(a!$E$8/12,2*$U532*a!$E$9,$W532,0,1)))</f>
        <v>#N/A</v>
      </c>
      <c r="L532" s="122" t="e">
        <f t="shared" si="105"/>
        <v>#N/A</v>
      </c>
      <c r="M532" s="114" t="e">
        <f t="shared" si="106"/>
        <v>#N/A</v>
      </c>
      <c r="N532" s="122" t="e">
        <f>-1*PMT(a!$E$8/12,2*$U532*a!$E$9,$F532-a!$E$4-$I532,0,1)</f>
        <v>#N/A</v>
      </c>
      <c r="O532" s="123" t="e">
        <f>-1*PMT(a!$E$8/12,2*$U532*a!$E$9,$F532-a!$E$4-$J532,0,1)</f>
        <v>#N/A</v>
      </c>
      <c r="P532" s="123" t="e">
        <f t="shared" si="99"/>
        <v>#N/A</v>
      </c>
      <c r="Q532" s="123" t="e">
        <f t="shared" si="100"/>
        <v>#N/A</v>
      </c>
      <c r="R532" s="114" t="e">
        <f>IF($M532&lt;$I532,"Error",IF(AND($K532&gt;$J532,$M532&gt;$K532),"Error",IF(AND($K532&lt;$J532,$M532&gt;$J532),"Error",-1*PMT(a!$E$8/12,2*$U532*a!$E$9,$F532-$M532-a!$E$4,0,1))))</f>
        <v>#N/A</v>
      </c>
      <c r="S532" s="32">
        <f t="shared" si="101"/>
        <v>1</v>
      </c>
      <c r="T532" s="33" t="e">
        <f t="shared" si="102"/>
        <v>#N/A</v>
      </c>
      <c r="U532" s="33" t="e">
        <f t="shared" si="107"/>
        <v>#N/A</v>
      </c>
      <c r="V532" s="33" t="e">
        <f t="shared" si="103"/>
        <v>#N/A</v>
      </c>
      <c r="W532" s="124">
        <f t="shared" si="104"/>
        <v>0</v>
      </c>
    </row>
    <row r="533" spans="9:23" x14ac:dyDescent="0.25">
      <c r="I533" s="31">
        <v>0</v>
      </c>
      <c r="J533" s="121">
        <f t="shared" si="98"/>
        <v>0</v>
      </c>
      <c r="K533" s="122" t="e">
        <f>MAX(0,($F533-0+PV(a!$E$8/12,2*$U533*a!$E$9,$W533,0,1)))</f>
        <v>#N/A</v>
      </c>
      <c r="L533" s="122" t="e">
        <f t="shared" si="105"/>
        <v>#N/A</v>
      </c>
      <c r="M533" s="114" t="e">
        <f t="shared" si="106"/>
        <v>#N/A</v>
      </c>
      <c r="N533" s="122" t="e">
        <f>-1*PMT(a!$E$8/12,2*$U533*a!$E$9,$F533-a!$E$4-$I533,0,1)</f>
        <v>#N/A</v>
      </c>
      <c r="O533" s="123" t="e">
        <f>-1*PMT(a!$E$8/12,2*$U533*a!$E$9,$F533-a!$E$4-$J533,0,1)</f>
        <v>#N/A</v>
      </c>
      <c r="P533" s="123" t="e">
        <f t="shared" si="99"/>
        <v>#N/A</v>
      </c>
      <c r="Q533" s="123" t="e">
        <f t="shared" si="100"/>
        <v>#N/A</v>
      </c>
      <c r="R533" s="114" t="e">
        <f>IF($M533&lt;$I533,"Error",IF(AND($K533&gt;$J533,$M533&gt;$K533),"Error",IF(AND($K533&lt;$J533,$M533&gt;$J533),"Error",-1*PMT(a!$E$8/12,2*$U533*a!$E$9,$F533-$M533-a!$E$4,0,1))))</f>
        <v>#N/A</v>
      </c>
      <c r="S533" s="32">
        <f t="shared" si="101"/>
        <v>1</v>
      </c>
      <c r="T533" s="33" t="e">
        <f t="shared" si="102"/>
        <v>#N/A</v>
      </c>
      <c r="U533" s="33" t="e">
        <f t="shared" si="107"/>
        <v>#N/A</v>
      </c>
      <c r="V533" s="33" t="e">
        <f t="shared" si="103"/>
        <v>#N/A</v>
      </c>
      <c r="W533" s="124">
        <f t="shared" si="104"/>
        <v>0</v>
      </c>
    </row>
    <row r="534" spans="9:23" x14ac:dyDescent="0.25">
      <c r="I534" s="31">
        <v>0</v>
      </c>
      <c r="J534" s="121">
        <f t="shared" ref="J534:J597" si="108">F534*0.25</f>
        <v>0</v>
      </c>
      <c r="K534" s="122" t="e">
        <f>MAX(0,($F534-0+PV(a!$E$8/12,2*$U534*a!$E$9,$W534,0,1)))</f>
        <v>#N/A</v>
      </c>
      <c r="L534" s="122" t="e">
        <f t="shared" si="105"/>
        <v>#N/A</v>
      </c>
      <c r="M534" s="114" t="e">
        <f t="shared" si="106"/>
        <v>#N/A</v>
      </c>
      <c r="N534" s="122" t="e">
        <f>-1*PMT(a!$E$8/12,2*$U534*a!$E$9,$F534-a!$E$4-$I534,0,1)</f>
        <v>#N/A</v>
      </c>
      <c r="O534" s="123" t="e">
        <f>-1*PMT(a!$E$8/12,2*$U534*a!$E$9,$F534-a!$E$4-$J534,0,1)</f>
        <v>#N/A</v>
      </c>
      <c r="P534" s="123" t="e">
        <f t="shared" si="99"/>
        <v>#N/A</v>
      </c>
      <c r="Q534" s="123" t="e">
        <f t="shared" si="100"/>
        <v>#N/A</v>
      </c>
      <c r="R534" s="114" t="e">
        <f>IF($M534&lt;$I534,"Error",IF(AND($K534&gt;$J534,$M534&gt;$K534),"Error",IF(AND($K534&lt;$J534,$M534&gt;$J534),"Error",-1*PMT(a!$E$8/12,2*$U534*a!$E$9,$F534-$M534-a!$E$4,0,1))))</f>
        <v>#N/A</v>
      </c>
      <c r="S534" s="32">
        <f t="shared" si="101"/>
        <v>1</v>
      </c>
      <c r="T534" s="33" t="e">
        <f t="shared" si="102"/>
        <v>#N/A</v>
      </c>
      <c r="U534" s="33" t="e">
        <f t="shared" si="107"/>
        <v>#N/A</v>
      </c>
      <c r="V534" s="33" t="e">
        <f t="shared" si="103"/>
        <v>#N/A</v>
      </c>
      <c r="W534" s="124">
        <f t="shared" si="104"/>
        <v>0</v>
      </c>
    </row>
    <row r="535" spans="9:23" x14ac:dyDescent="0.25">
      <c r="I535" s="31">
        <v>0</v>
      </c>
      <c r="J535" s="121">
        <f t="shared" si="108"/>
        <v>0</v>
      </c>
      <c r="K535" s="122" t="e">
        <f>MAX(0,($F535-0+PV(a!$E$8/12,2*$U535*a!$E$9,$W535,0,1)))</f>
        <v>#N/A</v>
      </c>
      <c r="L535" s="122" t="e">
        <f t="shared" si="105"/>
        <v>#N/A</v>
      </c>
      <c r="M535" s="114" t="e">
        <f t="shared" si="106"/>
        <v>#N/A</v>
      </c>
      <c r="N535" s="122" t="e">
        <f>-1*PMT(a!$E$8/12,2*$U535*a!$E$9,$F535-a!$E$4-$I535,0,1)</f>
        <v>#N/A</v>
      </c>
      <c r="O535" s="123" t="e">
        <f>-1*PMT(a!$E$8/12,2*$U535*a!$E$9,$F535-a!$E$4-$J535,0,1)</f>
        <v>#N/A</v>
      </c>
      <c r="P535" s="123" t="e">
        <f t="shared" si="99"/>
        <v>#N/A</v>
      </c>
      <c r="Q535" s="123" t="e">
        <f t="shared" si="100"/>
        <v>#N/A</v>
      </c>
      <c r="R535" s="114" t="e">
        <f>IF($M535&lt;$I535,"Error",IF(AND($K535&gt;$J535,$M535&gt;$K535),"Error",IF(AND($K535&lt;$J535,$M535&gt;$J535),"Error",-1*PMT(a!$E$8/12,2*$U535*a!$E$9,$F535-$M535-a!$E$4,0,1))))</f>
        <v>#N/A</v>
      </c>
      <c r="S535" s="32">
        <f t="shared" si="101"/>
        <v>1</v>
      </c>
      <c r="T535" s="33" t="e">
        <f t="shared" si="102"/>
        <v>#N/A</v>
      </c>
      <c r="U535" s="33" t="e">
        <f t="shared" si="107"/>
        <v>#N/A</v>
      </c>
      <c r="V535" s="33" t="e">
        <f t="shared" si="103"/>
        <v>#N/A</v>
      </c>
      <c r="W535" s="124">
        <f t="shared" si="104"/>
        <v>0</v>
      </c>
    </row>
    <row r="536" spans="9:23" x14ac:dyDescent="0.25">
      <c r="I536" s="31">
        <v>0</v>
      </c>
      <c r="J536" s="121">
        <f t="shared" si="108"/>
        <v>0</v>
      </c>
      <c r="K536" s="122" t="e">
        <f>MAX(0,($F536-0+PV(a!$E$8/12,2*$U536*a!$E$9,$W536,0,1)))</f>
        <v>#N/A</v>
      </c>
      <c r="L536" s="122" t="e">
        <f t="shared" si="105"/>
        <v>#N/A</v>
      </c>
      <c r="M536" s="114" t="e">
        <f t="shared" si="106"/>
        <v>#N/A</v>
      </c>
      <c r="N536" s="122" t="e">
        <f>-1*PMT(a!$E$8/12,2*$U536*a!$E$9,$F536-a!$E$4-$I536,0,1)</f>
        <v>#N/A</v>
      </c>
      <c r="O536" s="123" t="e">
        <f>-1*PMT(a!$E$8/12,2*$U536*a!$E$9,$F536-a!$E$4-$J536,0,1)</f>
        <v>#N/A</v>
      </c>
      <c r="P536" s="123" t="e">
        <f t="shared" si="99"/>
        <v>#N/A</v>
      </c>
      <c r="Q536" s="123" t="e">
        <f t="shared" si="100"/>
        <v>#N/A</v>
      </c>
      <c r="R536" s="114" t="e">
        <f>IF($M536&lt;$I536,"Error",IF(AND($K536&gt;$J536,$M536&gt;$K536),"Error",IF(AND($K536&lt;$J536,$M536&gt;$J536),"Error",-1*PMT(a!$E$8/12,2*$U536*a!$E$9,$F536-$M536-a!$E$4,0,1))))</f>
        <v>#N/A</v>
      </c>
      <c r="S536" s="32">
        <f t="shared" si="101"/>
        <v>1</v>
      </c>
      <c r="T536" s="33" t="e">
        <f t="shared" si="102"/>
        <v>#N/A</v>
      </c>
      <c r="U536" s="33" t="e">
        <f t="shared" si="107"/>
        <v>#N/A</v>
      </c>
      <c r="V536" s="33" t="e">
        <f t="shared" si="103"/>
        <v>#N/A</v>
      </c>
      <c r="W536" s="124">
        <f t="shared" si="104"/>
        <v>0</v>
      </c>
    </row>
    <row r="537" spans="9:23" x14ac:dyDescent="0.25">
      <c r="I537" s="31">
        <v>0</v>
      </c>
      <c r="J537" s="121">
        <f t="shared" si="108"/>
        <v>0</v>
      </c>
      <c r="K537" s="122" t="e">
        <f>MAX(0,($F537-0+PV(a!$E$8/12,2*$U537*a!$E$9,$W537,0,1)))</f>
        <v>#N/A</v>
      </c>
      <c r="L537" s="122" t="e">
        <f t="shared" si="105"/>
        <v>#N/A</v>
      </c>
      <c r="M537" s="114" t="e">
        <f t="shared" si="106"/>
        <v>#N/A</v>
      </c>
      <c r="N537" s="122" t="e">
        <f>-1*PMT(a!$E$8/12,2*$U537*a!$E$9,$F537-a!$E$4-$I537,0,1)</f>
        <v>#N/A</v>
      </c>
      <c r="O537" s="123" t="e">
        <f>-1*PMT(a!$E$8/12,2*$U537*a!$E$9,$F537-a!$E$4-$J537,0,1)</f>
        <v>#N/A</v>
      </c>
      <c r="P537" s="123" t="e">
        <f t="shared" si="99"/>
        <v>#N/A</v>
      </c>
      <c r="Q537" s="123" t="e">
        <f t="shared" si="100"/>
        <v>#N/A</v>
      </c>
      <c r="R537" s="114" t="e">
        <f>IF($M537&lt;$I537,"Error",IF(AND($K537&gt;$J537,$M537&gt;$K537),"Error",IF(AND($K537&lt;$J537,$M537&gt;$J537),"Error",-1*PMT(a!$E$8/12,2*$U537*a!$E$9,$F537-$M537-a!$E$4,0,1))))</f>
        <v>#N/A</v>
      </c>
      <c r="S537" s="32">
        <f t="shared" si="101"/>
        <v>1</v>
      </c>
      <c r="T537" s="33" t="e">
        <f t="shared" si="102"/>
        <v>#N/A</v>
      </c>
      <c r="U537" s="33" t="e">
        <f t="shared" si="107"/>
        <v>#N/A</v>
      </c>
      <c r="V537" s="33" t="e">
        <f t="shared" si="103"/>
        <v>#N/A</v>
      </c>
      <c r="W537" s="124">
        <f t="shared" si="104"/>
        <v>0</v>
      </c>
    </row>
    <row r="538" spans="9:23" x14ac:dyDescent="0.25">
      <c r="I538" s="31">
        <v>0</v>
      </c>
      <c r="J538" s="121">
        <f t="shared" si="108"/>
        <v>0</v>
      </c>
      <c r="K538" s="122" t="e">
        <f>MAX(0,($F538-0+PV(a!$E$8/12,2*$U538*a!$E$9,$W538,0,1)))</f>
        <v>#N/A</v>
      </c>
      <c r="L538" s="122" t="e">
        <f t="shared" si="105"/>
        <v>#N/A</v>
      </c>
      <c r="M538" s="114" t="e">
        <f t="shared" si="106"/>
        <v>#N/A</v>
      </c>
      <c r="N538" s="122" t="e">
        <f>-1*PMT(a!$E$8/12,2*$U538*a!$E$9,$F538-a!$E$4-$I538,0,1)</f>
        <v>#N/A</v>
      </c>
      <c r="O538" s="123" t="e">
        <f>-1*PMT(a!$E$8/12,2*$U538*a!$E$9,$F538-a!$E$4-$J538,0,1)</f>
        <v>#N/A</v>
      </c>
      <c r="P538" s="123" t="e">
        <f t="shared" si="99"/>
        <v>#N/A</v>
      </c>
      <c r="Q538" s="123" t="e">
        <f t="shared" si="100"/>
        <v>#N/A</v>
      </c>
      <c r="R538" s="114" t="e">
        <f>IF($M538&lt;$I538,"Error",IF(AND($K538&gt;$J538,$M538&gt;$K538),"Error",IF(AND($K538&lt;$J538,$M538&gt;$J538),"Error",-1*PMT(a!$E$8/12,2*$U538*a!$E$9,$F538-$M538-a!$E$4,0,1))))</f>
        <v>#N/A</v>
      </c>
      <c r="S538" s="32">
        <f t="shared" si="101"/>
        <v>1</v>
      </c>
      <c r="T538" s="33" t="e">
        <f t="shared" si="102"/>
        <v>#N/A</v>
      </c>
      <c r="U538" s="33" t="e">
        <f t="shared" si="107"/>
        <v>#N/A</v>
      </c>
      <c r="V538" s="33" t="e">
        <f t="shared" si="103"/>
        <v>#N/A</v>
      </c>
      <c r="W538" s="124">
        <f t="shared" si="104"/>
        <v>0</v>
      </c>
    </row>
    <row r="539" spans="9:23" x14ac:dyDescent="0.25">
      <c r="I539" s="31">
        <v>0</v>
      </c>
      <c r="J539" s="121">
        <f t="shared" si="108"/>
        <v>0</v>
      </c>
      <c r="K539" s="122" t="e">
        <f>MAX(0,($F539-0+PV(a!$E$8/12,2*$U539*a!$E$9,$W539,0,1)))</f>
        <v>#N/A</v>
      </c>
      <c r="L539" s="122" t="e">
        <f t="shared" si="105"/>
        <v>#N/A</v>
      </c>
      <c r="M539" s="114" t="e">
        <f t="shared" si="106"/>
        <v>#N/A</v>
      </c>
      <c r="N539" s="122" t="e">
        <f>-1*PMT(a!$E$8/12,2*$U539*a!$E$9,$F539-a!$E$4-$I539,0,1)</f>
        <v>#N/A</v>
      </c>
      <c r="O539" s="123" t="e">
        <f>-1*PMT(a!$E$8/12,2*$U539*a!$E$9,$F539-a!$E$4-$J539,0,1)</f>
        <v>#N/A</v>
      </c>
      <c r="P539" s="123" t="e">
        <f t="shared" si="99"/>
        <v>#N/A</v>
      </c>
      <c r="Q539" s="123" t="e">
        <f t="shared" si="100"/>
        <v>#N/A</v>
      </c>
      <c r="R539" s="114" t="e">
        <f>IF($M539&lt;$I539,"Error",IF(AND($K539&gt;$J539,$M539&gt;$K539),"Error",IF(AND($K539&lt;$J539,$M539&gt;$J539),"Error",-1*PMT(a!$E$8/12,2*$U539*a!$E$9,$F539-$M539-a!$E$4,0,1))))</f>
        <v>#N/A</v>
      </c>
      <c r="S539" s="32">
        <f t="shared" si="101"/>
        <v>1</v>
      </c>
      <c r="T539" s="33" t="e">
        <f t="shared" si="102"/>
        <v>#N/A</v>
      </c>
      <c r="U539" s="33" t="e">
        <f t="shared" si="107"/>
        <v>#N/A</v>
      </c>
      <c r="V539" s="33" t="e">
        <f t="shared" si="103"/>
        <v>#N/A</v>
      </c>
      <c r="W539" s="124">
        <f t="shared" si="104"/>
        <v>0</v>
      </c>
    </row>
    <row r="540" spans="9:23" x14ac:dyDescent="0.25">
      <c r="I540" s="31">
        <v>0</v>
      </c>
      <c r="J540" s="121">
        <f t="shared" si="108"/>
        <v>0</v>
      </c>
      <c r="K540" s="122" t="e">
        <f>MAX(0,($F540-0+PV(a!$E$8/12,2*$U540*a!$E$9,$W540,0,1)))</f>
        <v>#N/A</v>
      </c>
      <c r="L540" s="122" t="e">
        <f t="shared" si="105"/>
        <v>#N/A</v>
      </c>
      <c r="M540" s="114" t="e">
        <f t="shared" si="106"/>
        <v>#N/A</v>
      </c>
      <c r="N540" s="122" t="e">
        <f>-1*PMT(a!$E$8/12,2*$U540*a!$E$9,$F540-a!$E$4-$I540,0,1)</f>
        <v>#N/A</v>
      </c>
      <c r="O540" s="123" t="e">
        <f>-1*PMT(a!$E$8/12,2*$U540*a!$E$9,$F540-a!$E$4-$J540,0,1)</f>
        <v>#N/A</v>
      </c>
      <c r="P540" s="123" t="e">
        <f t="shared" si="99"/>
        <v>#N/A</v>
      </c>
      <c r="Q540" s="123" t="e">
        <f t="shared" si="100"/>
        <v>#N/A</v>
      </c>
      <c r="R540" s="114" t="e">
        <f>IF($M540&lt;$I540,"Error",IF(AND($K540&gt;$J540,$M540&gt;$K540),"Error",IF(AND($K540&lt;$J540,$M540&gt;$J540),"Error",-1*PMT(a!$E$8/12,2*$U540*a!$E$9,$F540-$M540-a!$E$4,0,1))))</f>
        <v>#N/A</v>
      </c>
      <c r="S540" s="32">
        <f t="shared" si="101"/>
        <v>1</v>
      </c>
      <c r="T540" s="33" t="e">
        <f t="shared" si="102"/>
        <v>#N/A</v>
      </c>
      <c r="U540" s="33" t="e">
        <f t="shared" si="107"/>
        <v>#N/A</v>
      </c>
      <c r="V540" s="33" t="e">
        <f t="shared" si="103"/>
        <v>#N/A</v>
      </c>
      <c r="W540" s="124">
        <f t="shared" si="104"/>
        <v>0</v>
      </c>
    </row>
    <row r="541" spans="9:23" x14ac:dyDescent="0.25">
      <c r="I541" s="31">
        <v>0</v>
      </c>
      <c r="J541" s="121">
        <f t="shared" si="108"/>
        <v>0</v>
      </c>
      <c r="K541" s="122" t="e">
        <f>MAX(0,($F541-0+PV(a!$E$8/12,2*$U541*a!$E$9,$W541,0,1)))</f>
        <v>#N/A</v>
      </c>
      <c r="L541" s="122" t="e">
        <f t="shared" si="105"/>
        <v>#N/A</v>
      </c>
      <c r="M541" s="114" t="e">
        <f t="shared" si="106"/>
        <v>#N/A</v>
      </c>
      <c r="N541" s="122" t="e">
        <f>-1*PMT(a!$E$8/12,2*$U541*a!$E$9,$F541-a!$E$4-$I541,0,1)</f>
        <v>#N/A</v>
      </c>
      <c r="O541" s="123" t="e">
        <f>-1*PMT(a!$E$8/12,2*$U541*a!$E$9,$F541-a!$E$4-$J541,0,1)</f>
        <v>#N/A</v>
      </c>
      <c r="P541" s="123" t="e">
        <f t="shared" si="99"/>
        <v>#N/A</v>
      </c>
      <c r="Q541" s="123" t="e">
        <f t="shared" si="100"/>
        <v>#N/A</v>
      </c>
      <c r="R541" s="114" t="e">
        <f>IF($M541&lt;$I541,"Error",IF(AND($K541&gt;$J541,$M541&gt;$K541),"Error",IF(AND($K541&lt;$J541,$M541&gt;$J541),"Error",-1*PMT(a!$E$8/12,2*$U541*a!$E$9,$F541-$M541-a!$E$4,0,1))))</f>
        <v>#N/A</v>
      </c>
      <c r="S541" s="32">
        <f t="shared" si="101"/>
        <v>1</v>
      </c>
      <c r="T541" s="33" t="e">
        <f t="shared" si="102"/>
        <v>#N/A</v>
      </c>
      <c r="U541" s="33" t="e">
        <f t="shared" si="107"/>
        <v>#N/A</v>
      </c>
      <c r="V541" s="33" t="e">
        <f t="shared" si="103"/>
        <v>#N/A</v>
      </c>
      <c r="W541" s="124">
        <f t="shared" si="104"/>
        <v>0</v>
      </c>
    </row>
    <row r="542" spans="9:23" x14ac:dyDescent="0.25">
      <c r="I542" s="31">
        <v>0</v>
      </c>
      <c r="J542" s="121">
        <f t="shared" si="108"/>
        <v>0</v>
      </c>
      <c r="K542" s="122" t="e">
        <f>MAX(0,($F542-0+PV(a!$E$8/12,2*$U542*a!$E$9,$W542,0,1)))</f>
        <v>#N/A</v>
      </c>
      <c r="L542" s="122" t="e">
        <f t="shared" si="105"/>
        <v>#N/A</v>
      </c>
      <c r="M542" s="114" t="e">
        <f t="shared" si="106"/>
        <v>#N/A</v>
      </c>
      <c r="N542" s="122" t="e">
        <f>-1*PMT(a!$E$8/12,2*$U542*a!$E$9,$F542-a!$E$4-$I542,0,1)</f>
        <v>#N/A</v>
      </c>
      <c r="O542" s="123" t="e">
        <f>-1*PMT(a!$E$8/12,2*$U542*a!$E$9,$F542-a!$E$4-$J542,0,1)</f>
        <v>#N/A</v>
      </c>
      <c r="P542" s="123" t="e">
        <f t="shared" si="99"/>
        <v>#N/A</v>
      </c>
      <c r="Q542" s="123" t="e">
        <f t="shared" si="100"/>
        <v>#N/A</v>
      </c>
      <c r="R542" s="114" t="e">
        <f>IF($M542&lt;$I542,"Error",IF(AND($K542&gt;$J542,$M542&gt;$K542),"Error",IF(AND($K542&lt;$J542,$M542&gt;$J542),"Error",-1*PMT(a!$E$8/12,2*$U542*a!$E$9,$F542-$M542-a!$E$4,0,1))))</f>
        <v>#N/A</v>
      </c>
      <c r="S542" s="32">
        <f t="shared" si="101"/>
        <v>1</v>
      </c>
      <c r="T542" s="33" t="e">
        <f t="shared" si="102"/>
        <v>#N/A</v>
      </c>
      <c r="U542" s="33" t="e">
        <f t="shared" si="107"/>
        <v>#N/A</v>
      </c>
      <c r="V542" s="33" t="e">
        <f t="shared" si="103"/>
        <v>#N/A</v>
      </c>
      <c r="W542" s="124">
        <f t="shared" si="104"/>
        <v>0</v>
      </c>
    </row>
    <row r="543" spans="9:23" x14ac:dyDescent="0.25">
      <c r="I543" s="31">
        <v>0</v>
      </c>
      <c r="J543" s="121">
        <f t="shared" si="108"/>
        <v>0</v>
      </c>
      <c r="K543" s="122" t="e">
        <f>MAX(0,($F543-0+PV(a!$E$8/12,2*$U543*a!$E$9,$W543,0,1)))</f>
        <v>#N/A</v>
      </c>
      <c r="L543" s="122" t="e">
        <f t="shared" si="105"/>
        <v>#N/A</v>
      </c>
      <c r="M543" s="114" t="e">
        <f t="shared" si="106"/>
        <v>#N/A</v>
      </c>
      <c r="N543" s="122" t="e">
        <f>-1*PMT(a!$E$8/12,2*$U543*a!$E$9,$F543-a!$E$4-$I543,0,1)</f>
        <v>#N/A</v>
      </c>
      <c r="O543" s="123" t="e">
        <f>-1*PMT(a!$E$8/12,2*$U543*a!$E$9,$F543-a!$E$4-$J543,0,1)</f>
        <v>#N/A</v>
      </c>
      <c r="P543" s="123" t="e">
        <f t="shared" si="99"/>
        <v>#N/A</v>
      </c>
      <c r="Q543" s="123" t="e">
        <f t="shared" si="100"/>
        <v>#N/A</v>
      </c>
      <c r="R543" s="114" t="e">
        <f>IF($M543&lt;$I543,"Error",IF(AND($K543&gt;$J543,$M543&gt;$K543),"Error",IF(AND($K543&lt;$J543,$M543&gt;$J543),"Error",-1*PMT(a!$E$8/12,2*$U543*a!$E$9,$F543-$M543-a!$E$4,0,1))))</f>
        <v>#N/A</v>
      </c>
      <c r="S543" s="32">
        <f t="shared" si="101"/>
        <v>1</v>
      </c>
      <c r="T543" s="33" t="e">
        <f t="shared" si="102"/>
        <v>#N/A</v>
      </c>
      <c r="U543" s="33" t="e">
        <f t="shared" si="107"/>
        <v>#N/A</v>
      </c>
      <c r="V543" s="33" t="e">
        <f t="shared" si="103"/>
        <v>#N/A</v>
      </c>
      <c r="W543" s="124">
        <f t="shared" si="104"/>
        <v>0</v>
      </c>
    </row>
    <row r="544" spans="9:23" x14ac:dyDescent="0.25">
      <c r="I544" s="31">
        <v>0</v>
      </c>
      <c r="J544" s="121">
        <f t="shared" si="108"/>
        <v>0</v>
      </c>
      <c r="K544" s="122" t="e">
        <f>MAX(0,($F544-0+PV(a!$E$8/12,2*$U544*a!$E$9,$W544,0,1)))</f>
        <v>#N/A</v>
      </c>
      <c r="L544" s="122" t="e">
        <f t="shared" si="105"/>
        <v>#N/A</v>
      </c>
      <c r="M544" s="114" t="e">
        <f t="shared" si="106"/>
        <v>#N/A</v>
      </c>
      <c r="N544" s="122" t="e">
        <f>-1*PMT(a!$E$8/12,2*$U544*a!$E$9,$F544-a!$E$4-$I544,0,1)</f>
        <v>#N/A</v>
      </c>
      <c r="O544" s="123" t="e">
        <f>-1*PMT(a!$E$8/12,2*$U544*a!$E$9,$F544-a!$E$4-$J544,0,1)</f>
        <v>#N/A</v>
      </c>
      <c r="P544" s="123" t="e">
        <f t="shared" si="99"/>
        <v>#N/A</v>
      </c>
      <c r="Q544" s="123" t="e">
        <f t="shared" si="100"/>
        <v>#N/A</v>
      </c>
      <c r="R544" s="114" t="e">
        <f>IF($M544&lt;$I544,"Error",IF(AND($K544&gt;$J544,$M544&gt;$K544),"Error",IF(AND($K544&lt;$J544,$M544&gt;$J544),"Error",-1*PMT(a!$E$8/12,2*$U544*a!$E$9,$F544-$M544-a!$E$4,0,1))))</f>
        <v>#N/A</v>
      </c>
      <c r="S544" s="32">
        <f t="shared" si="101"/>
        <v>1</v>
      </c>
      <c r="T544" s="33" t="e">
        <f t="shared" si="102"/>
        <v>#N/A</v>
      </c>
      <c r="U544" s="33" t="e">
        <f t="shared" si="107"/>
        <v>#N/A</v>
      </c>
      <c r="V544" s="33" t="e">
        <f t="shared" si="103"/>
        <v>#N/A</v>
      </c>
      <c r="W544" s="124">
        <f t="shared" si="104"/>
        <v>0</v>
      </c>
    </row>
    <row r="545" spans="9:23" x14ac:dyDescent="0.25">
      <c r="I545" s="31">
        <v>0</v>
      </c>
      <c r="J545" s="121">
        <f t="shared" si="108"/>
        <v>0</v>
      </c>
      <c r="K545" s="122" t="e">
        <f>MAX(0,($F545-0+PV(a!$E$8/12,2*$U545*a!$E$9,$W545,0,1)))</f>
        <v>#N/A</v>
      </c>
      <c r="L545" s="122" t="e">
        <f t="shared" si="105"/>
        <v>#N/A</v>
      </c>
      <c r="M545" s="114" t="e">
        <f t="shared" si="106"/>
        <v>#N/A</v>
      </c>
      <c r="N545" s="122" t="e">
        <f>-1*PMT(a!$E$8/12,2*$U545*a!$E$9,$F545-a!$E$4-$I545,0,1)</f>
        <v>#N/A</v>
      </c>
      <c r="O545" s="123" t="e">
        <f>-1*PMT(a!$E$8/12,2*$U545*a!$E$9,$F545-a!$E$4-$J545,0,1)</f>
        <v>#N/A</v>
      </c>
      <c r="P545" s="123" t="e">
        <f t="shared" si="99"/>
        <v>#N/A</v>
      </c>
      <c r="Q545" s="123" t="e">
        <f t="shared" si="100"/>
        <v>#N/A</v>
      </c>
      <c r="R545" s="114" t="e">
        <f>IF($M545&lt;$I545,"Error",IF(AND($K545&gt;$J545,$M545&gt;$K545),"Error",IF(AND($K545&lt;$J545,$M545&gt;$J545),"Error",-1*PMT(a!$E$8/12,2*$U545*a!$E$9,$F545-$M545-a!$E$4,0,1))))</f>
        <v>#N/A</v>
      </c>
      <c r="S545" s="32">
        <f t="shared" si="101"/>
        <v>1</v>
      </c>
      <c r="T545" s="33" t="e">
        <f t="shared" si="102"/>
        <v>#N/A</v>
      </c>
      <c r="U545" s="33" t="e">
        <f t="shared" si="107"/>
        <v>#N/A</v>
      </c>
      <c r="V545" s="33" t="e">
        <f t="shared" si="103"/>
        <v>#N/A</v>
      </c>
      <c r="W545" s="124">
        <f t="shared" si="104"/>
        <v>0</v>
      </c>
    </row>
    <row r="546" spans="9:23" x14ac:dyDescent="0.25">
      <c r="I546" s="31">
        <v>0</v>
      </c>
      <c r="J546" s="121">
        <f t="shared" si="108"/>
        <v>0</v>
      </c>
      <c r="K546" s="122" t="e">
        <f>MAX(0,($F546-0+PV(a!$E$8/12,2*$U546*a!$E$9,$W546,0,1)))</f>
        <v>#N/A</v>
      </c>
      <c r="L546" s="122" t="e">
        <f t="shared" si="105"/>
        <v>#N/A</v>
      </c>
      <c r="M546" s="114" t="e">
        <f t="shared" si="106"/>
        <v>#N/A</v>
      </c>
      <c r="N546" s="122" t="e">
        <f>-1*PMT(a!$E$8/12,2*$U546*a!$E$9,$F546-a!$E$4-$I546,0,1)</f>
        <v>#N/A</v>
      </c>
      <c r="O546" s="123" t="e">
        <f>-1*PMT(a!$E$8/12,2*$U546*a!$E$9,$F546-a!$E$4-$J546,0,1)</f>
        <v>#N/A</v>
      </c>
      <c r="P546" s="123" t="e">
        <f t="shared" si="99"/>
        <v>#N/A</v>
      </c>
      <c r="Q546" s="123" t="e">
        <f t="shared" si="100"/>
        <v>#N/A</v>
      </c>
      <c r="R546" s="114" t="e">
        <f>IF($M546&lt;$I546,"Error",IF(AND($K546&gt;$J546,$M546&gt;$K546),"Error",IF(AND($K546&lt;$J546,$M546&gt;$J546),"Error",-1*PMT(a!$E$8/12,2*$U546*a!$E$9,$F546-$M546-a!$E$4,0,1))))</f>
        <v>#N/A</v>
      </c>
      <c r="S546" s="32">
        <f t="shared" si="101"/>
        <v>1</v>
      </c>
      <c r="T546" s="33" t="e">
        <f t="shared" si="102"/>
        <v>#N/A</v>
      </c>
      <c r="U546" s="33" t="e">
        <f t="shared" si="107"/>
        <v>#N/A</v>
      </c>
      <c r="V546" s="33" t="e">
        <f t="shared" si="103"/>
        <v>#N/A</v>
      </c>
      <c r="W546" s="124">
        <f t="shared" si="104"/>
        <v>0</v>
      </c>
    </row>
    <row r="547" spans="9:23" x14ac:dyDescent="0.25">
      <c r="I547" s="31">
        <v>0</v>
      </c>
      <c r="J547" s="121">
        <f t="shared" si="108"/>
        <v>0</v>
      </c>
      <c r="K547" s="122" t="e">
        <f>MAX(0,($F547-0+PV(a!$E$8/12,2*$U547*a!$E$9,$W547,0,1)))</f>
        <v>#N/A</v>
      </c>
      <c r="L547" s="122" t="e">
        <f t="shared" si="105"/>
        <v>#N/A</v>
      </c>
      <c r="M547" s="114" t="e">
        <f t="shared" si="106"/>
        <v>#N/A</v>
      </c>
      <c r="N547" s="122" t="e">
        <f>-1*PMT(a!$E$8/12,2*$U547*a!$E$9,$F547-a!$E$4-$I547,0,1)</f>
        <v>#N/A</v>
      </c>
      <c r="O547" s="123" t="e">
        <f>-1*PMT(a!$E$8/12,2*$U547*a!$E$9,$F547-a!$E$4-$J547,0,1)</f>
        <v>#N/A</v>
      </c>
      <c r="P547" s="123" t="e">
        <f t="shared" si="99"/>
        <v>#N/A</v>
      </c>
      <c r="Q547" s="123" t="e">
        <f t="shared" si="100"/>
        <v>#N/A</v>
      </c>
      <c r="R547" s="114" t="e">
        <f>IF($M547&lt;$I547,"Error",IF(AND($K547&gt;$J547,$M547&gt;$K547),"Error",IF(AND($K547&lt;$J547,$M547&gt;$J547),"Error",-1*PMT(a!$E$8/12,2*$U547*a!$E$9,$F547-$M547-a!$E$4,0,1))))</f>
        <v>#N/A</v>
      </c>
      <c r="S547" s="32">
        <f t="shared" si="101"/>
        <v>1</v>
      </c>
      <c r="T547" s="33" t="e">
        <f t="shared" si="102"/>
        <v>#N/A</v>
      </c>
      <c r="U547" s="33" t="e">
        <f t="shared" si="107"/>
        <v>#N/A</v>
      </c>
      <c r="V547" s="33" t="e">
        <f t="shared" si="103"/>
        <v>#N/A</v>
      </c>
      <c r="W547" s="124">
        <f t="shared" si="104"/>
        <v>0</v>
      </c>
    </row>
    <row r="548" spans="9:23" x14ac:dyDescent="0.25">
      <c r="I548" s="31">
        <v>0</v>
      </c>
      <c r="J548" s="121">
        <f t="shared" si="108"/>
        <v>0</v>
      </c>
      <c r="K548" s="122" t="e">
        <f>MAX(0,($F548-0+PV(a!$E$8/12,2*$U548*a!$E$9,$W548,0,1)))</f>
        <v>#N/A</v>
      </c>
      <c r="L548" s="122" t="e">
        <f t="shared" si="105"/>
        <v>#N/A</v>
      </c>
      <c r="M548" s="114" t="e">
        <f t="shared" si="106"/>
        <v>#N/A</v>
      </c>
      <c r="N548" s="122" t="e">
        <f>-1*PMT(a!$E$8/12,2*$U548*a!$E$9,$F548-a!$E$4-$I548,0,1)</f>
        <v>#N/A</v>
      </c>
      <c r="O548" s="123" t="e">
        <f>-1*PMT(a!$E$8/12,2*$U548*a!$E$9,$F548-a!$E$4-$J548,0,1)</f>
        <v>#N/A</v>
      </c>
      <c r="P548" s="123" t="e">
        <f t="shared" si="99"/>
        <v>#N/A</v>
      </c>
      <c r="Q548" s="123" t="e">
        <f t="shared" si="100"/>
        <v>#N/A</v>
      </c>
      <c r="R548" s="114" t="e">
        <f>IF($M548&lt;$I548,"Error",IF(AND($K548&gt;$J548,$M548&gt;$K548),"Error",IF(AND($K548&lt;$J548,$M548&gt;$J548),"Error",-1*PMT(a!$E$8/12,2*$U548*a!$E$9,$F548-$M548-a!$E$4,0,1))))</f>
        <v>#N/A</v>
      </c>
      <c r="S548" s="32">
        <f t="shared" si="101"/>
        <v>1</v>
      </c>
      <c r="T548" s="33" t="e">
        <f t="shared" si="102"/>
        <v>#N/A</v>
      </c>
      <c r="U548" s="33" t="e">
        <f t="shared" si="107"/>
        <v>#N/A</v>
      </c>
      <c r="V548" s="33" t="e">
        <f t="shared" si="103"/>
        <v>#N/A</v>
      </c>
      <c r="W548" s="124">
        <f t="shared" si="104"/>
        <v>0</v>
      </c>
    </row>
    <row r="549" spans="9:23" x14ac:dyDescent="0.25">
      <c r="I549" s="31">
        <v>0</v>
      </c>
      <c r="J549" s="121">
        <f t="shared" si="108"/>
        <v>0</v>
      </c>
      <c r="K549" s="122" t="e">
        <f>MAX(0,($F549-0+PV(a!$E$8/12,2*$U549*a!$E$9,$W549,0,1)))</f>
        <v>#N/A</v>
      </c>
      <c r="L549" s="122" t="e">
        <f t="shared" si="105"/>
        <v>#N/A</v>
      </c>
      <c r="M549" s="114" t="e">
        <f t="shared" si="106"/>
        <v>#N/A</v>
      </c>
      <c r="N549" s="122" t="e">
        <f>-1*PMT(a!$E$8/12,2*$U549*a!$E$9,$F549-a!$E$4-$I549,0,1)</f>
        <v>#N/A</v>
      </c>
      <c r="O549" s="123" t="e">
        <f>-1*PMT(a!$E$8/12,2*$U549*a!$E$9,$F549-a!$E$4-$J549,0,1)</f>
        <v>#N/A</v>
      </c>
      <c r="P549" s="123" t="e">
        <f t="shared" si="99"/>
        <v>#N/A</v>
      </c>
      <c r="Q549" s="123" t="e">
        <f t="shared" si="100"/>
        <v>#N/A</v>
      </c>
      <c r="R549" s="114" t="e">
        <f>IF($M549&lt;$I549,"Error",IF(AND($K549&gt;$J549,$M549&gt;$K549),"Error",IF(AND($K549&lt;$J549,$M549&gt;$J549),"Error",-1*PMT(a!$E$8/12,2*$U549*a!$E$9,$F549-$M549-a!$E$4,0,1))))</f>
        <v>#N/A</v>
      </c>
      <c r="S549" s="32">
        <f t="shared" si="101"/>
        <v>1</v>
      </c>
      <c r="T549" s="33" t="e">
        <f t="shared" si="102"/>
        <v>#N/A</v>
      </c>
      <c r="U549" s="33" t="e">
        <f t="shared" si="107"/>
        <v>#N/A</v>
      </c>
      <c r="V549" s="33" t="e">
        <f t="shared" si="103"/>
        <v>#N/A</v>
      </c>
      <c r="W549" s="124">
        <f t="shared" si="104"/>
        <v>0</v>
      </c>
    </row>
    <row r="550" spans="9:23" x14ac:dyDescent="0.25">
      <c r="I550" s="31">
        <v>0</v>
      </c>
      <c r="J550" s="121">
        <f t="shared" si="108"/>
        <v>0</v>
      </c>
      <c r="K550" s="122" t="e">
        <f>MAX(0,($F550-0+PV(a!$E$8/12,2*$U550*a!$E$9,$W550,0,1)))</f>
        <v>#N/A</v>
      </c>
      <c r="L550" s="122" t="e">
        <f t="shared" si="105"/>
        <v>#N/A</v>
      </c>
      <c r="M550" s="114" t="e">
        <f t="shared" si="106"/>
        <v>#N/A</v>
      </c>
      <c r="N550" s="122" t="e">
        <f>-1*PMT(a!$E$8/12,2*$U550*a!$E$9,$F550-a!$E$4-$I550,0,1)</f>
        <v>#N/A</v>
      </c>
      <c r="O550" s="123" t="e">
        <f>-1*PMT(a!$E$8/12,2*$U550*a!$E$9,$F550-a!$E$4-$J550,0,1)</f>
        <v>#N/A</v>
      </c>
      <c r="P550" s="123" t="e">
        <f t="shared" si="99"/>
        <v>#N/A</v>
      </c>
      <c r="Q550" s="123" t="e">
        <f t="shared" si="100"/>
        <v>#N/A</v>
      </c>
      <c r="R550" s="114" t="e">
        <f>IF($M550&lt;$I550,"Error",IF(AND($K550&gt;$J550,$M550&gt;$K550),"Error",IF(AND($K550&lt;$J550,$M550&gt;$J550),"Error",-1*PMT(a!$E$8/12,2*$U550*a!$E$9,$F550-$M550-a!$E$4,0,1))))</f>
        <v>#N/A</v>
      </c>
      <c r="S550" s="32">
        <f t="shared" si="101"/>
        <v>1</v>
      </c>
      <c r="T550" s="33" t="e">
        <f t="shared" si="102"/>
        <v>#N/A</v>
      </c>
      <c r="U550" s="33" t="e">
        <f t="shared" si="107"/>
        <v>#N/A</v>
      </c>
      <c r="V550" s="33" t="e">
        <f t="shared" si="103"/>
        <v>#N/A</v>
      </c>
      <c r="W550" s="124">
        <f t="shared" si="104"/>
        <v>0</v>
      </c>
    </row>
    <row r="551" spans="9:23" x14ac:dyDescent="0.25">
      <c r="I551" s="31">
        <v>0</v>
      </c>
      <c r="J551" s="121">
        <f t="shared" si="108"/>
        <v>0</v>
      </c>
      <c r="K551" s="122" t="e">
        <f>MAX(0,($F551-0+PV(a!$E$8/12,2*$U551*a!$E$9,$W551,0,1)))</f>
        <v>#N/A</v>
      </c>
      <c r="L551" s="122" t="e">
        <f t="shared" si="105"/>
        <v>#N/A</v>
      </c>
      <c r="M551" s="114" t="e">
        <f t="shared" si="106"/>
        <v>#N/A</v>
      </c>
      <c r="N551" s="122" t="e">
        <f>-1*PMT(a!$E$8/12,2*$U551*a!$E$9,$F551-a!$E$4-$I551,0,1)</f>
        <v>#N/A</v>
      </c>
      <c r="O551" s="123" t="e">
        <f>-1*PMT(a!$E$8/12,2*$U551*a!$E$9,$F551-a!$E$4-$J551,0,1)</f>
        <v>#N/A</v>
      </c>
      <c r="P551" s="123" t="e">
        <f t="shared" si="99"/>
        <v>#N/A</v>
      </c>
      <c r="Q551" s="123" t="e">
        <f t="shared" si="100"/>
        <v>#N/A</v>
      </c>
      <c r="R551" s="114" t="e">
        <f>IF($M551&lt;$I551,"Error",IF(AND($K551&gt;$J551,$M551&gt;$K551),"Error",IF(AND($K551&lt;$J551,$M551&gt;$J551),"Error",-1*PMT(a!$E$8/12,2*$U551*a!$E$9,$F551-$M551-a!$E$4,0,1))))</f>
        <v>#N/A</v>
      </c>
      <c r="S551" s="32">
        <f t="shared" si="101"/>
        <v>1</v>
      </c>
      <c r="T551" s="33" t="e">
        <f t="shared" si="102"/>
        <v>#N/A</v>
      </c>
      <c r="U551" s="33" t="e">
        <f t="shared" si="107"/>
        <v>#N/A</v>
      </c>
      <c r="V551" s="33" t="e">
        <f t="shared" si="103"/>
        <v>#N/A</v>
      </c>
      <c r="W551" s="124">
        <f t="shared" si="104"/>
        <v>0</v>
      </c>
    </row>
    <row r="552" spans="9:23" x14ac:dyDescent="0.25">
      <c r="I552" s="31">
        <v>0</v>
      </c>
      <c r="J552" s="121">
        <f t="shared" si="108"/>
        <v>0</v>
      </c>
      <c r="K552" s="122" t="e">
        <f>MAX(0,($F552-0+PV(a!$E$8/12,2*$U552*a!$E$9,$W552,0,1)))</f>
        <v>#N/A</v>
      </c>
      <c r="L552" s="122" t="e">
        <f t="shared" si="105"/>
        <v>#N/A</v>
      </c>
      <c r="M552" s="114" t="e">
        <f t="shared" si="106"/>
        <v>#N/A</v>
      </c>
      <c r="N552" s="122" t="e">
        <f>-1*PMT(a!$E$8/12,2*$U552*a!$E$9,$F552-a!$E$4-$I552,0,1)</f>
        <v>#N/A</v>
      </c>
      <c r="O552" s="123" t="e">
        <f>-1*PMT(a!$E$8/12,2*$U552*a!$E$9,$F552-a!$E$4-$J552,0,1)</f>
        <v>#N/A</v>
      </c>
      <c r="P552" s="123" t="e">
        <f t="shared" si="99"/>
        <v>#N/A</v>
      </c>
      <c r="Q552" s="123" t="e">
        <f t="shared" si="100"/>
        <v>#N/A</v>
      </c>
      <c r="R552" s="114" t="e">
        <f>IF($M552&lt;$I552,"Error",IF(AND($K552&gt;$J552,$M552&gt;$K552),"Error",IF(AND($K552&lt;$J552,$M552&gt;$J552),"Error",-1*PMT(a!$E$8/12,2*$U552*a!$E$9,$F552-$M552-a!$E$4,0,1))))</f>
        <v>#N/A</v>
      </c>
      <c r="S552" s="32">
        <f t="shared" si="101"/>
        <v>1</v>
      </c>
      <c r="T552" s="33" t="e">
        <f t="shared" si="102"/>
        <v>#N/A</v>
      </c>
      <c r="U552" s="33" t="e">
        <f t="shared" si="107"/>
        <v>#N/A</v>
      </c>
      <c r="V552" s="33" t="e">
        <f t="shared" si="103"/>
        <v>#N/A</v>
      </c>
      <c r="W552" s="124">
        <f t="shared" si="104"/>
        <v>0</v>
      </c>
    </row>
    <row r="553" spans="9:23" x14ac:dyDescent="0.25">
      <c r="I553" s="31">
        <v>0</v>
      </c>
      <c r="J553" s="121">
        <f t="shared" si="108"/>
        <v>0</v>
      </c>
      <c r="K553" s="122" t="e">
        <f>MAX(0,($F553-0+PV(a!$E$8/12,2*$U553*a!$E$9,$W553,0,1)))</f>
        <v>#N/A</v>
      </c>
      <c r="L553" s="122" t="e">
        <f t="shared" si="105"/>
        <v>#N/A</v>
      </c>
      <c r="M553" s="114" t="e">
        <f t="shared" si="106"/>
        <v>#N/A</v>
      </c>
      <c r="N553" s="122" t="e">
        <f>-1*PMT(a!$E$8/12,2*$U553*a!$E$9,$F553-a!$E$4-$I553,0,1)</f>
        <v>#N/A</v>
      </c>
      <c r="O553" s="123" t="e">
        <f>-1*PMT(a!$E$8/12,2*$U553*a!$E$9,$F553-a!$E$4-$J553,0,1)</f>
        <v>#N/A</v>
      </c>
      <c r="P553" s="123" t="e">
        <f t="shared" si="99"/>
        <v>#N/A</v>
      </c>
      <c r="Q553" s="123" t="e">
        <f t="shared" si="100"/>
        <v>#N/A</v>
      </c>
      <c r="R553" s="114" t="e">
        <f>IF($M553&lt;$I553,"Error",IF(AND($K553&gt;$J553,$M553&gt;$K553),"Error",IF(AND($K553&lt;$J553,$M553&gt;$J553),"Error",-1*PMT(a!$E$8/12,2*$U553*a!$E$9,$F553-$M553-a!$E$4,0,1))))</f>
        <v>#N/A</v>
      </c>
      <c r="S553" s="32">
        <f t="shared" si="101"/>
        <v>1</v>
      </c>
      <c r="T553" s="33" t="e">
        <f t="shared" si="102"/>
        <v>#N/A</v>
      </c>
      <c r="U553" s="33" t="e">
        <f t="shared" si="107"/>
        <v>#N/A</v>
      </c>
      <c r="V553" s="33" t="e">
        <f t="shared" si="103"/>
        <v>#N/A</v>
      </c>
      <c r="W553" s="124">
        <f t="shared" si="104"/>
        <v>0</v>
      </c>
    </row>
    <row r="554" spans="9:23" x14ac:dyDescent="0.25">
      <c r="I554" s="31">
        <v>0</v>
      </c>
      <c r="J554" s="121">
        <f t="shared" si="108"/>
        <v>0</v>
      </c>
      <c r="K554" s="122" t="e">
        <f>MAX(0,($F554-0+PV(a!$E$8/12,2*$U554*a!$E$9,$W554,0,1)))</f>
        <v>#N/A</v>
      </c>
      <c r="L554" s="122" t="e">
        <f t="shared" si="105"/>
        <v>#N/A</v>
      </c>
      <c r="M554" s="114" t="e">
        <f t="shared" si="106"/>
        <v>#N/A</v>
      </c>
      <c r="N554" s="122" t="e">
        <f>-1*PMT(a!$E$8/12,2*$U554*a!$E$9,$F554-a!$E$4-$I554,0,1)</f>
        <v>#N/A</v>
      </c>
      <c r="O554" s="123" t="e">
        <f>-1*PMT(a!$E$8/12,2*$U554*a!$E$9,$F554-a!$E$4-$J554,0,1)</f>
        <v>#N/A</v>
      </c>
      <c r="P554" s="123" t="e">
        <f t="shared" si="99"/>
        <v>#N/A</v>
      </c>
      <c r="Q554" s="123" t="e">
        <f t="shared" si="100"/>
        <v>#N/A</v>
      </c>
      <c r="R554" s="114" t="e">
        <f>IF($M554&lt;$I554,"Error",IF(AND($K554&gt;$J554,$M554&gt;$K554),"Error",IF(AND($K554&lt;$J554,$M554&gt;$J554),"Error",-1*PMT(a!$E$8/12,2*$U554*a!$E$9,$F554-$M554-a!$E$4,0,1))))</f>
        <v>#N/A</v>
      </c>
      <c r="S554" s="32">
        <f t="shared" si="101"/>
        <v>1</v>
      </c>
      <c r="T554" s="33" t="e">
        <f t="shared" si="102"/>
        <v>#N/A</v>
      </c>
      <c r="U554" s="33" t="e">
        <f t="shared" si="107"/>
        <v>#N/A</v>
      </c>
      <c r="V554" s="33" t="e">
        <f t="shared" si="103"/>
        <v>#N/A</v>
      </c>
      <c r="W554" s="124">
        <f t="shared" si="104"/>
        <v>0</v>
      </c>
    </row>
    <row r="555" spans="9:23" x14ac:dyDescent="0.25">
      <c r="I555" s="31">
        <v>0</v>
      </c>
      <c r="J555" s="121">
        <f t="shared" si="108"/>
        <v>0</v>
      </c>
      <c r="K555" s="122" t="e">
        <f>MAX(0,($F555-0+PV(a!$E$8/12,2*$U555*a!$E$9,$W555,0,1)))</f>
        <v>#N/A</v>
      </c>
      <c r="L555" s="122" t="e">
        <f t="shared" si="105"/>
        <v>#N/A</v>
      </c>
      <c r="M555" s="114" t="e">
        <f t="shared" si="106"/>
        <v>#N/A</v>
      </c>
      <c r="N555" s="122" t="e">
        <f>-1*PMT(a!$E$8/12,2*$U555*a!$E$9,$F555-a!$E$4-$I555,0,1)</f>
        <v>#N/A</v>
      </c>
      <c r="O555" s="123" t="e">
        <f>-1*PMT(a!$E$8/12,2*$U555*a!$E$9,$F555-a!$E$4-$J555,0,1)</f>
        <v>#N/A</v>
      </c>
      <c r="P555" s="123" t="e">
        <f t="shared" si="99"/>
        <v>#N/A</v>
      </c>
      <c r="Q555" s="123" t="e">
        <f t="shared" si="100"/>
        <v>#N/A</v>
      </c>
      <c r="R555" s="114" t="e">
        <f>IF($M555&lt;$I555,"Error",IF(AND($K555&gt;$J555,$M555&gt;$K555),"Error",IF(AND($K555&lt;$J555,$M555&gt;$J555),"Error",-1*PMT(a!$E$8/12,2*$U555*a!$E$9,$F555-$M555-a!$E$4,0,1))))</f>
        <v>#N/A</v>
      </c>
      <c r="S555" s="32">
        <f t="shared" si="101"/>
        <v>1</v>
      </c>
      <c r="T555" s="33" t="e">
        <f t="shared" si="102"/>
        <v>#N/A</v>
      </c>
      <c r="U555" s="33" t="e">
        <f t="shared" si="107"/>
        <v>#N/A</v>
      </c>
      <c r="V555" s="33" t="e">
        <f t="shared" si="103"/>
        <v>#N/A</v>
      </c>
      <c r="W555" s="124">
        <f t="shared" si="104"/>
        <v>0</v>
      </c>
    </row>
    <row r="556" spans="9:23" x14ac:dyDescent="0.25">
      <c r="I556" s="31">
        <v>0</v>
      </c>
      <c r="J556" s="121">
        <f t="shared" si="108"/>
        <v>0</v>
      </c>
      <c r="K556" s="122" t="e">
        <f>MAX(0,($F556-0+PV(a!$E$8/12,2*$U556*a!$E$9,$W556,0,1)))</f>
        <v>#N/A</v>
      </c>
      <c r="L556" s="122" t="e">
        <f t="shared" si="105"/>
        <v>#N/A</v>
      </c>
      <c r="M556" s="114" t="e">
        <f t="shared" si="106"/>
        <v>#N/A</v>
      </c>
      <c r="N556" s="122" t="e">
        <f>-1*PMT(a!$E$8/12,2*$U556*a!$E$9,$F556-a!$E$4-$I556,0,1)</f>
        <v>#N/A</v>
      </c>
      <c r="O556" s="123" t="e">
        <f>-1*PMT(a!$E$8/12,2*$U556*a!$E$9,$F556-a!$E$4-$J556,0,1)</f>
        <v>#N/A</v>
      </c>
      <c r="P556" s="123" t="e">
        <f t="shared" si="99"/>
        <v>#N/A</v>
      </c>
      <c r="Q556" s="123" t="e">
        <f t="shared" si="100"/>
        <v>#N/A</v>
      </c>
      <c r="R556" s="114" t="e">
        <f>IF($M556&lt;$I556,"Error",IF(AND($K556&gt;$J556,$M556&gt;$K556),"Error",IF(AND($K556&lt;$J556,$M556&gt;$J556),"Error",-1*PMT(a!$E$8/12,2*$U556*a!$E$9,$F556-$M556-a!$E$4,0,1))))</f>
        <v>#N/A</v>
      </c>
      <c r="S556" s="32">
        <f t="shared" si="101"/>
        <v>1</v>
      </c>
      <c r="T556" s="33" t="e">
        <f t="shared" si="102"/>
        <v>#N/A</v>
      </c>
      <c r="U556" s="33" t="e">
        <f t="shared" si="107"/>
        <v>#N/A</v>
      </c>
      <c r="V556" s="33" t="e">
        <f t="shared" si="103"/>
        <v>#N/A</v>
      </c>
      <c r="W556" s="124">
        <f t="shared" si="104"/>
        <v>0</v>
      </c>
    </row>
    <row r="557" spans="9:23" x14ac:dyDescent="0.25">
      <c r="I557" s="31">
        <v>0</v>
      </c>
      <c r="J557" s="121">
        <f t="shared" si="108"/>
        <v>0</v>
      </c>
      <c r="K557" s="122" t="e">
        <f>MAX(0,($F557-0+PV(a!$E$8/12,2*$U557*a!$E$9,$W557,0,1)))</f>
        <v>#N/A</v>
      </c>
      <c r="L557" s="122" t="e">
        <f t="shared" si="105"/>
        <v>#N/A</v>
      </c>
      <c r="M557" s="114" t="e">
        <f t="shared" si="106"/>
        <v>#N/A</v>
      </c>
      <c r="N557" s="122" t="e">
        <f>-1*PMT(a!$E$8/12,2*$U557*a!$E$9,$F557-a!$E$4-$I557,0,1)</f>
        <v>#N/A</v>
      </c>
      <c r="O557" s="123" t="e">
        <f>-1*PMT(a!$E$8/12,2*$U557*a!$E$9,$F557-a!$E$4-$J557,0,1)</f>
        <v>#N/A</v>
      </c>
      <c r="P557" s="123" t="e">
        <f t="shared" si="99"/>
        <v>#N/A</v>
      </c>
      <c r="Q557" s="123" t="e">
        <f t="shared" si="100"/>
        <v>#N/A</v>
      </c>
      <c r="R557" s="114" t="e">
        <f>IF($M557&lt;$I557,"Error",IF(AND($K557&gt;$J557,$M557&gt;$K557),"Error",IF(AND($K557&lt;$J557,$M557&gt;$J557),"Error",-1*PMT(a!$E$8/12,2*$U557*a!$E$9,$F557-$M557-a!$E$4,0,1))))</f>
        <v>#N/A</v>
      </c>
      <c r="S557" s="32">
        <f t="shared" si="101"/>
        <v>1</v>
      </c>
      <c r="T557" s="33" t="e">
        <f t="shared" si="102"/>
        <v>#N/A</v>
      </c>
      <c r="U557" s="33" t="e">
        <f t="shared" si="107"/>
        <v>#N/A</v>
      </c>
      <c r="V557" s="33" t="e">
        <f t="shared" si="103"/>
        <v>#N/A</v>
      </c>
      <c r="W557" s="124">
        <f t="shared" si="104"/>
        <v>0</v>
      </c>
    </row>
    <row r="558" spans="9:23" x14ac:dyDescent="0.25">
      <c r="I558" s="31">
        <v>0</v>
      </c>
      <c r="J558" s="121">
        <f t="shared" si="108"/>
        <v>0</v>
      </c>
      <c r="K558" s="122" t="e">
        <f>MAX(0,($F558-0+PV(a!$E$8/12,2*$U558*a!$E$9,$W558,0,1)))</f>
        <v>#N/A</v>
      </c>
      <c r="L558" s="122" t="e">
        <f t="shared" si="105"/>
        <v>#N/A</v>
      </c>
      <c r="M558" s="114" t="e">
        <f t="shared" si="106"/>
        <v>#N/A</v>
      </c>
      <c r="N558" s="122" t="e">
        <f>-1*PMT(a!$E$8/12,2*$U558*a!$E$9,$F558-a!$E$4-$I558,0,1)</f>
        <v>#N/A</v>
      </c>
      <c r="O558" s="123" t="e">
        <f>-1*PMT(a!$E$8/12,2*$U558*a!$E$9,$F558-a!$E$4-$J558,0,1)</f>
        <v>#N/A</v>
      </c>
      <c r="P558" s="123" t="e">
        <f t="shared" si="99"/>
        <v>#N/A</v>
      </c>
      <c r="Q558" s="123" t="e">
        <f t="shared" si="100"/>
        <v>#N/A</v>
      </c>
      <c r="R558" s="114" t="e">
        <f>IF($M558&lt;$I558,"Error",IF(AND($K558&gt;$J558,$M558&gt;$K558),"Error",IF(AND($K558&lt;$J558,$M558&gt;$J558),"Error",-1*PMT(a!$E$8/12,2*$U558*a!$E$9,$F558-$M558-a!$E$4,0,1))))</f>
        <v>#N/A</v>
      </c>
      <c r="S558" s="32">
        <f t="shared" si="101"/>
        <v>1</v>
      </c>
      <c r="T558" s="33" t="e">
        <f t="shared" si="102"/>
        <v>#N/A</v>
      </c>
      <c r="U558" s="33" t="e">
        <f t="shared" si="107"/>
        <v>#N/A</v>
      </c>
      <c r="V558" s="33" t="e">
        <f t="shared" si="103"/>
        <v>#N/A</v>
      </c>
      <c r="W558" s="124">
        <f t="shared" si="104"/>
        <v>0</v>
      </c>
    </row>
    <row r="559" spans="9:23" x14ac:dyDescent="0.25">
      <c r="I559" s="31">
        <v>0</v>
      </c>
      <c r="J559" s="121">
        <f t="shared" si="108"/>
        <v>0</v>
      </c>
      <c r="K559" s="122" t="e">
        <f>MAX(0,($F559-0+PV(a!$E$8/12,2*$U559*a!$E$9,$W559,0,1)))</f>
        <v>#N/A</v>
      </c>
      <c r="L559" s="122" t="e">
        <f t="shared" si="105"/>
        <v>#N/A</v>
      </c>
      <c r="M559" s="114" t="e">
        <f t="shared" si="106"/>
        <v>#N/A</v>
      </c>
      <c r="N559" s="122" t="e">
        <f>-1*PMT(a!$E$8/12,2*$U559*a!$E$9,$F559-a!$E$4-$I559,0,1)</f>
        <v>#N/A</v>
      </c>
      <c r="O559" s="123" t="e">
        <f>-1*PMT(a!$E$8/12,2*$U559*a!$E$9,$F559-a!$E$4-$J559,0,1)</f>
        <v>#N/A</v>
      </c>
      <c r="P559" s="123" t="e">
        <f t="shared" si="99"/>
        <v>#N/A</v>
      </c>
      <c r="Q559" s="123" t="e">
        <f t="shared" si="100"/>
        <v>#N/A</v>
      </c>
      <c r="R559" s="114" t="e">
        <f>IF($M559&lt;$I559,"Error",IF(AND($K559&gt;$J559,$M559&gt;$K559),"Error",IF(AND($K559&lt;$J559,$M559&gt;$J559),"Error",-1*PMT(a!$E$8/12,2*$U559*a!$E$9,$F559-$M559-a!$E$4,0,1))))</f>
        <v>#N/A</v>
      </c>
      <c r="S559" s="32">
        <f t="shared" si="101"/>
        <v>1</v>
      </c>
      <c r="T559" s="33" t="e">
        <f t="shared" si="102"/>
        <v>#N/A</v>
      </c>
      <c r="U559" s="33" t="e">
        <f t="shared" si="107"/>
        <v>#N/A</v>
      </c>
      <c r="V559" s="33" t="e">
        <f t="shared" si="103"/>
        <v>#N/A</v>
      </c>
      <c r="W559" s="124">
        <f t="shared" si="104"/>
        <v>0</v>
      </c>
    </row>
    <row r="560" spans="9:23" x14ac:dyDescent="0.25">
      <c r="I560" s="31">
        <v>0</v>
      </c>
      <c r="J560" s="121">
        <f t="shared" si="108"/>
        <v>0</v>
      </c>
      <c r="K560" s="122" t="e">
        <f>MAX(0,($F560-0+PV(a!$E$8/12,2*$U560*a!$E$9,$W560,0,1)))</f>
        <v>#N/A</v>
      </c>
      <c r="L560" s="122" t="e">
        <f t="shared" si="105"/>
        <v>#N/A</v>
      </c>
      <c r="M560" s="114" t="e">
        <f t="shared" si="106"/>
        <v>#N/A</v>
      </c>
      <c r="N560" s="122" t="e">
        <f>-1*PMT(a!$E$8/12,2*$U560*a!$E$9,$F560-a!$E$4-$I560,0,1)</f>
        <v>#N/A</v>
      </c>
      <c r="O560" s="123" t="e">
        <f>-1*PMT(a!$E$8/12,2*$U560*a!$E$9,$F560-a!$E$4-$J560,0,1)</f>
        <v>#N/A</v>
      </c>
      <c r="P560" s="123" t="e">
        <f t="shared" si="99"/>
        <v>#N/A</v>
      </c>
      <c r="Q560" s="123" t="e">
        <f t="shared" si="100"/>
        <v>#N/A</v>
      </c>
      <c r="R560" s="114" t="e">
        <f>IF($M560&lt;$I560,"Error",IF(AND($K560&gt;$J560,$M560&gt;$K560),"Error",IF(AND($K560&lt;$J560,$M560&gt;$J560),"Error",-1*PMT(a!$E$8/12,2*$U560*a!$E$9,$F560-$M560-a!$E$4,0,1))))</f>
        <v>#N/A</v>
      </c>
      <c r="S560" s="32">
        <f t="shared" si="101"/>
        <v>1</v>
      </c>
      <c r="T560" s="33" t="e">
        <f t="shared" si="102"/>
        <v>#N/A</v>
      </c>
      <c r="U560" s="33" t="e">
        <f t="shared" si="107"/>
        <v>#N/A</v>
      </c>
      <c r="V560" s="33" t="e">
        <f t="shared" si="103"/>
        <v>#N/A</v>
      </c>
      <c r="W560" s="124">
        <f t="shared" si="104"/>
        <v>0</v>
      </c>
    </row>
    <row r="561" spans="9:23" x14ac:dyDescent="0.25">
      <c r="I561" s="31">
        <v>0</v>
      </c>
      <c r="J561" s="121">
        <f t="shared" si="108"/>
        <v>0</v>
      </c>
      <c r="K561" s="122" t="e">
        <f>MAX(0,($F561-0+PV(a!$E$8/12,2*$U561*a!$E$9,$W561,0,1)))</f>
        <v>#N/A</v>
      </c>
      <c r="L561" s="122" t="e">
        <f t="shared" si="105"/>
        <v>#N/A</v>
      </c>
      <c r="M561" s="114" t="e">
        <f t="shared" si="106"/>
        <v>#N/A</v>
      </c>
      <c r="N561" s="122" t="e">
        <f>-1*PMT(a!$E$8/12,2*$U561*a!$E$9,$F561-a!$E$4-$I561,0,1)</f>
        <v>#N/A</v>
      </c>
      <c r="O561" s="123" t="e">
        <f>-1*PMT(a!$E$8/12,2*$U561*a!$E$9,$F561-a!$E$4-$J561,0,1)</f>
        <v>#N/A</v>
      </c>
      <c r="P561" s="123" t="e">
        <f t="shared" si="99"/>
        <v>#N/A</v>
      </c>
      <c r="Q561" s="123" t="e">
        <f t="shared" si="100"/>
        <v>#N/A</v>
      </c>
      <c r="R561" s="114" t="e">
        <f>IF($M561&lt;$I561,"Error",IF(AND($K561&gt;$J561,$M561&gt;$K561),"Error",IF(AND($K561&lt;$J561,$M561&gt;$J561),"Error",-1*PMT(a!$E$8/12,2*$U561*a!$E$9,$F561-$M561-a!$E$4,0,1))))</f>
        <v>#N/A</v>
      </c>
      <c r="S561" s="32">
        <f t="shared" si="101"/>
        <v>1</v>
      </c>
      <c r="T561" s="33" t="e">
        <f t="shared" si="102"/>
        <v>#N/A</v>
      </c>
      <c r="U561" s="33" t="e">
        <f t="shared" si="107"/>
        <v>#N/A</v>
      </c>
      <c r="V561" s="33" t="e">
        <f t="shared" si="103"/>
        <v>#N/A</v>
      </c>
      <c r="W561" s="124">
        <f t="shared" si="104"/>
        <v>0</v>
      </c>
    </row>
    <row r="562" spans="9:23" x14ac:dyDescent="0.25">
      <c r="I562" s="31">
        <v>0</v>
      </c>
      <c r="J562" s="121">
        <f t="shared" si="108"/>
        <v>0</v>
      </c>
      <c r="K562" s="122" t="e">
        <f>MAX(0,($F562-0+PV(a!$E$8/12,2*$U562*a!$E$9,$W562,0,1)))</f>
        <v>#N/A</v>
      </c>
      <c r="L562" s="122" t="e">
        <f t="shared" si="105"/>
        <v>#N/A</v>
      </c>
      <c r="M562" s="114" t="e">
        <f t="shared" si="106"/>
        <v>#N/A</v>
      </c>
      <c r="N562" s="122" t="e">
        <f>-1*PMT(a!$E$8/12,2*$U562*a!$E$9,$F562-a!$E$4-$I562,0,1)</f>
        <v>#N/A</v>
      </c>
      <c r="O562" s="123" t="e">
        <f>-1*PMT(a!$E$8/12,2*$U562*a!$E$9,$F562-a!$E$4-$J562,0,1)</f>
        <v>#N/A</v>
      </c>
      <c r="P562" s="123" t="e">
        <f t="shared" si="99"/>
        <v>#N/A</v>
      </c>
      <c r="Q562" s="123" t="e">
        <f t="shared" si="100"/>
        <v>#N/A</v>
      </c>
      <c r="R562" s="114" t="e">
        <f>IF($M562&lt;$I562,"Error",IF(AND($K562&gt;$J562,$M562&gt;$K562),"Error",IF(AND($K562&lt;$J562,$M562&gt;$J562),"Error",-1*PMT(a!$E$8/12,2*$U562*a!$E$9,$F562-$M562-a!$E$4,0,1))))</f>
        <v>#N/A</v>
      </c>
      <c r="S562" s="32">
        <f t="shared" si="101"/>
        <v>1</v>
      </c>
      <c r="T562" s="33" t="e">
        <f t="shared" si="102"/>
        <v>#N/A</v>
      </c>
      <c r="U562" s="33" t="e">
        <f t="shared" si="107"/>
        <v>#N/A</v>
      </c>
      <c r="V562" s="33" t="e">
        <f t="shared" si="103"/>
        <v>#N/A</v>
      </c>
      <c r="W562" s="124">
        <f t="shared" si="104"/>
        <v>0</v>
      </c>
    </row>
    <row r="563" spans="9:23" x14ac:dyDescent="0.25">
      <c r="I563" s="31">
        <v>0</v>
      </c>
      <c r="J563" s="121">
        <f t="shared" si="108"/>
        <v>0</v>
      </c>
      <c r="K563" s="122" t="e">
        <f>MAX(0,($F563-0+PV(a!$E$8/12,2*$U563*a!$E$9,$W563,0,1)))</f>
        <v>#N/A</v>
      </c>
      <c r="L563" s="122" t="e">
        <f t="shared" si="105"/>
        <v>#N/A</v>
      </c>
      <c r="M563" s="114" t="e">
        <f t="shared" si="106"/>
        <v>#N/A</v>
      </c>
      <c r="N563" s="122" t="e">
        <f>-1*PMT(a!$E$8/12,2*$U563*a!$E$9,$F563-a!$E$4-$I563,0,1)</f>
        <v>#N/A</v>
      </c>
      <c r="O563" s="123" t="e">
        <f>-1*PMT(a!$E$8/12,2*$U563*a!$E$9,$F563-a!$E$4-$J563,0,1)</f>
        <v>#N/A</v>
      </c>
      <c r="P563" s="123" t="e">
        <f t="shared" si="99"/>
        <v>#N/A</v>
      </c>
      <c r="Q563" s="123" t="e">
        <f t="shared" si="100"/>
        <v>#N/A</v>
      </c>
      <c r="R563" s="114" t="e">
        <f>IF($M563&lt;$I563,"Error",IF(AND($K563&gt;$J563,$M563&gt;$K563),"Error",IF(AND($K563&lt;$J563,$M563&gt;$J563),"Error",-1*PMT(a!$E$8/12,2*$U563*a!$E$9,$F563-$M563-a!$E$4,0,1))))</f>
        <v>#N/A</v>
      </c>
      <c r="S563" s="32">
        <f t="shared" si="101"/>
        <v>1</v>
      </c>
      <c r="T563" s="33" t="e">
        <f t="shared" si="102"/>
        <v>#N/A</v>
      </c>
      <c r="U563" s="33" t="e">
        <f t="shared" si="107"/>
        <v>#N/A</v>
      </c>
      <c r="V563" s="33" t="e">
        <f t="shared" si="103"/>
        <v>#N/A</v>
      </c>
      <c r="W563" s="124">
        <f t="shared" si="104"/>
        <v>0</v>
      </c>
    </row>
    <row r="564" spans="9:23" x14ac:dyDescent="0.25">
      <c r="I564" s="31">
        <v>0</v>
      </c>
      <c r="J564" s="121">
        <f t="shared" si="108"/>
        <v>0</v>
      </c>
      <c r="K564" s="122" t="e">
        <f>MAX(0,($F564-0+PV(a!$E$8/12,2*$U564*a!$E$9,$W564,0,1)))</f>
        <v>#N/A</v>
      </c>
      <c r="L564" s="122" t="e">
        <f t="shared" si="105"/>
        <v>#N/A</v>
      </c>
      <c r="M564" s="114" t="e">
        <f t="shared" si="106"/>
        <v>#N/A</v>
      </c>
      <c r="N564" s="122" t="e">
        <f>-1*PMT(a!$E$8/12,2*$U564*a!$E$9,$F564-a!$E$4-$I564,0,1)</f>
        <v>#N/A</v>
      </c>
      <c r="O564" s="123" t="e">
        <f>-1*PMT(a!$E$8/12,2*$U564*a!$E$9,$F564-a!$E$4-$J564,0,1)</f>
        <v>#N/A</v>
      </c>
      <c r="P564" s="123" t="e">
        <f t="shared" si="99"/>
        <v>#N/A</v>
      </c>
      <c r="Q564" s="123" t="e">
        <f t="shared" si="100"/>
        <v>#N/A</v>
      </c>
      <c r="R564" s="114" t="e">
        <f>IF($M564&lt;$I564,"Error",IF(AND($K564&gt;$J564,$M564&gt;$K564),"Error",IF(AND($K564&lt;$J564,$M564&gt;$J564),"Error",-1*PMT(a!$E$8/12,2*$U564*a!$E$9,$F564-$M564-a!$E$4,0,1))))</f>
        <v>#N/A</v>
      </c>
      <c r="S564" s="32">
        <f t="shared" si="101"/>
        <v>1</v>
      </c>
      <c r="T564" s="33" t="e">
        <f t="shared" si="102"/>
        <v>#N/A</v>
      </c>
      <c r="U564" s="33" t="e">
        <f t="shared" si="107"/>
        <v>#N/A</v>
      </c>
      <c r="V564" s="33" t="e">
        <f t="shared" si="103"/>
        <v>#N/A</v>
      </c>
      <c r="W564" s="124">
        <f t="shared" si="104"/>
        <v>0</v>
      </c>
    </row>
    <row r="565" spans="9:23" x14ac:dyDescent="0.25">
      <c r="I565" s="31">
        <v>0</v>
      </c>
      <c r="J565" s="121">
        <f t="shared" si="108"/>
        <v>0</v>
      </c>
      <c r="K565" s="122" t="e">
        <f>MAX(0,($F565-0+PV(a!$E$8/12,2*$U565*a!$E$9,$W565,0,1)))</f>
        <v>#N/A</v>
      </c>
      <c r="L565" s="122" t="e">
        <f t="shared" si="105"/>
        <v>#N/A</v>
      </c>
      <c r="M565" s="114" t="e">
        <f t="shared" si="106"/>
        <v>#N/A</v>
      </c>
      <c r="N565" s="122" t="e">
        <f>-1*PMT(a!$E$8/12,2*$U565*a!$E$9,$F565-a!$E$4-$I565,0,1)</f>
        <v>#N/A</v>
      </c>
      <c r="O565" s="123" t="e">
        <f>-1*PMT(a!$E$8/12,2*$U565*a!$E$9,$F565-a!$E$4-$J565,0,1)</f>
        <v>#N/A</v>
      </c>
      <c r="P565" s="123" t="e">
        <f t="shared" si="99"/>
        <v>#N/A</v>
      </c>
      <c r="Q565" s="123" t="e">
        <f t="shared" si="100"/>
        <v>#N/A</v>
      </c>
      <c r="R565" s="114" t="e">
        <f>IF($M565&lt;$I565,"Error",IF(AND($K565&gt;$J565,$M565&gt;$K565),"Error",IF(AND($K565&lt;$J565,$M565&gt;$J565),"Error",-1*PMT(a!$E$8/12,2*$U565*a!$E$9,$F565-$M565-a!$E$4,0,1))))</f>
        <v>#N/A</v>
      </c>
      <c r="S565" s="32">
        <f t="shared" si="101"/>
        <v>1</v>
      </c>
      <c r="T565" s="33" t="e">
        <f t="shared" si="102"/>
        <v>#N/A</v>
      </c>
      <c r="U565" s="33" t="e">
        <f t="shared" si="107"/>
        <v>#N/A</v>
      </c>
      <c r="V565" s="33" t="e">
        <f t="shared" si="103"/>
        <v>#N/A</v>
      </c>
      <c r="W565" s="124">
        <f t="shared" si="104"/>
        <v>0</v>
      </c>
    </row>
    <row r="566" spans="9:23" x14ac:dyDescent="0.25">
      <c r="I566" s="31">
        <v>0</v>
      </c>
      <c r="J566" s="121">
        <f t="shared" si="108"/>
        <v>0</v>
      </c>
      <c r="K566" s="122" t="e">
        <f>MAX(0,($F566-0+PV(a!$E$8/12,2*$U566*a!$E$9,$W566,0,1)))</f>
        <v>#N/A</v>
      </c>
      <c r="L566" s="122" t="e">
        <f t="shared" si="105"/>
        <v>#N/A</v>
      </c>
      <c r="M566" s="114" t="e">
        <f t="shared" si="106"/>
        <v>#N/A</v>
      </c>
      <c r="N566" s="122" t="e">
        <f>-1*PMT(a!$E$8/12,2*$U566*a!$E$9,$F566-a!$E$4-$I566,0,1)</f>
        <v>#N/A</v>
      </c>
      <c r="O566" s="123" t="e">
        <f>-1*PMT(a!$E$8/12,2*$U566*a!$E$9,$F566-a!$E$4-$J566,0,1)</f>
        <v>#N/A</v>
      </c>
      <c r="P566" s="123" t="e">
        <f t="shared" si="99"/>
        <v>#N/A</v>
      </c>
      <c r="Q566" s="123" t="e">
        <f t="shared" si="100"/>
        <v>#N/A</v>
      </c>
      <c r="R566" s="114" t="e">
        <f>IF($M566&lt;$I566,"Error",IF(AND($K566&gt;$J566,$M566&gt;$K566),"Error",IF(AND($K566&lt;$J566,$M566&gt;$J566),"Error",-1*PMT(a!$E$8/12,2*$U566*a!$E$9,$F566-$M566-a!$E$4,0,1))))</f>
        <v>#N/A</v>
      </c>
      <c r="S566" s="32">
        <f t="shared" si="101"/>
        <v>1</v>
      </c>
      <c r="T566" s="33" t="e">
        <f t="shared" si="102"/>
        <v>#N/A</v>
      </c>
      <c r="U566" s="33" t="e">
        <f t="shared" si="107"/>
        <v>#N/A</v>
      </c>
      <c r="V566" s="33" t="e">
        <f t="shared" si="103"/>
        <v>#N/A</v>
      </c>
      <c r="W566" s="124">
        <f t="shared" si="104"/>
        <v>0</v>
      </c>
    </row>
    <row r="567" spans="9:23" x14ac:dyDescent="0.25">
      <c r="I567" s="31">
        <v>0</v>
      </c>
      <c r="J567" s="121">
        <f t="shared" si="108"/>
        <v>0</v>
      </c>
      <c r="K567" s="122" t="e">
        <f>MAX(0,($F567-0+PV(a!$E$8/12,2*$U567*a!$E$9,$W567,0,1)))</f>
        <v>#N/A</v>
      </c>
      <c r="L567" s="122" t="e">
        <f t="shared" si="105"/>
        <v>#N/A</v>
      </c>
      <c r="M567" s="114" t="e">
        <f t="shared" si="106"/>
        <v>#N/A</v>
      </c>
      <c r="N567" s="122" t="e">
        <f>-1*PMT(a!$E$8/12,2*$U567*a!$E$9,$F567-a!$E$4-$I567,0,1)</f>
        <v>#N/A</v>
      </c>
      <c r="O567" s="123" t="e">
        <f>-1*PMT(a!$E$8/12,2*$U567*a!$E$9,$F567-a!$E$4-$J567,0,1)</f>
        <v>#N/A</v>
      </c>
      <c r="P567" s="123" t="e">
        <f t="shared" ref="P567:P630" si="109">IF(K567=0,N567,W567)</f>
        <v>#N/A</v>
      </c>
      <c r="Q567" s="123" t="e">
        <f t="shared" ref="Q567:Q630" si="110">IF(K567=L567,P567,R567)</f>
        <v>#N/A</v>
      </c>
      <c r="R567" s="114" t="e">
        <f>IF($M567&lt;$I567,"Error",IF(AND($K567&gt;$J567,$M567&gt;$K567),"Error",IF(AND($K567&lt;$J567,$M567&gt;$J567),"Error",-1*PMT(a!$E$8/12,2*$U567*a!$E$9,$F567-$M567-a!$E$4,0,1))))</f>
        <v>#N/A</v>
      </c>
      <c r="S567" s="32">
        <f t="shared" ref="S567:S630" si="111">IF(E567="F",0,1)</f>
        <v>1</v>
      </c>
      <c r="T567" s="33" t="e">
        <f t="shared" ref="T567:T630" si="112">IF($S567=1,VLOOKUP(H567,M,11,FALSE),VLOOKUP(H567,F,11,FALSE))</f>
        <v>#N/A</v>
      </c>
      <c r="U567" s="33" t="e">
        <f t="shared" si="107"/>
        <v>#N/A</v>
      </c>
      <c r="V567" s="33" t="e">
        <f t="shared" ref="V567:V630" si="113">+U567*2</f>
        <v>#N/A</v>
      </c>
      <c r="W567" s="124">
        <f t="shared" ref="W567:W630" si="114">+G567/12*0.5</f>
        <v>0</v>
      </c>
    </row>
    <row r="568" spans="9:23" x14ac:dyDescent="0.25">
      <c r="I568" s="31">
        <v>0</v>
      </c>
      <c r="J568" s="121">
        <f t="shared" si="108"/>
        <v>0</v>
      </c>
      <c r="K568" s="122" t="e">
        <f>MAX(0,($F568-0+PV(a!$E$8/12,2*$U568*a!$E$9,$W568,0,1)))</f>
        <v>#N/A</v>
      </c>
      <c r="L568" s="122" t="e">
        <f t="shared" si="105"/>
        <v>#N/A</v>
      </c>
      <c r="M568" s="114" t="e">
        <f t="shared" si="106"/>
        <v>#N/A</v>
      </c>
      <c r="N568" s="122" t="e">
        <f>-1*PMT(a!$E$8/12,2*$U568*a!$E$9,$F568-a!$E$4-$I568,0,1)</f>
        <v>#N/A</v>
      </c>
      <c r="O568" s="123" t="e">
        <f>-1*PMT(a!$E$8/12,2*$U568*a!$E$9,$F568-a!$E$4-$J568,0,1)</f>
        <v>#N/A</v>
      </c>
      <c r="P568" s="123" t="e">
        <f t="shared" si="109"/>
        <v>#N/A</v>
      </c>
      <c r="Q568" s="123" t="e">
        <f t="shared" si="110"/>
        <v>#N/A</v>
      </c>
      <c r="R568" s="114" t="e">
        <f>IF($M568&lt;$I568,"Error",IF(AND($K568&gt;$J568,$M568&gt;$K568),"Error",IF(AND($K568&lt;$J568,$M568&gt;$J568),"Error",-1*PMT(a!$E$8/12,2*$U568*a!$E$9,$F568-$M568-a!$E$4,0,1))))</f>
        <v>#N/A</v>
      </c>
      <c r="S568" s="32">
        <f t="shared" si="111"/>
        <v>1</v>
      </c>
      <c r="T568" s="33" t="e">
        <f t="shared" si="112"/>
        <v>#N/A</v>
      </c>
      <c r="U568" s="33" t="e">
        <f t="shared" si="107"/>
        <v>#N/A</v>
      </c>
      <c r="V568" s="33" t="e">
        <f t="shared" si="113"/>
        <v>#N/A</v>
      </c>
      <c r="W568" s="124">
        <f t="shared" si="114"/>
        <v>0</v>
      </c>
    </row>
    <row r="569" spans="9:23" x14ac:dyDescent="0.25">
      <c r="I569" s="31">
        <v>0</v>
      </c>
      <c r="J569" s="121">
        <f t="shared" si="108"/>
        <v>0</v>
      </c>
      <c r="K569" s="122" t="e">
        <f>MAX(0,($F569-0+PV(a!$E$8/12,2*$U569*a!$E$9,$W569,0,1)))</f>
        <v>#N/A</v>
      </c>
      <c r="L569" s="122" t="e">
        <f t="shared" si="105"/>
        <v>#N/A</v>
      </c>
      <c r="M569" s="114" t="e">
        <f t="shared" si="106"/>
        <v>#N/A</v>
      </c>
      <c r="N569" s="122" t="e">
        <f>-1*PMT(a!$E$8/12,2*$U569*a!$E$9,$F569-a!$E$4-$I569,0,1)</f>
        <v>#N/A</v>
      </c>
      <c r="O569" s="123" t="e">
        <f>-1*PMT(a!$E$8/12,2*$U569*a!$E$9,$F569-a!$E$4-$J569,0,1)</f>
        <v>#N/A</v>
      </c>
      <c r="P569" s="123" t="e">
        <f t="shared" si="109"/>
        <v>#N/A</v>
      </c>
      <c r="Q569" s="123" t="e">
        <f t="shared" si="110"/>
        <v>#N/A</v>
      </c>
      <c r="R569" s="114" t="e">
        <f>IF($M569&lt;$I569,"Error",IF(AND($K569&gt;$J569,$M569&gt;$K569),"Error",IF(AND($K569&lt;$J569,$M569&gt;$J569),"Error",-1*PMT(a!$E$8/12,2*$U569*a!$E$9,$F569-$M569-a!$E$4,0,1))))</f>
        <v>#N/A</v>
      </c>
      <c r="S569" s="32">
        <f t="shared" si="111"/>
        <v>1</v>
      </c>
      <c r="T569" s="33" t="e">
        <f t="shared" si="112"/>
        <v>#N/A</v>
      </c>
      <c r="U569" s="33" t="e">
        <f t="shared" si="107"/>
        <v>#N/A</v>
      </c>
      <c r="V569" s="33" t="e">
        <f t="shared" si="113"/>
        <v>#N/A</v>
      </c>
      <c r="W569" s="124">
        <f t="shared" si="114"/>
        <v>0</v>
      </c>
    </row>
    <row r="570" spans="9:23" x14ac:dyDescent="0.25">
      <c r="I570" s="31">
        <v>0</v>
      </c>
      <c r="J570" s="121">
        <f t="shared" si="108"/>
        <v>0</v>
      </c>
      <c r="K570" s="122" t="e">
        <f>MAX(0,($F570-0+PV(a!$E$8/12,2*$U570*a!$E$9,$W570,0,1)))</f>
        <v>#N/A</v>
      </c>
      <c r="L570" s="122" t="e">
        <f t="shared" si="105"/>
        <v>#N/A</v>
      </c>
      <c r="M570" s="114" t="e">
        <f t="shared" si="106"/>
        <v>#N/A</v>
      </c>
      <c r="N570" s="122" t="e">
        <f>-1*PMT(a!$E$8/12,2*$U570*a!$E$9,$F570-a!$E$4-$I570,0,1)</f>
        <v>#N/A</v>
      </c>
      <c r="O570" s="123" t="e">
        <f>-1*PMT(a!$E$8/12,2*$U570*a!$E$9,$F570-a!$E$4-$J570,0,1)</f>
        <v>#N/A</v>
      </c>
      <c r="P570" s="123" t="e">
        <f t="shared" si="109"/>
        <v>#N/A</v>
      </c>
      <c r="Q570" s="123" t="e">
        <f t="shared" si="110"/>
        <v>#N/A</v>
      </c>
      <c r="R570" s="114" t="e">
        <f>IF($M570&lt;$I570,"Error",IF(AND($K570&gt;$J570,$M570&gt;$K570),"Error",IF(AND($K570&lt;$J570,$M570&gt;$J570),"Error",-1*PMT(a!$E$8/12,2*$U570*a!$E$9,$F570-$M570-a!$E$4,0,1))))</f>
        <v>#N/A</v>
      </c>
      <c r="S570" s="32">
        <f t="shared" si="111"/>
        <v>1</v>
      </c>
      <c r="T570" s="33" t="e">
        <f t="shared" si="112"/>
        <v>#N/A</v>
      </c>
      <c r="U570" s="33" t="e">
        <f t="shared" si="107"/>
        <v>#N/A</v>
      </c>
      <c r="V570" s="33" t="e">
        <f t="shared" si="113"/>
        <v>#N/A</v>
      </c>
      <c r="W570" s="124">
        <f t="shared" si="114"/>
        <v>0</v>
      </c>
    </row>
    <row r="571" spans="9:23" x14ac:dyDescent="0.25">
      <c r="I571" s="31">
        <v>0</v>
      </c>
      <c r="J571" s="121">
        <f t="shared" si="108"/>
        <v>0</v>
      </c>
      <c r="K571" s="122" t="e">
        <f>MAX(0,($F571-0+PV(a!$E$8/12,2*$U571*a!$E$9,$W571,0,1)))</f>
        <v>#N/A</v>
      </c>
      <c r="L571" s="122" t="e">
        <f t="shared" si="105"/>
        <v>#N/A</v>
      </c>
      <c r="M571" s="114" t="e">
        <f t="shared" si="106"/>
        <v>#N/A</v>
      </c>
      <c r="N571" s="122" t="e">
        <f>-1*PMT(a!$E$8/12,2*$U571*a!$E$9,$F571-a!$E$4-$I571,0,1)</f>
        <v>#N/A</v>
      </c>
      <c r="O571" s="123" t="e">
        <f>-1*PMT(a!$E$8/12,2*$U571*a!$E$9,$F571-a!$E$4-$J571,0,1)</f>
        <v>#N/A</v>
      </c>
      <c r="P571" s="123" t="e">
        <f t="shared" si="109"/>
        <v>#N/A</v>
      </c>
      <c r="Q571" s="123" t="e">
        <f t="shared" si="110"/>
        <v>#N/A</v>
      </c>
      <c r="R571" s="114" t="e">
        <f>IF($M571&lt;$I571,"Error",IF(AND($K571&gt;$J571,$M571&gt;$K571),"Error",IF(AND($K571&lt;$J571,$M571&gt;$J571),"Error",-1*PMT(a!$E$8/12,2*$U571*a!$E$9,$F571-$M571-a!$E$4,0,1))))</f>
        <v>#N/A</v>
      </c>
      <c r="S571" s="32">
        <f t="shared" si="111"/>
        <v>1</v>
      </c>
      <c r="T571" s="33" t="e">
        <f t="shared" si="112"/>
        <v>#N/A</v>
      </c>
      <c r="U571" s="33" t="e">
        <f t="shared" si="107"/>
        <v>#N/A</v>
      </c>
      <c r="V571" s="33" t="e">
        <f t="shared" si="113"/>
        <v>#N/A</v>
      </c>
      <c r="W571" s="124">
        <f t="shared" si="114"/>
        <v>0</v>
      </c>
    </row>
    <row r="572" spans="9:23" x14ac:dyDescent="0.25">
      <c r="I572" s="31">
        <v>0</v>
      </c>
      <c r="J572" s="121">
        <f t="shared" si="108"/>
        <v>0</v>
      </c>
      <c r="K572" s="122" t="e">
        <f>MAX(0,($F572-0+PV(a!$E$8/12,2*$U572*a!$E$9,$W572,0,1)))</f>
        <v>#N/A</v>
      </c>
      <c r="L572" s="122" t="e">
        <f t="shared" si="105"/>
        <v>#N/A</v>
      </c>
      <c r="M572" s="114" t="e">
        <f t="shared" si="106"/>
        <v>#N/A</v>
      </c>
      <c r="N572" s="122" t="e">
        <f>-1*PMT(a!$E$8/12,2*$U572*a!$E$9,$F572-a!$E$4-$I572,0,1)</f>
        <v>#N/A</v>
      </c>
      <c r="O572" s="123" t="e">
        <f>-1*PMT(a!$E$8/12,2*$U572*a!$E$9,$F572-a!$E$4-$J572,0,1)</f>
        <v>#N/A</v>
      </c>
      <c r="P572" s="123" t="e">
        <f t="shared" si="109"/>
        <v>#N/A</v>
      </c>
      <c r="Q572" s="123" t="e">
        <f t="shared" si="110"/>
        <v>#N/A</v>
      </c>
      <c r="R572" s="114" t="e">
        <f>IF($M572&lt;$I572,"Error",IF(AND($K572&gt;$J572,$M572&gt;$K572),"Error",IF(AND($K572&lt;$J572,$M572&gt;$J572),"Error",-1*PMT(a!$E$8/12,2*$U572*a!$E$9,$F572-$M572-a!$E$4,0,1))))</f>
        <v>#N/A</v>
      </c>
      <c r="S572" s="32">
        <f t="shared" si="111"/>
        <v>1</v>
      </c>
      <c r="T572" s="33" t="e">
        <f t="shared" si="112"/>
        <v>#N/A</v>
      </c>
      <c r="U572" s="33" t="e">
        <f t="shared" si="107"/>
        <v>#N/A</v>
      </c>
      <c r="V572" s="33" t="e">
        <f t="shared" si="113"/>
        <v>#N/A</v>
      </c>
      <c r="W572" s="124">
        <f t="shared" si="114"/>
        <v>0</v>
      </c>
    </row>
    <row r="573" spans="9:23" x14ac:dyDescent="0.25">
      <c r="I573" s="31">
        <v>0</v>
      </c>
      <c r="J573" s="121">
        <f t="shared" si="108"/>
        <v>0</v>
      </c>
      <c r="K573" s="122" t="e">
        <f>MAX(0,($F573-0+PV(a!$E$8/12,2*$U573*a!$E$9,$W573,0,1)))</f>
        <v>#N/A</v>
      </c>
      <c r="L573" s="122" t="e">
        <f t="shared" si="105"/>
        <v>#N/A</v>
      </c>
      <c r="M573" s="114" t="e">
        <f t="shared" si="106"/>
        <v>#N/A</v>
      </c>
      <c r="N573" s="122" t="e">
        <f>-1*PMT(a!$E$8/12,2*$U573*a!$E$9,$F573-a!$E$4-$I573,0,1)</f>
        <v>#N/A</v>
      </c>
      <c r="O573" s="123" t="e">
        <f>-1*PMT(a!$E$8/12,2*$U573*a!$E$9,$F573-a!$E$4-$J573,0,1)</f>
        <v>#N/A</v>
      </c>
      <c r="P573" s="123" t="e">
        <f t="shared" si="109"/>
        <v>#N/A</v>
      </c>
      <c r="Q573" s="123" t="e">
        <f t="shared" si="110"/>
        <v>#N/A</v>
      </c>
      <c r="R573" s="114" t="e">
        <f>IF($M573&lt;$I573,"Error",IF(AND($K573&gt;$J573,$M573&gt;$K573),"Error",IF(AND($K573&lt;$J573,$M573&gt;$J573),"Error",-1*PMT(a!$E$8/12,2*$U573*a!$E$9,$F573-$M573-a!$E$4,0,1))))</f>
        <v>#N/A</v>
      </c>
      <c r="S573" s="32">
        <f t="shared" si="111"/>
        <v>1</v>
      </c>
      <c r="T573" s="33" t="e">
        <f t="shared" si="112"/>
        <v>#N/A</v>
      </c>
      <c r="U573" s="33" t="e">
        <f t="shared" si="107"/>
        <v>#N/A</v>
      </c>
      <c r="V573" s="33" t="e">
        <f t="shared" si="113"/>
        <v>#N/A</v>
      </c>
      <c r="W573" s="124">
        <f t="shared" si="114"/>
        <v>0</v>
      </c>
    </row>
    <row r="574" spans="9:23" x14ac:dyDescent="0.25">
      <c r="I574" s="31">
        <v>0</v>
      </c>
      <c r="J574" s="121">
        <f t="shared" si="108"/>
        <v>0</v>
      </c>
      <c r="K574" s="122" t="e">
        <f>MAX(0,($F574-0+PV(a!$E$8/12,2*$U574*a!$E$9,$W574,0,1)))</f>
        <v>#N/A</v>
      </c>
      <c r="L574" s="122" t="e">
        <f t="shared" si="105"/>
        <v>#N/A</v>
      </c>
      <c r="M574" s="114" t="e">
        <f t="shared" si="106"/>
        <v>#N/A</v>
      </c>
      <c r="N574" s="122" t="e">
        <f>-1*PMT(a!$E$8/12,2*$U574*a!$E$9,$F574-a!$E$4-$I574,0,1)</f>
        <v>#N/A</v>
      </c>
      <c r="O574" s="123" t="e">
        <f>-1*PMT(a!$E$8/12,2*$U574*a!$E$9,$F574-a!$E$4-$J574,0,1)</f>
        <v>#N/A</v>
      </c>
      <c r="P574" s="123" t="e">
        <f t="shared" si="109"/>
        <v>#N/A</v>
      </c>
      <c r="Q574" s="123" t="e">
        <f t="shared" si="110"/>
        <v>#N/A</v>
      </c>
      <c r="R574" s="114" t="e">
        <f>IF($M574&lt;$I574,"Error",IF(AND($K574&gt;$J574,$M574&gt;$K574),"Error",IF(AND($K574&lt;$J574,$M574&gt;$J574),"Error",-1*PMT(a!$E$8/12,2*$U574*a!$E$9,$F574-$M574-a!$E$4,0,1))))</f>
        <v>#N/A</v>
      </c>
      <c r="S574" s="32">
        <f t="shared" si="111"/>
        <v>1</v>
      </c>
      <c r="T574" s="33" t="e">
        <f t="shared" si="112"/>
        <v>#N/A</v>
      </c>
      <c r="U574" s="33" t="e">
        <f t="shared" si="107"/>
        <v>#N/A</v>
      </c>
      <c r="V574" s="33" t="e">
        <f t="shared" si="113"/>
        <v>#N/A</v>
      </c>
      <c r="W574" s="124">
        <f t="shared" si="114"/>
        <v>0</v>
      </c>
    </row>
    <row r="575" spans="9:23" x14ac:dyDescent="0.25">
      <c r="I575" s="31">
        <v>0</v>
      </c>
      <c r="J575" s="121">
        <f t="shared" si="108"/>
        <v>0</v>
      </c>
      <c r="K575" s="122" t="e">
        <f>MAX(0,($F575-0+PV(a!$E$8/12,2*$U575*a!$E$9,$W575,0,1)))</f>
        <v>#N/A</v>
      </c>
      <c r="L575" s="122" t="e">
        <f t="shared" si="105"/>
        <v>#N/A</v>
      </c>
      <c r="M575" s="114" t="e">
        <f t="shared" si="106"/>
        <v>#N/A</v>
      </c>
      <c r="N575" s="122" t="e">
        <f>-1*PMT(a!$E$8/12,2*$U575*a!$E$9,$F575-a!$E$4-$I575,0,1)</f>
        <v>#N/A</v>
      </c>
      <c r="O575" s="123" t="e">
        <f>-1*PMT(a!$E$8/12,2*$U575*a!$E$9,$F575-a!$E$4-$J575,0,1)</f>
        <v>#N/A</v>
      </c>
      <c r="P575" s="123" t="e">
        <f t="shared" si="109"/>
        <v>#N/A</v>
      </c>
      <c r="Q575" s="123" t="e">
        <f t="shared" si="110"/>
        <v>#N/A</v>
      </c>
      <c r="R575" s="114" t="e">
        <f>IF($M575&lt;$I575,"Error",IF(AND($K575&gt;$J575,$M575&gt;$K575),"Error",IF(AND($K575&lt;$J575,$M575&gt;$J575),"Error",-1*PMT(a!$E$8/12,2*$U575*a!$E$9,$F575-$M575-a!$E$4,0,1))))</f>
        <v>#N/A</v>
      </c>
      <c r="S575" s="32">
        <f t="shared" si="111"/>
        <v>1</v>
      </c>
      <c r="T575" s="33" t="e">
        <f t="shared" si="112"/>
        <v>#N/A</v>
      </c>
      <c r="U575" s="33" t="e">
        <f t="shared" si="107"/>
        <v>#N/A</v>
      </c>
      <c r="V575" s="33" t="e">
        <f t="shared" si="113"/>
        <v>#N/A</v>
      </c>
      <c r="W575" s="124">
        <f t="shared" si="114"/>
        <v>0</v>
      </c>
    </row>
    <row r="576" spans="9:23" x14ac:dyDescent="0.25">
      <c r="I576" s="31">
        <v>0</v>
      </c>
      <c r="J576" s="121">
        <f t="shared" si="108"/>
        <v>0</v>
      </c>
      <c r="K576" s="122" t="e">
        <f>MAX(0,($F576-0+PV(a!$E$8/12,2*$U576*a!$E$9,$W576,0,1)))</f>
        <v>#N/A</v>
      </c>
      <c r="L576" s="122" t="e">
        <f t="shared" si="105"/>
        <v>#N/A</v>
      </c>
      <c r="M576" s="114" t="e">
        <f t="shared" si="106"/>
        <v>#N/A</v>
      </c>
      <c r="N576" s="122" t="e">
        <f>-1*PMT(a!$E$8/12,2*$U576*a!$E$9,$F576-a!$E$4-$I576,0,1)</f>
        <v>#N/A</v>
      </c>
      <c r="O576" s="123" t="e">
        <f>-1*PMT(a!$E$8/12,2*$U576*a!$E$9,$F576-a!$E$4-$J576,0,1)</f>
        <v>#N/A</v>
      </c>
      <c r="P576" s="123" t="e">
        <f t="shared" si="109"/>
        <v>#N/A</v>
      </c>
      <c r="Q576" s="123" t="e">
        <f t="shared" si="110"/>
        <v>#N/A</v>
      </c>
      <c r="R576" s="114" t="e">
        <f>IF($M576&lt;$I576,"Error",IF(AND($K576&gt;$J576,$M576&gt;$K576),"Error",IF(AND($K576&lt;$J576,$M576&gt;$J576),"Error",-1*PMT(a!$E$8/12,2*$U576*a!$E$9,$F576-$M576-a!$E$4,0,1))))</f>
        <v>#N/A</v>
      </c>
      <c r="S576" s="32">
        <f t="shared" si="111"/>
        <v>1</v>
      </c>
      <c r="T576" s="33" t="e">
        <f t="shared" si="112"/>
        <v>#N/A</v>
      </c>
      <c r="U576" s="33" t="e">
        <f t="shared" si="107"/>
        <v>#N/A</v>
      </c>
      <c r="V576" s="33" t="e">
        <f t="shared" si="113"/>
        <v>#N/A</v>
      </c>
      <c r="W576" s="124">
        <f t="shared" si="114"/>
        <v>0</v>
      </c>
    </row>
    <row r="577" spans="9:23" x14ac:dyDescent="0.25">
      <c r="I577" s="31">
        <v>0</v>
      </c>
      <c r="J577" s="121">
        <f t="shared" si="108"/>
        <v>0</v>
      </c>
      <c r="K577" s="122" t="e">
        <f>MAX(0,($F577-0+PV(a!$E$8/12,2*$U577*a!$E$9,$W577,0,1)))</f>
        <v>#N/A</v>
      </c>
      <c r="L577" s="122" t="e">
        <f t="shared" si="105"/>
        <v>#N/A</v>
      </c>
      <c r="M577" s="114" t="e">
        <f t="shared" si="106"/>
        <v>#N/A</v>
      </c>
      <c r="N577" s="122" t="e">
        <f>-1*PMT(a!$E$8/12,2*$U577*a!$E$9,$F577-a!$E$4-$I577,0,1)</f>
        <v>#N/A</v>
      </c>
      <c r="O577" s="123" t="e">
        <f>-1*PMT(a!$E$8/12,2*$U577*a!$E$9,$F577-a!$E$4-$J577,0,1)</f>
        <v>#N/A</v>
      </c>
      <c r="P577" s="123" t="e">
        <f t="shared" si="109"/>
        <v>#N/A</v>
      </c>
      <c r="Q577" s="123" t="e">
        <f t="shared" si="110"/>
        <v>#N/A</v>
      </c>
      <c r="R577" s="114" t="e">
        <f>IF($M577&lt;$I577,"Error",IF(AND($K577&gt;$J577,$M577&gt;$K577),"Error",IF(AND($K577&lt;$J577,$M577&gt;$J577),"Error",-1*PMT(a!$E$8/12,2*$U577*a!$E$9,$F577-$M577-a!$E$4,0,1))))</f>
        <v>#N/A</v>
      </c>
      <c r="S577" s="32">
        <f t="shared" si="111"/>
        <v>1</v>
      </c>
      <c r="T577" s="33" t="e">
        <f t="shared" si="112"/>
        <v>#N/A</v>
      </c>
      <c r="U577" s="33" t="e">
        <f t="shared" si="107"/>
        <v>#N/A</v>
      </c>
      <c r="V577" s="33" t="e">
        <f t="shared" si="113"/>
        <v>#N/A</v>
      </c>
      <c r="W577" s="124">
        <f t="shared" si="114"/>
        <v>0</v>
      </c>
    </row>
    <row r="578" spans="9:23" x14ac:dyDescent="0.25">
      <c r="I578" s="31">
        <v>0</v>
      </c>
      <c r="J578" s="121">
        <f t="shared" si="108"/>
        <v>0</v>
      </c>
      <c r="K578" s="122" t="e">
        <f>MAX(0,($F578-0+PV(a!$E$8/12,2*$U578*a!$E$9,$W578,0,1)))</f>
        <v>#N/A</v>
      </c>
      <c r="L578" s="122" t="e">
        <f t="shared" si="105"/>
        <v>#N/A</v>
      </c>
      <c r="M578" s="114" t="e">
        <f t="shared" si="106"/>
        <v>#N/A</v>
      </c>
      <c r="N578" s="122" t="e">
        <f>-1*PMT(a!$E$8/12,2*$U578*a!$E$9,$F578-a!$E$4-$I578,0,1)</f>
        <v>#N/A</v>
      </c>
      <c r="O578" s="123" t="e">
        <f>-1*PMT(a!$E$8/12,2*$U578*a!$E$9,$F578-a!$E$4-$J578,0,1)</f>
        <v>#N/A</v>
      </c>
      <c r="P578" s="123" t="e">
        <f t="shared" si="109"/>
        <v>#N/A</v>
      </c>
      <c r="Q578" s="123" t="e">
        <f t="shared" si="110"/>
        <v>#N/A</v>
      </c>
      <c r="R578" s="114" t="e">
        <f>IF($M578&lt;$I578,"Error",IF(AND($K578&gt;$J578,$M578&gt;$K578),"Error",IF(AND($K578&lt;$J578,$M578&gt;$J578),"Error",-1*PMT(a!$E$8/12,2*$U578*a!$E$9,$F578-$M578-a!$E$4,0,1))))</f>
        <v>#N/A</v>
      </c>
      <c r="S578" s="32">
        <f t="shared" si="111"/>
        <v>1</v>
      </c>
      <c r="T578" s="33" t="e">
        <f t="shared" si="112"/>
        <v>#N/A</v>
      </c>
      <c r="U578" s="33" t="e">
        <f t="shared" si="107"/>
        <v>#N/A</v>
      </c>
      <c r="V578" s="33" t="e">
        <f t="shared" si="113"/>
        <v>#N/A</v>
      </c>
      <c r="W578" s="124">
        <f t="shared" si="114"/>
        <v>0</v>
      </c>
    </row>
    <row r="579" spans="9:23" x14ac:dyDescent="0.25">
      <c r="I579" s="31">
        <v>0</v>
      </c>
      <c r="J579" s="121">
        <f t="shared" si="108"/>
        <v>0</v>
      </c>
      <c r="K579" s="122" t="e">
        <f>MAX(0,($F579-0+PV(a!$E$8/12,2*$U579*a!$E$9,$W579,0,1)))</f>
        <v>#N/A</v>
      </c>
      <c r="L579" s="122" t="e">
        <f t="shared" ref="L579:L642" si="115">MAX(IF(K579&gt;F579*0.5,F579*0.5,K579),J579)</f>
        <v>#N/A</v>
      </c>
      <c r="M579" s="114" t="e">
        <f t="shared" ref="M579:M642" si="116">IF(OR(K579&lt;=0,K579&lt;J579),J579,MIN(K579,F579*50%))</f>
        <v>#N/A</v>
      </c>
      <c r="N579" s="122" t="e">
        <f>-1*PMT(a!$E$8/12,2*$U579*a!$E$9,$F579-a!$E$4-$I579,0,1)</f>
        <v>#N/A</v>
      </c>
      <c r="O579" s="123" t="e">
        <f>-1*PMT(a!$E$8/12,2*$U579*a!$E$9,$F579-a!$E$4-$J579,0,1)</f>
        <v>#N/A</v>
      </c>
      <c r="P579" s="123" t="e">
        <f t="shared" si="109"/>
        <v>#N/A</v>
      </c>
      <c r="Q579" s="123" t="e">
        <f t="shared" si="110"/>
        <v>#N/A</v>
      </c>
      <c r="R579" s="114" t="e">
        <f>IF($M579&lt;$I579,"Error",IF(AND($K579&gt;$J579,$M579&gt;$K579),"Error",IF(AND($K579&lt;$J579,$M579&gt;$J579),"Error",-1*PMT(a!$E$8/12,2*$U579*a!$E$9,$F579-$M579-a!$E$4,0,1))))</f>
        <v>#N/A</v>
      </c>
      <c r="S579" s="32">
        <f t="shared" si="111"/>
        <v>1</v>
      </c>
      <c r="T579" s="33" t="e">
        <f t="shared" si="112"/>
        <v>#N/A</v>
      </c>
      <c r="U579" s="33" t="e">
        <f t="shared" si="107"/>
        <v>#N/A</v>
      </c>
      <c r="V579" s="33" t="e">
        <f t="shared" si="113"/>
        <v>#N/A</v>
      </c>
      <c r="W579" s="124">
        <f t="shared" si="114"/>
        <v>0</v>
      </c>
    </row>
    <row r="580" spans="9:23" x14ac:dyDescent="0.25">
      <c r="I580" s="31">
        <v>0</v>
      </c>
      <c r="J580" s="121">
        <f t="shared" si="108"/>
        <v>0</v>
      </c>
      <c r="K580" s="122" t="e">
        <f>MAX(0,($F580-0+PV(a!$E$8/12,2*$U580*a!$E$9,$W580,0,1)))</f>
        <v>#N/A</v>
      </c>
      <c r="L580" s="122" t="e">
        <f t="shared" si="115"/>
        <v>#N/A</v>
      </c>
      <c r="M580" s="114" t="e">
        <f t="shared" si="116"/>
        <v>#N/A</v>
      </c>
      <c r="N580" s="122" t="e">
        <f>-1*PMT(a!$E$8/12,2*$U580*a!$E$9,$F580-a!$E$4-$I580,0,1)</f>
        <v>#N/A</v>
      </c>
      <c r="O580" s="123" t="e">
        <f>-1*PMT(a!$E$8/12,2*$U580*a!$E$9,$F580-a!$E$4-$J580,0,1)</f>
        <v>#N/A</v>
      </c>
      <c r="P580" s="123" t="e">
        <f t="shared" si="109"/>
        <v>#N/A</v>
      </c>
      <c r="Q580" s="123" t="e">
        <f t="shared" si="110"/>
        <v>#N/A</v>
      </c>
      <c r="R580" s="114" t="e">
        <f>IF($M580&lt;$I580,"Error",IF(AND($K580&gt;$J580,$M580&gt;$K580),"Error",IF(AND($K580&lt;$J580,$M580&gt;$J580),"Error",-1*PMT(a!$E$8/12,2*$U580*a!$E$9,$F580-$M580-a!$E$4,0,1))))</f>
        <v>#N/A</v>
      </c>
      <c r="S580" s="32">
        <f t="shared" si="111"/>
        <v>1</v>
      </c>
      <c r="T580" s="33" t="e">
        <f t="shared" si="112"/>
        <v>#N/A</v>
      </c>
      <c r="U580" s="33" t="e">
        <f t="shared" si="107"/>
        <v>#N/A</v>
      </c>
      <c r="V580" s="33" t="e">
        <f t="shared" si="113"/>
        <v>#N/A</v>
      </c>
      <c r="W580" s="124">
        <f t="shared" si="114"/>
        <v>0</v>
      </c>
    </row>
    <row r="581" spans="9:23" x14ac:dyDescent="0.25">
      <c r="I581" s="31">
        <v>0</v>
      </c>
      <c r="J581" s="121">
        <f t="shared" si="108"/>
        <v>0</v>
      </c>
      <c r="K581" s="122" t="e">
        <f>MAX(0,($F581-0+PV(a!$E$8/12,2*$U581*a!$E$9,$W581,0,1)))</f>
        <v>#N/A</v>
      </c>
      <c r="L581" s="122" t="e">
        <f t="shared" si="115"/>
        <v>#N/A</v>
      </c>
      <c r="M581" s="114" t="e">
        <f t="shared" si="116"/>
        <v>#N/A</v>
      </c>
      <c r="N581" s="122" t="e">
        <f>-1*PMT(a!$E$8/12,2*$U581*a!$E$9,$F581-a!$E$4-$I581,0,1)</f>
        <v>#N/A</v>
      </c>
      <c r="O581" s="123" t="e">
        <f>-1*PMT(a!$E$8/12,2*$U581*a!$E$9,$F581-a!$E$4-$J581,0,1)</f>
        <v>#N/A</v>
      </c>
      <c r="P581" s="123" t="e">
        <f t="shared" si="109"/>
        <v>#N/A</v>
      </c>
      <c r="Q581" s="123" t="e">
        <f t="shared" si="110"/>
        <v>#N/A</v>
      </c>
      <c r="R581" s="114" t="e">
        <f>IF($M581&lt;$I581,"Error",IF(AND($K581&gt;$J581,$M581&gt;$K581),"Error",IF(AND($K581&lt;$J581,$M581&gt;$J581),"Error",-1*PMT(a!$E$8/12,2*$U581*a!$E$9,$F581-$M581-a!$E$4,0,1))))</f>
        <v>#N/A</v>
      </c>
      <c r="S581" s="32">
        <f t="shared" si="111"/>
        <v>1</v>
      </c>
      <c r="T581" s="33" t="e">
        <f t="shared" si="112"/>
        <v>#N/A</v>
      </c>
      <c r="U581" s="33" t="e">
        <f t="shared" si="107"/>
        <v>#N/A</v>
      </c>
      <c r="V581" s="33" t="e">
        <f t="shared" si="113"/>
        <v>#N/A</v>
      </c>
      <c r="W581" s="124">
        <f t="shared" si="114"/>
        <v>0</v>
      </c>
    </row>
    <row r="582" spans="9:23" x14ac:dyDescent="0.25">
      <c r="I582" s="31">
        <v>0</v>
      </c>
      <c r="J582" s="121">
        <f t="shared" si="108"/>
        <v>0</v>
      </c>
      <c r="K582" s="122" t="e">
        <f>MAX(0,($F582-0+PV(a!$E$8/12,2*$U582*a!$E$9,$W582,0,1)))</f>
        <v>#N/A</v>
      </c>
      <c r="L582" s="122" t="e">
        <f t="shared" si="115"/>
        <v>#N/A</v>
      </c>
      <c r="M582" s="114" t="e">
        <f t="shared" si="116"/>
        <v>#N/A</v>
      </c>
      <c r="N582" s="122" t="e">
        <f>-1*PMT(a!$E$8/12,2*$U582*a!$E$9,$F582-a!$E$4-$I582,0,1)</f>
        <v>#N/A</v>
      </c>
      <c r="O582" s="123" t="e">
        <f>-1*PMT(a!$E$8/12,2*$U582*a!$E$9,$F582-a!$E$4-$J582,0,1)</f>
        <v>#N/A</v>
      </c>
      <c r="P582" s="123" t="e">
        <f t="shared" si="109"/>
        <v>#N/A</v>
      </c>
      <c r="Q582" s="123" t="e">
        <f t="shared" si="110"/>
        <v>#N/A</v>
      </c>
      <c r="R582" s="114" t="e">
        <f>IF($M582&lt;$I582,"Error",IF(AND($K582&gt;$J582,$M582&gt;$K582),"Error",IF(AND($K582&lt;$J582,$M582&gt;$J582),"Error",-1*PMT(a!$E$8/12,2*$U582*a!$E$9,$F582-$M582-a!$E$4,0,1))))</f>
        <v>#N/A</v>
      </c>
      <c r="S582" s="32">
        <f t="shared" si="111"/>
        <v>1</v>
      </c>
      <c r="T582" s="33" t="e">
        <f t="shared" si="112"/>
        <v>#N/A</v>
      </c>
      <c r="U582" s="33" t="e">
        <f t="shared" si="107"/>
        <v>#N/A</v>
      </c>
      <c r="V582" s="33" t="e">
        <f t="shared" si="113"/>
        <v>#N/A</v>
      </c>
      <c r="W582" s="124">
        <f t="shared" si="114"/>
        <v>0</v>
      </c>
    </row>
    <row r="583" spans="9:23" x14ac:dyDescent="0.25">
      <c r="I583" s="31">
        <v>0</v>
      </c>
      <c r="J583" s="121">
        <f t="shared" si="108"/>
        <v>0</v>
      </c>
      <c r="K583" s="122" t="e">
        <f>MAX(0,($F583-0+PV(a!$E$8/12,2*$U583*a!$E$9,$W583,0,1)))</f>
        <v>#N/A</v>
      </c>
      <c r="L583" s="122" t="e">
        <f t="shared" si="115"/>
        <v>#N/A</v>
      </c>
      <c r="M583" s="114" t="e">
        <f t="shared" si="116"/>
        <v>#N/A</v>
      </c>
      <c r="N583" s="122" t="e">
        <f>-1*PMT(a!$E$8/12,2*$U583*a!$E$9,$F583-a!$E$4-$I583,0,1)</f>
        <v>#N/A</v>
      </c>
      <c r="O583" s="123" t="e">
        <f>-1*PMT(a!$E$8/12,2*$U583*a!$E$9,$F583-a!$E$4-$J583,0,1)</f>
        <v>#N/A</v>
      </c>
      <c r="P583" s="123" t="e">
        <f t="shared" si="109"/>
        <v>#N/A</v>
      </c>
      <c r="Q583" s="123" t="e">
        <f t="shared" si="110"/>
        <v>#N/A</v>
      </c>
      <c r="R583" s="114" t="e">
        <f>IF($M583&lt;$I583,"Error",IF(AND($K583&gt;$J583,$M583&gt;$K583),"Error",IF(AND($K583&lt;$J583,$M583&gt;$J583),"Error",-1*PMT(a!$E$8/12,2*$U583*a!$E$9,$F583-$M583-a!$E$4,0,1))))</f>
        <v>#N/A</v>
      </c>
      <c r="S583" s="32">
        <f t="shared" si="111"/>
        <v>1</v>
      </c>
      <c r="T583" s="33" t="e">
        <f t="shared" si="112"/>
        <v>#N/A</v>
      </c>
      <c r="U583" s="33" t="e">
        <f t="shared" si="107"/>
        <v>#N/A</v>
      </c>
      <c r="V583" s="33" t="e">
        <f t="shared" si="113"/>
        <v>#N/A</v>
      </c>
      <c r="W583" s="124">
        <f t="shared" si="114"/>
        <v>0</v>
      </c>
    </row>
    <row r="584" spans="9:23" x14ac:dyDescent="0.25">
      <c r="I584" s="31">
        <v>0</v>
      </c>
      <c r="J584" s="121">
        <f t="shared" si="108"/>
        <v>0</v>
      </c>
      <c r="K584" s="122" t="e">
        <f>MAX(0,($F584-0+PV(a!$E$8/12,2*$U584*a!$E$9,$W584,0,1)))</f>
        <v>#N/A</v>
      </c>
      <c r="L584" s="122" t="e">
        <f t="shared" si="115"/>
        <v>#N/A</v>
      </c>
      <c r="M584" s="114" t="e">
        <f t="shared" si="116"/>
        <v>#N/A</v>
      </c>
      <c r="N584" s="122" t="e">
        <f>-1*PMT(a!$E$8/12,2*$U584*a!$E$9,$F584-a!$E$4-$I584,0,1)</f>
        <v>#N/A</v>
      </c>
      <c r="O584" s="123" t="e">
        <f>-1*PMT(a!$E$8/12,2*$U584*a!$E$9,$F584-a!$E$4-$J584,0,1)</f>
        <v>#N/A</v>
      </c>
      <c r="P584" s="123" t="e">
        <f t="shared" si="109"/>
        <v>#N/A</v>
      </c>
      <c r="Q584" s="123" t="e">
        <f t="shared" si="110"/>
        <v>#N/A</v>
      </c>
      <c r="R584" s="114" t="e">
        <f>IF($M584&lt;$I584,"Error",IF(AND($K584&gt;$J584,$M584&gt;$K584),"Error",IF(AND($K584&lt;$J584,$M584&gt;$J584),"Error",-1*PMT(a!$E$8/12,2*$U584*a!$E$9,$F584-$M584-a!$E$4,0,1))))</f>
        <v>#N/A</v>
      </c>
      <c r="S584" s="32">
        <f t="shared" si="111"/>
        <v>1</v>
      </c>
      <c r="T584" s="33" t="e">
        <f t="shared" si="112"/>
        <v>#N/A</v>
      </c>
      <c r="U584" s="33" t="e">
        <f t="shared" ref="U584:U647" si="117">$T584-(11/24)</f>
        <v>#N/A</v>
      </c>
      <c r="V584" s="33" t="e">
        <f t="shared" si="113"/>
        <v>#N/A</v>
      </c>
      <c r="W584" s="124">
        <f t="shared" si="114"/>
        <v>0</v>
      </c>
    </row>
    <row r="585" spans="9:23" x14ac:dyDescent="0.25">
      <c r="I585" s="31">
        <v>0</v>
      </c>
      <c r="J585" s="121">
        <f t="shared" si="108"/>
        <v>0</v>
      </c>
      <c r="K585" s="122" t="e">
        <f>MAX(0,($F585-0+PV(a!$E$8/12,2*$U585*a!$E$9,$W585,0,1)))</f>
        <v>#N/A</v>
      </c>
      <c r="L585" s="122" t="e">
        <f t="shared" si="115"/>
        <v>#N/A</v>
      </c>
      <c r="M585" s="114" t="e">
        <f t="shared" si="116"/>
        <v>#N/A</v>
      </c>
      <c r="N585" s="122" t="e">
        <f>-1*PMT(a!$E$8/12,2*$U585*a!$E$9,$F585-a!$E$4-$I585,0,1)</f>
        <v>#N/A</v>
      </c>
      <c r="O585" s="123" t="e">
        <f>-1*PMT(a!$E$8/12,2*$U585*a!$E$9,$F585-a!$E$4-$J585,0,1)</f>
        <v>#N/A</v>
      </c>
      <c r="P585" s="123" t="e">
        <f t="shared" si="109"/>
        <v>#N/A</v>
      </c>
      <c r="Q585" s="123" t="e">
        <f t="shared" si="110"/>
        <v>#N/A</v>
      </c>
      <c r="R585" s="114" t="e">
        <f>IF($M585&lt;$I585,"Error",IF(AND($K585&gt;$J585,$M585&gt;$K585),"Error",IF(AND($K585&lt;$J585,$M585&gt;$J585),"Error",-1*PMT(a!$E$8/12,2*$U585*a!$E$9,$F585-$M585-a!$E$4,0,1))))</f>
        <v>#N/A</v>
      </c>
      <c r="S585" s="32">
        <f t="shared" si="111"/>
        <v>1</v>
      </c>
      <c r="T585" s="33" t="e">
        <f t="shared" si="112"/>
        <v>#N/A</v>
      </c>
      <c r="U585" s="33" t="e">
        <f t="shared" si="117"/>
        <v>#N/A</v>
      </c>
      <c r="V585" s="33" t="e">
        <f t="shared" si="113"/>
        <v>#N/A</v>
      </c>
      <c r="W585" s="124">
        <f t="shared" si="114"/>
        <v>0</v>
      </c>
    </row>
    <row r="586" spans="9:23" x14ac:dyDescent="0.25">
      <c r="I586" s="31">
        <v>0</v>
      </c>
      <c r="J586" s="121">
        <f t="shared" si="108"/>
        <v>0</v>
      </c>
      <c r="K586" s="122" t="e">
        <f>MAX(0,($F586-0+PV(a!$E$8/12,2*$U586*a!$E$9,$W586,0,1)))</f>
        <v>#N/A</v>
      </c>
      <c r="L586" s="122" t="e">
        <f t="shared" si="115"/>
        <v>#N/A</v>
      </c>
      <c r="M586" s="114" t="e">
        <f t="shared" si="116"/>
        <v>#N/A</v>
      </c>
      <c r="N586" s="122" t="e">
        <f>-1*PMT(a!$E$8/12,2*$U586*a!$E$9,$F586-a!$E$4-$I586,0,1)</f>
        <v>#N/A</v>
      </c>
      <c r="O586" s="123" t="e">
        <f>-1*PMT(a!$E$8/12,2*$U586*a!$E$9,$F586-a!$E$4-$J586,0,1)</f>
        <v>#N/A</v>
      </c>
      <c r="P586" s="123" t="e">
        <f t="shared" si="109"/>
        <v>#N/A</v>
      </c>
      <c r="Q586" s="123" t="e">
        <f t="shared" si="110"/>
        <v>#N/A</v>
      </c>
      <c r="R586" s="114" t="e">
        <f>IF($M586&lt;$I586,"Error",IF(AND($K586&gt;$J586,$M586&gt;$K586),"Error",IF(AND($K586&lt;$J586,$M586&gt;$J586),"Error",-1*PMT(a!$E$8/12,2*$U586*a!$E$9,$F586-$M586-a!$E$4,0,1))))</f>
        <v>#N/A</v>
      </c>
      <c r="S586" s="32">
        <f t="shared" si="111"/>
        <v>1</v>
      </c>
      <c r="T586" s="33" t="e">
        <f t="shared" si="112"/>
        <v>#N/A</v>
      </c>
      <c r="U586" s="33" t="e">
        <f t="shared" si="117"/>
        <v>#N/A</v>
      </c>
      <c r="V586" s="33" t="e">
        <f t="shared" si="113"/>
        <v>#N/A</v>
      </c>
      <c r="W586" s="124">
        <f t="shared" si="114"/>
        <v>0</v>
      </c>
    </row>
    <row r="587" spans="9:23" x14ac:dyDescent="0.25">
      <c r="I587" s="31">
        <v>0</v>
      </c>
      <c r="J587" s="121">
        <f t="shared" si="108"/>
        <v>0</v>
      </c>
      <c r="K587" s="122" t="e">
        <f>MAX(0,($F587-0+PV(a!$E$8/12,2*$U587*a!$E$9,$W587,0,1)))</f>
        <v>#N/A</v>
      </c>
      <c r="L587" s="122" t="e">
        <f t="shared" si="115"/>
        <v>#N/A</v>
      </c>
      <c r="M587" s="114" t="e">
        <f t="shared" si="116"/>
        <v>#N/A</v>
      </c>
      <c r="N587" s="122" t="e">
        <f>-1*PMT(a!$E$8/12,2*$U587*a!$E$9,$F587-a!$E$4-$I587,0,1)</f>
        <v>#N/A</v>
      </c>
      <c r="O587" s="123" t="e">
        <f>-1*PMT(a!$E$8/12,2*$U587*a!$E$9,$F587-a!$E$4-$J587,0,1)</f>
        <v>#N/A</v>
      </c>
      <c r="P587" s="123" t="e">
        <f t="shared" si="109"/>
        <v>#N/A</v>
      </c>
      <c r="Q587" s="123" t="e">
        <f t="shared" si="110"/>
        <v>#N/A</v>
      </c>
      <c r="R587" s="114" t="e">
        <f>IF($M587&lt;$I587,"Error",IF(AND($K587&gt;$J587,$M587&gt;$K587),"Error",IF(AND($K587&lt;$J587,$M587&gt;$J587),"Error",-1*PMT(a!$E$8/12,2*$U587*a!$E$9,$F587-$M587-a!$E$4,0,1))))</f>
        <v>#N/A</v>
      </c>
      <c r="S587" s="32">
        <f t="shared" si="111"/>
        <v>1</v>
      </c>
      <c r="T587" s="33" t="e">
        <f t="shared" si="112"/>
        <v>#N/A</v>
      </c>
      <c r="U587" s="33" t="e">
        <f t="shared" si="117"/>
        <v>#N/A</v>
      </c>
      <c r="V587" s="33" t="e">
        <f t="shared" si="113"/>
        <v>#N/A</v>
      </c>
      <c r="W587" s="124">
        <f t="shared" si="114"/>
        <v>0</v>
      </c>
    </row>
    <row r="588" spans="9:23" x14ac:dyDescent="0.25">
      <c r="I588" s="31">
        <v>0</v>
      </c>
      <c r="J588" s="121">
        <f t="shared" si="108"/>
        <v>0</v>
      </c>
      <c r="K588" s="122" t="e">
        <f>MAX(0,($F588-0+PV(a!$E$8/12,2*$U588*a!$E$9,$W588,0,1)))</f>
        <v>#N/A</v>
      </c>
      <c r="L588" s="122" t="e">
        <f t="shared" si="115"/>
        <v>#N/A</v>
      </c>
      <c r="M588" s="114" t="e">
        <f t="shared" si="116"/>
        <v>#N/A</v>
      </c>
      <c r="N588" s="122" t="e">
        <f>-1*PMT(a!$E$8/12,2*$U588*a!$E$9,$F588-a!$E$4-$I588,0,1)</f>
        <v>#N/A</v>
      </c>
      <c r="O588" s="123" t="e">
        <f>-1*PMT(a!$E$8/12,2*$U588*a!$E$9,$F588-a!$E$4-$J588,0,1)</f>
        <v>#N/A</v>
      </c>
      <c r="P588" s="123" t="e">
        <f t="shared" si="109"/>
        <v>#N/A</v>
      </c>
      <c r="Q588" s="123" t="e">
        <f t="shared" si="110"/>
        <v>#N/A</v>
      </c>
      <c r="R588" s="114" t="e">
        <f>IF($M588&lt;$I588,"Error",IF(AND($K588&gt;$J588,$M588&gt;$K588),"Error",IF(AND($K588&lt;$J588,$M588&gt;$J588),"Error",-1*PMT(a!$E$8/12,2*$U588*a!$E$9,$F588-$M588-a!$E$4,0,1))))</f>
        <v>#N/A</v>
      </c>
      <c r="S588" s="32">
        <f t="shared" si="111"/>
        <v>1</v>
      </c>
      <c r="T588" s="33" t="e">
        <f t="shared" si="112"/>
        <v>#N/A</v>
      </c>
      <c r="U588" s="33" t="e">
        <f t="shared" si="117"/>
        <v>#N/A</v>
      </c>
      <c r="V588" s="33" t="e">
        <f t="shared" si="113"/>
        <v>#N/A</v>
      </c>
      <c r="W588" s="124">
        <f t="shared" si="114"/>
        <v>0</v>
      </c>
    </row>
    <row r="589" spans="9:23" x14ac:dyDescent="0.25">
      <c r="I589" s="31">
        <v>0</v>
      </c>
      <c r="J589" s="121">
        <f t="shared" si="108"/>
        <v>0</v>
      </c>
      <c r="K589" s="122" t="e">
        <f>MAX(0,($F589-0+PV(a!$E$8/12,2*$U589*a!$E$9,$W589,0,1)))</f>
        <v>#N/A</v>
      </c>
      <c r="L589" s="122" t="e">
        <f t="shared" si="115"/>
        <v>#N/A</v>
      </c>
      <c r="M589" s="114" t="e">
        <f t="shared" si="116"/>
        <v>#N/A</v>
      </c>
      <c r="N589" s="122" t="e">
        <f>-1*PMT(a!$E$8/12,2*$U589*a!$E$9,$F589-a!$E$4-$I589,0,1)</f>
        <v>#N/A</v>
      </c>
      <c r="O589" s="123" t="e">
        <f>-1*PMT(a!$E$8/12,2*$U589*a!$E$9,$F589-a!$E$4-$J589,0,1)</f>
        <v>#N/A</v>
      </c>
      <c r="P589" s="123" t="e">
        <f t="shared" si="109"/>
        <v>#N/A</v>
      </c>
      <c r="Q589" s="123" t="e">
        <f t="shared" si="110"/>
        <v>#N/A</v>
      </c>
      <c r="R589" s="114" t="e">
        <f>IF($M589&lt;$I589,"Error",IF(AND($K589&gt;$J589,$M589&gt;$K589),"Error",IF(AND($K589&lt;$J589,$M589&gt;$J589),"Error",-1*PMT(a!$E$8/12,2*$U589*a!$E$9,$F589-$M589-a!$E$4,0,1))))</f>
        <v>#N/A</v>
      </c>
      <c r="S589" s="32">
        <f t="shared" si="111"/>
        <v>1</v>
      </c>
      <c r="T589" s="33" t="e">
        <f t="shared" si="112"/>
        <v>#N/A</v>
      </c>
      <c r="U589" s="33" t="e">
        <f t="shared" si="117"/>
        <v>#N/A</v>
      </c>
      <c r="V589" s="33" t="e">
        <f t="shared" si="113"/>
        <v>#N/A</v>
      </c>
      <c r="W589" s="124">
        <f t="shared" si="114"/>
        <v>0</v>
      </c>
    </row>
    <row r="590" spans="9:23" x14ac:dyDescent="0.25">
      <c r="I590" s="31">
        <v>0</v>
      </c>
      <c r="J590" s="121">
        <f t="shared" si="108"/>
        <v>0</v>
      </c>
      <c r="K590" s="122" t="e">
        <f>MAX(0,($F590-0+PV(a!$E$8/12,2*$U590*a!$E$9,$W590,0,1)))</f>
        <v>#N/A</v>
      </c>
      <c r="L590" s="122" t="e">
        <f t="shared" si="115"/>
        <v>#N/A</v>
      </c>
      <c r="M590" s="114" t="e">
        <f t="shared" si="116"/>
        <v>#N/A</v>
      </c>
      <c r="N590" s="122" t="e">
        <f>-1*PMT(a!$E$8/12,2*$U590*a!$E$9,$F590-a!$E$4-$I590,0,1)</f>
        <v>#N/A</v>
      </c>
      <c r="O590" s="123" t="e">
        <f>-1*PMT(a!$E$8/12,2*$U590*a!$E$9,$F590-a!$E$4-$J590,0,1)</f>
        <v>#N/A</v>
      </c>
      <c r="P590" s="123" t="e">
        <f t="shared" si="109"/>
        <v>#N/A</v>
      </c>
      <c r="Q590" s="123" t="e">
        <f t="shared" si="110"/>
        <v>#N/A</v>
      </c>
      <c r="R590" s="114" t="e">
        <f>IF($M590&lt;$I590,"Error",IF(AND($K590&gt;$J590,$M590&gt;$K590),"Error",IF(AND($K590&lt;$J590,$M590&gt;$J590),"Error",-1*PMT(a!$E$8/12,2*$U590*a!$E$9,$F590-$M590-a!$E$4,0,1))))</f>
        <v>#N/A</v>
      </c>
      <c r="S590" s="32">
        <f t="shared" si="111"/>
        <v>1</v>
      </c>
      <c r="T590" s="33" t="e">
        <f t="shared" si="112"/>
        <v>#N/A</v>
      </c>
      <c r="U590" s="33" t="e">
        <f t="shared" si="117"/>
        <v>#N/A</v>
      </c>
      <c r="V590" s="33" t="e">
        <f t="shared" si="113"/>
        <v>#N/A</v>
      </c>
      <c r="W590" s="124">
        <f t="shared" si="114"/>
        <v>0</v>
      </c>
    </row>
    <row r="591" spans="9:23" x14ac:dyDescent="0.25">
      <c r="I591" s="31">
        <v>0</v>
      </c>
      <c r="J591" s="121">
        <f t="shared" si="108"/>
        <v>0</v>
      </c>
      <c r="K591" s="122" t="e">
        <f>MAX(0,($F591-0+PV(a!$E$8/12,2*$U591*a!$E$9,$W591,0,1)))</f>
        <v>#N/A</v>
      </c>
      <c r="L591" s="122" t="e">
        <f t="shared" si="115"/>
        <v>#N/A</v>
      </c>
      <c r="M591" s="114" t="e">
        <f t="shared" si="116"/>
        <v>#N/A</v>
      </c>
      <c r="N591" s="122" t="e">
        <f>-1*PMT(a!$E$8/12,2*$U591*a!$E$9,$F591-a!$E$4-$I591,0,1)</f>
        <v>#N/A</v>
      </c>
      <c r="O591" s="123" t="e">
        <f>-1*PMT(a!$E$8/12,2*$U591*a!$E$9,$F591-a!$E$4-$J591,0,1)</f>
        <v>#N/A</v>
      </c>
      <c r="P591" s="123" t="e">
        <f t="shared" si="109"/>
        <v>#N/A</v>
      </c>
      <c r="Q591" s="123" t="e">
        <f t="shared" si="110"/>
        <v>#N/A</v>
      </c>
      <c r="R591" s="114" t="e">
        <f>IF($M591&lt;$I591,"Error",IF(AND($K591&gt;$J591,$M591&gt;$K591),"Error",IF(AND($K591&lt;$J591,$M591&gt;$J591),"Error",-1*PMT(a!$E$8/12,2*$U591*a!$E$9,$F591-$M591-a!$E$4,0,1))))</f>
        <v>#N/A</v>
      </c>
      <c r="S591" s="32">
        <f t="shared" si="111"/>
        <v>1</v>
      </c>
      <c r="T591" s="33" t="e">
        <f t="shared" si="112"/>
        <v>#N/A</v>
      </c>
      <c r="U591" s="33" t="e">
        <f t="shared" si="117"/>
        <v>#N/A</v>
      </c>
      <c r="V591" s="33" t="e">
        <f t="shared" si="113"/>
        <v>#N/A</v>
      </c>
      <c r="W591" s="124">
        <f t="shared" si="114"/>
        <v>0</v>
      </c>
    </row>
    <row r="592" spans="9:23" x14ac:dyDescent="0.25">
      <c r="I592" s="31">
        <v>0</v>
      </c>
      <c r="J592" s="121">
        <f t="shared" si="108"/>
        <v>0</v>
      </c>
      <c r="K592" s="122" t="e">
        <f>MAX(0,($F592-0+PV(a!$E$8/12,2*$U592*a!$E$9,$W592,0,1)))</f>
        <v>#N/A</v>
      </c>
      <c r="L592" s="122" t="e">
        <f t="shared" si="115"/>
        <v>#N/A</v>
      </c>
      <c r="M592" s="114" t="e">
        <f t="shared" si="116"/>
        <v>#N/A</v>
      </c>
      <c r="N592" s="122" t="e">
        <f>-1*PMT(a!$E$8/12,2*$U592*a!$E$9,$F592-a!$E$4-$I592,0,1)</f>
        <v>#N/A</v>
      </c>
      <c r="O592" s="123" t="e">
        <f>-1*PMT(a!$E$8/12,2*$U592*a!$E$9,$F592-a!$E$4-$J592,0,1)</f>
        <v>#N/A</v>
      </c>
      <c r="P592" s="123" t="e">
        <f t="shared" si="109"/>
        <v>#N/A</v>
      </c>
      <c r="Q592" s="123" t="e">
        <f t="shared" si="110"/>
        <v>#N/A</v>
      </c>
      <c r="R592" s="114" t="e">
        <f>IF($M592&lt;$I592,"Error",IF(AND($K592&gt;$J592,$M592&gt;$K592),"Error",IF(AND($K592&lt;$J592,$M592&gt;$J592),"Error",-1*PMT(a!$E$8/12,2*$U592*a!$E$9,$F592-$M592-a!$E$4,0,1))))</f>
        <v>#N/A</v>
      </c>
      <c r="S592" s="32">
        <f t="shared" si="111"/>
        <v>1</v>
      </c>
      <c r="T592" s="33" t="e">
        <f t="shared" si="112"/>
        <v>#N/A</v>
      </c>
      <c r="U592" s="33" t="e">
        <f t="shared" si="117"/>
        <v>#N/A</v>
      </c>
      <c r="V592" s="33" t="e">
        <f t="shared" si="113"/>
        <v>#N/A</v>
      </c>
      <c r="W592" s="124">
        <f t="shared" si="114"/>
        <v>0</v>
      </c>
    </row>
    <row r="593" spans="9:23" x14ac:dyDescent="0.25">
      <c r="I593" s="31">
        <v>0</v>
      </c>
      <c r="J593" s="121">
        <f t="shared" si="108"/>
        <v>0</v>
      </c>
      <c r="K593" s="122" t="e">
        <f>MAX(0,($F593-0+PV(a!$E$8/12,2*$U593*a!$E$9,$W593,0,1)))</f>
        <v>#N/A</v>
      </c>
      <c r="L593" s="122" t="e">
        <f t="shared" si="115"/>
        <v>#N/A</v>
      </c>
      <c r="M593" s="114" t="e">
        <f t="shared" si="116"/>
        <v>#N/A</v>
      </c>
      <c r="N593" s="122" t="e">
        <f>-1*PMT(a!$E$8/12,2*$U593*a!$E$9,$F593-a!$E$4-$I593,0,1)</f>
        <v>#N/A</v>
      </c>
      <c r="O593" s="123" t="e">
        <f>-1*PMT(a!$E$8/12,2*$U593*a!$E$9,$F593-a!$E$4-$J593,0,1)</f>
        <v>#N/A</v>
      </c>
      <c r="P593" s="123" t="e">
        <f t="shared" si="109"/>
        <v>#N/A</v>
      </c>
      <c r="Q593" s="123" t="e">
        <f t="shared" si="110"/>
        <v>#N/A</v>
      </c>
      <c r="R593" s="114" t="e">
        <f>IF($M593&lt;$I593,"Error",IF(AND($K593&gt;$J593,$M593&gt;$K593),"Error",IF(AND($K593&lt;$J593,$M593&gt;$J593),"Error",-1*PMT(a!$E$8/12,2*$U593*a!$E$9,$F593-$M593-a!$E$4,0,1))))</f>
        <v>#N/A</v>
      </c>
      <c r="S593" s="32">
        <f t="shared" si="111"/>
        <v>1</v>
      </c>
      <c r="T593" s="33" t="e">
        <f t="shared" si="112"/>
        <v>#N/A</v>
      </c>
      <c r="U593" s="33" t="e">
        <f t="shared" si="117"/>
        <v>#N/A</v>
      </c>
      <c r="V593" s="33" t="e">
        <f t="shared" si="113"/>
        <v>#N/A</v>
      </c>
      <c r="W593" s="124">
        <f t="shared" si="114"/>
        <v>0</v>
      </c>
    </row>
    <row r="594" spans="9:23" x14ac:dyDescent="0.25">
      <c r="I594" s="31">
        <v>0</v>
      </c>
      <c r="J594" s="121">
        <f t="shared" si="108"/>
        <v>0</v>
      </c>
      <c r="K594" s="122" t="e">
        <f>MAX(0,($F594-0+PV(a!$E$8/12,2*$U594*a!$E$9,$W594,0,1)))</f>
        <v>#N/A</v>
      </c>
      <c r="L594" s="122" t="e">
        <f t="shared" si="115"/>
        <v>#N/A</v>
      </c>
      <c r="M594" s="114" t="e">
        <f t="shared" si="116"/>
        <v>#N/A</v>
      </c>
      <c r="N594" s="122" t="e">
        <f>-1*PMT(a!$E$8/12,2*$U594*a!$E$9,$F594-a!$E$4-$I594,0,1)</f>
        <v>#N/A</v>
      </c>
      <c r="O594" s="123" t="e">
        <f>-1*PMT(a!$E$8/12,2*$U594*a!$E$9,$F594-a!$E$4-$J594,0,1)</f>
        <v>#N/A</v>
      </c>
      <c r="P594" s="123" t="e">
        <f t="shared" si="109"/>
        <v>#N/A</v>
      </c>
      <c r="Q594" s="123" t="e">
        <f t="shared" si="110"/>
        <v>#N/A</v>
      </c>
      <c r="R594" s="114" t="e">
        <f>IF($M594&lt;$I594,"Error",IF(AND($K594&gt;$J594,$M594&gt;$K594),"Error",IF(AND($K594&lt;$J594,$M594&gt;$J594),"Error",-1*PMT(a!$E$8/12,2*$U594*a!$E$9,$F594-$M594-a!$E$4,0,1))))</f>
        <v>#N/A</v>
      </c>
      <c r="S594" s="32">
        <f t="shared" si="111"/>
        <v>1</v>
      </c>
      <c r="T594" s="33" t="e">
        <f t="shared" si="112"/>
        <v>#N/A</v>
      </c>
      <c r="U594" s="33" t="e">
        <f t="shared" si="117"/>
        <v>#N/A</v>
      </c>
      <c r="V594" s="33" t="e">
        <f t="shared" si="113"/>
        <v>#N/A</v>
      </c>
      <c r="W594" s="124">
        <f t="shared" si="114"/>
        <v>0</v>
      </c>
    </row>
    <row r="595" spans="9:23" x14ac:dyDescent="0.25">
      <c r="I595" s="31">
        <v>0</v>
      </c>
      <c r="J595" s="121">
        <f t="shared" si="108"/>
        <v>0</v>
      </c>
      <c r="K595" s="122" t="e">
        <f>MAX(0,($F595-0+PV(a!$E$8/12,2*$U595*a!$E$9,$W595,0,1)))</f>
        <v>#N/A</v>
      </c>
      <c r="L595" s="122" t="e">
        <f t="shared" si="115"/>
        <v>#N/A</v>
      </c>
      <c r="M595" s="114" t="e">
        <f t="shared" si="116"/>
        <v>#N/A</v>
      </c>
      <c r="N595" s="122" t="e">
        <f>-1*PMT(a!$E$8/12,2*$U595*a!$E$9,$F595-a!$E$4-$I595,0,1)</f>
        <v>#N/A</v>
      </c>
      <c r="O595" s="123" t="e">
        <f>-1*PMT(a!$E$8/12,2*$U595*a!$E$9,$F595-a!$E$4-$J595,0,1)</f>
        <v>#N/A</v>
      </c>
      <c r="P595" s="123" t="e">
        <f t="shared" si="109"/>
        <v>#N/A</v>
      </c>
      <c r="Q595" s="123" t="e">
        <f t="shared" si="110"/>
        <v>#N/A</v>
      </c>
      <c r="R595" s="114" t="e">
        <f>IF($M595&lt;$I595,"Error",IF(AND($K595&gt;$J595,$M595&gt;$K595),"Error",IF(AND($K595&lt;$J595,$M595&gt;$J595),"Error",-1*PMT(a!$E$8/12,2*$U595*a!$E$9,$F595-$M595-a!$E$4,0,1))))</f>
        <v>#N/A</v>
      </c>
      <c r="S595" s="32">
        <f t="shared" si="111"/>
        <v>1</v>
      </c>
      <c r="T595" s="33" t="e">
        <f t="shared" si="112"/>
        <v>#N/A</v>
      </c>
      <c r="U595" s="33" t="e">
        <f t="shared" si="117"/>
        <v>#N/A</v>
      </c>
      <c r="V595" s="33" t="e">
        <f t="shared" si="113"/>
        <v>#N/A</v>
      </c>
      <c r="W595" s="124">
        <f t="shared" si="114"/>
        <v>0</v>
      </c>
    </row>
    <row r="596" spans="9:23" x14ac:dyDescent="0.25">
      <c r="I596" s="31">
        <v>0</v>
      </c>
      <c r="J596" s="121">
        <f t="shared" si="108"/>
        <v>0</v>
      </c>
      <c r="K596" s="122" t="e">
        <f>MAX(0,($F596-0+PV(a!$E$8/12,2*$U596*a!$E$9,$W596,0,1)))</f>
        <v>#N/A</v>
      </c>
      <c r="L596" s="122" t="e">
        <f t="shared" si="115"/>
        <v>#N/A</v>
      </c>
      <c r="M596" s="114" t="e">
        <f t="shared" si="116"/>
        <v>#N/A</v>
      </c>
      <c r="N596" s="122" t="e">
        <f>-1*PMT(a!$E$8/12,2*$U596*a!$E$9,$F596-a!$E$4-$I596,0,1)</f>
        <v>#N/A</v>
      </c>
      <c r="O596" s="123" t="e">
        <f>-1*PMT(a!$E$8/12,2*$U596*a!$E$9,$F596-a!$E$4-$J596,0,1)</f>
        <v>#N/A</v>
      </c>
      <c r="P596" s="123" t="e">
        <f t="shared" si="109"/>
        <v>#N/A</v>
      </c>
      <c r="Q596" s="123" t="e">
        <f t="shared" si="110"/>
        <v>#N/A</v>
      </c>
      <c r="R596" s="114" t="e">
        <f>IF($M596&lt;$I596,"Error",IF(AND($K596&gt;$J596,$M596&gt;$K596),"Error",IF(AND($K596&lt;$J596,$M596&gt;$J596),"Error",-1*PMT(a!$E$8/12,2*$U596*a!$E$9,$F596-$M596-a!$E$4,0,1))))</f>
        <v>#N/A</v>
      </c>
      <c r="S596" s="32">
        <f t="shared" si="111"/>
        <v>1</v>
      </c>
      <c r="T596" s="33" t="e">
        <f t="shared" si="112"/>
        <v>#N/A</v>
      </c>
      <c r="U596" s="33" t="e">
        <f t="shared" si="117"/>
        <v>#N/A</v>
      </c>
      <c r="V596" s="33" t="e">
        <f t="shared" si="113"/>
        <v>#N/A</v>
      </c>
      <c r="W596" s="124">
        <f t="shared" si="114"/>
        <v>0</v>
      </c>
    </row>
    <row r="597" spans="9:23" x14ac:dyDescent="0.25">
      <c r="I597" s="31">
        <v>0</v>
      </c>
      <c r="J597" s="121">
        <f t="shared" si="108"/>
        <v>0</v>
      </c>
      <c r="K597" s="122" t="e">
        <f>MAX(0,($F597-0+PV(a!$E$8/12,2*$U597*a!$E$9,$W597,0,1)))</f>
        <v>#N/A</v>
      </c>
      <c r="L597" s="122" t="e">
        <f t="shared" si="115"/>
        <v>#N/A</v>
      </c>
      <c r="M597" s="114" t="e">
        <f t="shared" si="116"/>
        <v>#N/A</v>
      </c>
      <c r="N597" s="122" t="e">
        <f>-1*PMT(a!$E$8/12,2*$U597*a!$E$9,$F597-a!$E$4-$I597,0,1)</f>
        <v>#N/A</v>
      </c>
      <c r="O597" s="123" t="e">
        <f>-1*PMT(a!$E$8/12,2*$U597*a!$E$9,$F597-a!$E$4-$J597,0,1)</f>
        <v>#N/A</v>
      </c>
      <c r="P597" s="123" t="e">
        <f t="shared" si="109"/>
        <v>#N/A</v>
      </c>
      <c r="Q597" s="123" t="e">
        <f t="shared" si="110"/>
        <v>#N/A</v>
      </c>
      <c r="R597" s="114" t="e">
        <f>IF($M597&lt;$I597,"Error",IF(AND($K597&gt;$J597,$M597&gt;$K597),"Error",IF(AND($K597&lt;$J597,$M597&gt;$J597),"Error",-1*PMT(a!$E$8/12,2*$U597*a!$E$9,$F597-$M597-a!$E$4,0,1))))</f>
        <v>#N/A</v>
      </c>
      <c r="S597" s="32">
        <f t="shared" si="111"/>
        <v>1</v>
      </c>
      <c r="T597" s="33" t="e">
        <f t="shared" si="112"/>
        <v>#N/A</v>
      </c>
      <c r="U597" s="33" t="e">
        <f t="shared" si="117"/>
        <v>#N/A</v>
      </c>
      <c r="V597" s="33" t="e">
        <f t="shared" si="113"/>
        <v>#N/A</v>
      </c>
      <c r="W597" s="124">
        <f t="shared" si="114"/>
        <v>0</v>
      </c>
    </row>
    <row r="598" spans="9:23" x14ac:dyDescent="0.25">
      <c r="I598" s="31">
        <v>0</v>
      </c>
      <c r="J598" s="121">
        <f t="shared" ref="J598:J661" si="118">F598*0.25</f>
        <v>0</v>
      </c>
      <c r="K598" s="122" t="e">
        <f>MAX(0,($F598-0+PV(a!$E$8/12,2*$U598*a!$E$9,$W598,0,1)))</f>
        <v>#N/A</v>
      </c>
      <c r="L598" s="122" t="e">
        <f t="shared" si="115"/>
        <v>#N/A</v>
      </c>
      <c r="M598" s="114" t="e">
        <f t="shared" si="116"/>
        <v>#N/A</v>
      </c>
      <c r="N598" s="122" t="e">
        <f>-1*PMT(a!$E$8/12,2*$U598*a!$E$9,$F598-a!$E$4-$I598,0,1)</f>
        <v>#N/A</v>
      </c>
      <c r="O598" s="123" t="e">
        <f>-1*PMT(a!$E$8/12,2*$U598*a!$E$9,$F598-a!$E$4-$J598,0,1)</f>
        <v>#N/A</v>
      </c>
      <c r="P598" s="123" t="e">
        <f t="shared" si="109"/>
        <v>#N/A</v>
      </c>
      <c r="Q598" s="123" t="e">
        <f t="shared" si="110"/>
        <v>#N/A</v>
      </c>
      <c r="R598" s="114" t="e">
        <f>IF($M598&lt;$I598,"Error",IF(AND($K598&gt;$J598,$M598&gt;$K598),"Error",IF(AND($K598&lt;$J598,$M598&gt;$J598),"Error",-1*PMT(a!$E$8/12,2*$U598*a!$E$9,$F598-$M598-a!$E$4,0,1))))</f>
        <v>#N/A</v>
      </c>
      <c r="S598" s="32">
        <f t="shared" si="111"/>
        <v>1</v>
      </c>
      <c r="T598" s="33" t="e">
        <f t="shared" si="112"/>
        <v>#N/A</v>
      </c>
      <c r="U598" s="33" t="e">
        <f t="shared" si="117"/>
        <v>#N/A</v>
      </c>
      <c r="V598" s="33" t="e">
        <f t="shared" si="113"/>
        <v>#N/A</v>
      </c>
      <c r="W598" s="124">
        <f t="shared" si="114"/>
        <v>0</v>
      </c>
    </row>
    <row r="599" spans="9:23" x14ac:dyDescent="0.25">
      <c r="I599" s="31">
        <v>0</v>
      </c>
      <c r="J599" s="121">
        <f t="shared" si="118"/>
        <v>0</v>
      </c>
      <c r="K599" s="122" t="e">
        <f>MAX(0,($F599-0+PV(a!$E$8/12,2*$U599*a!$E$9,$W599,0,1)))</f>
        <v>#N/A</v>
      </c>
      <c r="L599" s="122" t="e">
        <f t="shared" si="115"/>
        <v>#N/A</v>
      </c>
      <c r="M599" s="114" t="e">
        <f t="shared" si="116"/>
        <v>#N/A</v>
      </c>
      <c r="N599" s="122" t="e">
        <f>-1*PMT(a!$E$8/12,2*$U599*a!$E$9,$F599-a!$E$4-$I599,0,1)</f>
        <v>#N/A</v>
      </c>
      <c r="O599" s="123" t="e">
        <f>-1*PMT(a!$E$8/12,2*$U599*a!$E$9,$F599-a!$E$4-$J599,0,1)</f>
        <v>#N/A</v>
      </c>
      <c r="P599" s="123" t="e">
        <f t="shared" si="109"/>
        <v>#N/A</v>
      </c>
      <c r="Q599" s="123" t="e">
        <f t="shared" si="110"/>
        <v>#N/A</v>
      </c>
      <c r="R599" s="114" t="e">
        <f>IF($M599&lt;$I599,"Error",IF(AND($K599&gt;$J599,$M599&gt;$K599),"Error",IF(AND($K599&lt;$J599,$M599&gt;$J599),"Error",-1*PMT(a!$E$8/12,2*$U599*a!$E$9,$F599-$M599-a!$E$4,0,1))))</f>
        <v>#N/A</v>
      </c>
      <c r="S599" s="32">
        <f t="shared" si="111"/>
        <v>1</v>
      </c>
      <c r="T599" s="33" t="e">
        <f t="shared" si="112"/>
        <v>#N/A</v>
      </c>
      <c r="U599" s="33" t="e">
        <f t="shared" si="117"/>
        <v>#N/A</v>
      </c>
      <c r="V599" s="33" t="e">
        <f t="shared" si="113"/>
        <v>#N/A</v>
      </c>
      <c r="W599" s="124">
        <f t="shared" si="114"/>
        <v>0</v>
      </c>
    </row>
    <row r="600" spans="9:23" x14ac:dyDescent="0.25">
      <c r="I600" s="31">
        <v>0</v>
      </c>
      <c r="J600" s="121">
        <f t="shared" si="118"/>
        <v>0</v>
      </c>
      <c r="K600" s="122" t="e">
        <f>MAX(0,($F600-0+PV(a!$E$8/12,2*$U600*a!$E$9,$W600,0,1)))</f>
        <v>#N/A</v>
      </c>
      <c r="L600" s="122" t="e">
        <f t="shared" si="115"/>
        <v>#N/A</v>
      </c>
      <c r="M600" s="114" t="e">
        <f t="shared" si="116"/>
        <v>#N/A</v>
      </c>
      <c r="N600" s="122" t="e">
        <f>-1*PMT(a!$E$8/12,2*$U600*a!$E$9,$F600-a!$E$4-$I600,0,1)</f>
        <v>#N/A</v>
      </c>
      <c r="O600" s="123" t="e">
        <f>-1*PMT(a!$E$8/12,2*$U600*a!$E$9,$F600-a!$E$4-$J600,0,1)</f>
        <v>#N/A</v>
      </c>
      <c r="P600" s="123" t="e">
        <f t="shared" si="109"/>
        <v>#N/A</v>
      </c>
      <c r="Q600" s="123" t="e">
        <f t="shared" si="110"/>
        <v>#N/A</v>
      </c>
      <c r="R600" s="114" t="e">
        <f>IF($M600&lt;$I600,"Error",IF(AND($K600&gt;$J600,$M600&gt;$K600),"Error",IF(AND($K600&lt;$J600,$M600&gt;$J600),"Error",-1*PMT(a!$E$8/12,2*$U600*a!$E$9,$F600-$M600-a!$E$4,0,1))))</f>
        <v>#N/A</v>
      </c>
      <c r="S600" s="32">
        <f t="shared" si="111"/>
        <v>1</v>
      </c>
      <c r="T600" s="33" t="e">
        <f t="shared" si="112"/>
        <v>#N/A</v>
      </c>
      <c r="U600" s="33" t="e">
        <f t="shared" si="117"/>
        <v>#N/A</v>
      </c>
      <c r="V600" s="33" t="e">
        <f t="shared" si="113"/>
        <v>#N/A</v>
      </c>
      <c r="W600" s="124">
        <f t="shared" si="114"/>
        <v>0</v>
      </c>
    </row>
    <row r="601" spans="9:23" x14ac:dyDescent="0.25">
      <c r="I601" s="31">
        <v>0</v>
      </c>
      <c r="J601" s="121">
        <f t="shared" si="118"/>
        <v>0</v>
      </c>
      <c r="K601" s="122" t="e">
        <f>MAX(0,($F601-0+PV(a!$E$8/12,2*$U601*a!$E$9,$W601,0,1)))</f>
        <v>#N/A</v>
      </c>
      <c r="L601" s="122" t="e">
        <f t="shared" si="115"/>
        <v>#N/A</v>
      </c>
      <c r="M601" s="114" t="e">
        <f t="shared" si="116"/>
        <v>#N/A</v>
      </c>
      <c r="N601" s="122" t="e">
        <f>-1*PMT(a!$E$8/12,2*$U601*a!$E$9,$F601-a!$E$4-$I601,0,1)</f>
        <v>#N/A</v>
      </c>
      <c r="O601" s="123" t="e">
        <f>-1*PMT(a!$E$8/12,2*$U601*a!$E$9,$F601-a!$E$4-$J601,0,1)</f>
        <v>#N/A</v>
      </c>
      <c r="P601" s="123" t="e">
        <f t="shared" si="109"/>
        <v>#N/A</v>
      </c>
      <c r="Q601" s="123" t="e">
        <f t="shared" si="110"/>
        <v>#N/A</v>
      </c>
      <c r="R601" s="114" t="e">
        <f>IF($M601&lt;$I601,"Error",IF(AND($K601&gt;$J601,$M601&gt;$K601),"Error",IF(AND($K601&lt;$J601,$M601&gt;$J601),"Error",-1*PMT(a!$E$8/12,2*$U601*a!$E$9,$F601-$M601-a!$E$4,0,1))))</f>
        <v>#N/A</v>
      </c>
      <c r="S601" s="32">
        <f t="shared" si="111"/>
        <v>1</v>
      </c>
      <c r="T601" s="33" t="e">
        <f t="shared" si="112"/>
        <v>#N/A</v>
      </c>
      <c r="U601" s="33" t="e">
        <f t="shared" si="117"/>
        <v>#N/A</v>
      </c>
      <c r="V601" s="33" t="e">
        <f t="shared" si="113"/>
        <v>#N/A</v>
      </c>
      <c r="W601" s="124">
        <f t="shared" si="114"/>
        <v>0</v>
      </c>
    </row>
    <row r="602" spans="9:23" x14ac:dyDescent="0.25">
      <c r="I602" s="31">
        <v>0</v>
      </c>
      <c r="J602" s="121">
        <f t="shared" si="118"/>
        <v>0</v>
      </c>
      <c r="K602" s="122" t="e">
        <f>MAX(0,($F602-0+PV(a!$E$8/12,2*$U602*a!$E$9,$W602,0,1)))</f>
        <v>#N/A</v>
      </c>
      <c r="L602" s="122" t="e">
        <f t="shared" si="115"/>
        <v>#N/A</v>
      </c>
      <c r="M602" s="114" t="e">
        <f t="shared" si="116"/>
        <v>#N/A</v>
      </c>
      <c r="N602" s="122" t="e">
        <f>-1*PMT(a!$E$8/12,2*$U602*a!$E$9,$F602-a!$E$4-$I602,0,1)</f>
        <v>#N/A</v>
      </c>
      <c r="O602" s="123" t="e">
        <f>-1*PMT(a!$E$8/12,2*$U602*a!$E$9,$F602-a!$E$4-$J602,0,1)</f>
        <v>#N/A</v>
      </c>
      <c r="P602" s="123" t="e">
        <f t="shared" si="109"/>
        <v>#N/A</v>
      </c>
      <c r="Q602" s="123" t="e">
        <f t="shared" si="110"/>
        <v>#N/A</v>
      </c>
      <c r="R602" s="114" t="e">
        <f>IF($M602&lt;$I602,"Error",IF(AND($K602&gt;$J602,$M602&gt;$K602),"Error",IF(AND($K602&lt;$J602,$M602&gt;$J602),"Error",-1*PMT(a!$E$8/12,2*$U602*a!$E$9,$F602-$M602-a!$E$4,0,1))))</f>
        <v>#N/A</v>
      </c>
      <c r="S602" s="32">
        <f t="shared" si="111"/>
        <v>1</v>
      </c>
      <c r="T602" s="33" t="e">
        <f t="shared" si="112"/>
        <v>#N/A</v>
      </c>
      <c r="U602" s="33" t="e">
        <f t="shared" si="117"/>
        <v>#N/A</v>
      </c>
      <c r="V602" s="33" t="e">
        <f t="shared" si="113"/>
        <v>#N/A</v>
      </c>
      <c r="W602" s="124">
        <f t="shared" si="114"/>
        <v>0</v>
      </c>
    </row>
    <row r="603" spans="9:23" x14ac:dyDescent="0.25">
      <c r="I603" s="31">
        <v>0</v>
      </c>
      <c r="J603" s="121">
        <f t="shared" si="118"/>
        <v>0</v>
      </c>
      <c r="K603" s="122" t="e">
        <f>MAX(0,($F603-0+PV(a!$E$8/12,2*$U603*a!$E$9,$W603,0,1)))</f>
        <v>#N/A</v>
      </c>
      <c r="L603" s="122" t="e">
        <f t="shared" si="115"/>
        <v>#N/A</v>
      </c>
      <c r="M603" s="114" t="e">
        <f t="shared" si="116"/>
        <v>#N/A</v>
      </c>
      <c r="N603" s="122" t="e">
        <f>-1*PMT(a!$E$8/12,2*$U603*a!$E$9,$F603-a!$E$4-$I603,0,1)</f>
        <v>#N/A</v>
      </c>
      <c r="O603" s="123" t="e">
        <f>-1*PMT(a!$E$8/12,2*$U603*a!$E$9,$F603-a!$E$4-$J603,0,1)</f>
        <v>#N/A</v>
      </c>
      <c r="P603" s="123" t="e">
        <f t="shared" si="109"/>
        <v>#N/A</v>
      </c>
      <c r="Q603" s="123" t="e">
        <f t="shared" si="110"/>
        <v>#N/A</v>
      </c>
      <c r="R603" s="114" t="e">
        <f>IF($M603&lt;$I603,"Error",IF(AND($K603&gt;$J603,$M603&gt;$K603),"Error",IF(AND($K603&lt;$J603,$M603&gt;$J603),"Error",-1*PMT(a!$E$8/12,2*$U603*a!$E$9,$F603-$M603-a!$E$4,0,1))))</f>
        <v>#N/A</v>
      </c>
      <c r="S603" s="32">
        <f t="shared" si="111"/>
        <v>1</v>
      </c>
      <c r="T603" s="33" t="e">
        <f t="shared" si="112"/>
        <v>#N/A</v>
      </c>
      <c r="U603" s="33" t="e">
        <f t="shared" si="117"/>
        <v>#N/A</v>
      </c>
      <c r="V603" s="33" t="e">
        <f t="shared" si="113"/>
        <v>#N/A</v>
      </c>
      <c r="W603" s="124">
        <f t="shared" si="114"/>
        <v>0</v>
      </c>
    </row>
    <row r="604" spans="9:23" x14ac:dyDescent="0.25">
      <c r="I604" s="31">
        <v>0</v>
      </c>
      <c r="J604" s="121">
        <f t="shared" si="118"/>
        <v>0</v>
      </c>
      <c r="K604" s="122" t="e">
        <f>MAX(0,($F604-0+PV(a!$E$8/12,2*$U604*a!$E$9,$W604,0,1)))</f>
        <v>#N/A</v>
      </c>
      <c r="L604" s="122" t="e">
        <f t="shared" si="115"/>
        <v>#N/A</v>
      </c>
      <c r="M604" s="114" t="e">
        <f t="shared" si="116"/>
        <v>#N/A</v>
      </c>
      <c r="N604" s="122" t="e">
        <f>-1*PMT(a!$E$8/12,2*$U604*a!$E$9,$F604-a!$E$4-$I604,0,1)</f>
        <v>#N/A</v>
      </c>
      <c r="O604" s="123" t="e">
        <f>-1*PMT(a!$E$8/12,2*$U604*a!$E$9,$F604-a!$E$4-$J604,0,1)</f>
        <v>#N/A</v>
      </c>
      <c r="P604" s="123" t="e">
        <f t="shared" si="109"/>
        <v>#N/A</v>
      </c>
      <c r="Q604" s="123" t="e">
        <f t="shared" si="110"/>
        <v>#N/A</v>
      </c>
      <c r="R604" s="114" t="e">
        <f>IF($M604&lt;$I604,"Error",IF(AND($K604&gt;$J604,$M604&gt;$K604),"Error",IF(AND($K604&lt;$J604,$M604&gt;$J604),"Error",-1*PMT(a!$E$8/12,2*$U604*a!$E$9,$F604-$M604-a!$E$4,0,1))))</f>
        <v>#N/A</v>
      </c>
      <c r="S604" s="32">
        <f t="shared" si="111"/>
        <v>1</v>
      </c>
      <c r="T604" s="33" t="e">
        <f t="shared" si="112"/>
        <v>#N/A</v>
      </c>
      <c r="U604" s="33" t="e">
        <f t="shared" si="117"/>
        <v>#N/A</v>
      </c>
      <c r="V604" s="33" t="e">
        <f t="shared" si="113"/>
        <v>#N/A</v>
      </c>
      <c r="W604" s="124">
        <f t="shared" si="114"/>
        <v>0</v>
      </c>
    </row>
    <row r="605" spans="9:23" x14ac:dyDescent="0.25">
      <c r="I605" s="31">
        <v>0</v>
      </c>
      <c r="J605" s="121">
        <f t="shared" si="118"/>
        <v>0</v>
      </c>
      <c r="K605" s="122" t="e">
        <f>MAX(0,($F605-0+PV(a!$E$8/12,2*$U605*a!$E$9,$W605,0,1)))</f>
        <v>#N/A</v>
      </c>
      <c r="L605" s="122" t="e">
        <f t="shared" si="115"/>
        <v>#N/A</v>
      </c>
      <c r="M605" s="114" t="e">
        <f t="shared" si="116"/>
        <v>#N/A</v>
      </c>
      <c r="N605" s="122" t="e">
        <f>-1*PMT(a!$E$8/12,2*$U605*a!$E$9,$F605-a!$E$4-$I605,0,1)</f>
        <v>#N/A</v>
      </c>
      <c r="O605" s="123" t="e">
        <f>-1*PMT(a!$E$8/12,2*$U605*a!$E$9,$F605-a!$E$4-$J605,0,1)</f>
        <v>#N/A</v>
      </c>
      <c r="P605" s="123" t="e">
        <f t="shared" si="109"/>
        <v>#N/A</v>
      </c>
      <c r="Q605" s="123" t="e">
        <f t="shared" si="110"/>
        <v>#N/A</v>
      </c>
      <c r="R605" s="114" t="e">
        <f>IF($M605&lt;$I605,"Error",IF(AND($K605&gt;$J605,$M605&gt;$K605),"Error",IF(AND($K605&lt;$J605,$M605&gt;$J605),"Error",-1*PMT(a!$E$8/12,2*$U605*a!$E$9,$F605-$M605-a!$E$4,0,1))))</f>
        <v>#N/A</v>
      </c>
      <c r="S605" s="32">
        <f t="shared" si="111"/>
        <v>1</v>
      </c>
      <c r="T605" s="33" t="e">
        <f t="shared" si="112"/>
        <v>#N/A</v>
      </c>
      <c r="U605" s="33" t="e">
        <f t="shared" si="117"/>
        <v>#N/A</v>
      </c>
      <c r="V605" s="33" t="e">
        <f t="shared" si="113"/>
        <v>#N/A</v>
      </c>
      <c r="W605" s="124">
        <f t="shared" si="114"/>
        <v>0</v>
      </c>
    </row>
    <row r="606" spans="9:23" x14ac:dyDescent="0.25">
      <c r="I606" s="31">
        <v>0</v>
      </c>
      <c r="J606" s="121">
        <f t="shared" si="118"/>
        <v>0</v>
      </c>
      <c r="K606" s="122" t="e">
        <f>MAX(0,($F606-0+PV(a!$E$8/12,2*$U606*a!$E$9,$W606,0,1)))</f>
        <v>#N/A</v>
      </c>
      <c r="L606" s="122" t="e">
        <f t="shared" si="115"/>
        <v>#N/A</v>
      </c>
      <c r="M606" s="114" t="e">
        <f t="shared" si="116"/>
        <v>#N/A</v>
      </c>
      <c r="N606" s="122" t="e">
        <f>-1*PMT(a!$E$8/12,2*$U606*a!$E$9,$F606-a!$E$4-$I606,0,1)</f>
        <v>#N/A</v>
      </c>
      <c r="O606" s="123" t="e">
        <f>-1*PMT(a!$E$8/12,2*$U606*a!$E$9,$F606-a!$E$4-$J606,0,1)</f>
        <v>#N/A</v>
      </c>
      <c r="P606" s="123" t="e">
        <f t="shared" si="109"/>
        <v>#N/A</v>
      </c>
      <c r="Q606" s="123" t="e">
        <f t="shared" si="110"/>
        <v>#N/A</v>
      </c>
      <c r="R606" s="114" t="e">
        <f>IF($M606&lt;$I606,"Error",IF(AND($K606&gt;$J606,$M606&gt;$K606),"Error",IF(AND($K606&lt;$J606,$M606&gt;$J606),"Error",-1*PMT(a!$E$8/12,2*$U606*a!$E$9,$F606-$M606-a!$E$4,0,1))))</f>
        <v>#N/A</v>
      </c>
      <c r="S606" s="32">
        <f t="shared" si="111"/>
        <v>1</v>
      </c>
      <c r="T606" s="33" t="e">
        <f t="shared" si="112"/>
        <v>#N/A</v>
      </c>
      <c r="U606" s="33" t="e">
        <f t="shared" si="117"/>
        <v>#N/A</v>
      </c>
      <c r="V606" s="33" t="e">
        <f t="shared" si="113"/>
        <v>#N/A</v>
      </c>
      <c r="W606" s="124">
        <f t="shared" si="114"/>
        <v>0</v>
      </c>
    </row>
    <row r="607" spans="9:23" x14ac:dyDescent="0.25">
      <c r="I607" s="31">
        <v>0</v>
      </c>
      <c r="J607" s="121">
        <f t="shared" si="118"/>
        <v>0</v>
      </c>
      <c r="K607" s="122" t="e">
        <f>MAX(0,($F607-0+PV(a!$E$8/12,2*$U607*a!$E$9,$W607,0,1)))</f>
        <v>#N/A</v>
      </c>
      <c r="L607" s="122" t="e">
        <f t="shared" si="115"/>
        <v>#N/A</v>
      </c>
      <c r="M607" s="114" t="e">
        <f t="shared" si="116"/>
        <v>#N/A</v>
      </c>
      <c r="N607" s="122" t="e">
        <f>-1*PMT(a!$E$8/12,2*$U607*a!$E$9,$F607-a!$E$4-$I607,0,1)</f>
        <v>#N/A</v>
      </c>
      <c r="O607" s="123" t="e">
        <f>-1*PMT(a!$E$8/12,2*$U607*a!$E$9,$F607-a!$E$4-$J607,0,1)</f>
        <v>#N/A</v>
      </c>
      <c r="P607" s="123" t="e">
        <f t="shared" si="109"/>
        <v>#N/A</v>
      </c>
      <c r="Q607" s="123" t="e">
        <f t="shared" si="110"/>
        <v>#N/A</v>
      </c>
      <c r="R607" s="114" t="e">
        <f>IF($M607&lt;$I607,"Error",IF(AND($K607&gt;$J607,$M607&gt;$K607),"Error",IF(AND($K607&lt;$J607,$M607&gt;$J607),"Error",-1*PMT(a!$E$8/12,2*$U607*a!$E$9,$F607-$M607-a!$E$4,0,1))))</f>
        <v>#N/A</v>
      </c>
      <c r="S607" s="32">
        <f t="shared" si="111"/>
        <v>1</v>
      </c>
      <c r="T607" s="33" t="e">
        <f t="shared" si="112"/>
        <v>#N/A</v>
      </c>
      <c r="U607" s="33" t="e">
        <f t="shared" si="117"/>
        <v>#N/A</v>
      </c>
      <c r="V607" s="33" t="e">
        <f t="shared" si="113"/>
        <v>#N/A</v>
      </c>
      <c r="W607" s="124">
        <f t="shared" si="114"/>
        <v>0</v>
      </c>
    </row>
    <row r="608" spans="9:23" x14ac:dyDescent="0.25">
      <c r="I608" s="31">
        <v>0</v>
      </c>
      <c r="J608" s="121">
        <f t="shared" si="118"/>
        <v>0</v>
      </c>
      <c r="K608" s="122" t="e">
        <f>MAX(0,($F608-0+PV(a!$E$8/12,2*$U608*a!$E$9,$W608,0,1)))</f>
        <v>#N/A</v>
      </c>
      <c r="L608" s="122" t="e">
        <f t="shared" si="115"/>
        <v>#N/A</v>
      </c>
      <c r="M608" s="114" t="e">
        <f t="shared" si="116"/>
        <v>#N/A</v>
      </c>
      <c r="N608" s="122" t="e">
        <f>-1*PMT(a!$E$8/12,2*$U608*a!$E$9,$F608-a!$E$4-$I608,0,1)</f>
        <v>#N/A</v>
      </c>
      <c r="O608" s="123" t="e">
        <f>-1*PMT(a!$E$8/12,2*$U608*a!$E$9,$F608-a!$E$4-$J608,0,1)</f>
        <v>#N/A</v>
      </c>
      <c r="P608" s="123" t="e">
        <f t="shared" si="109"/>
        <v>#N/A</v>
      </c>
      <c r="Q608" s="123" t="e">
        <f t="shared" si="110"/>
        <v>#N/A</v>
      </c>
      <c r="R608" s="114" t="e">
        <f>IF($M608&lt;$I608,"Error",IF(AND($K608&gt;$J608,$M608&gt;$K608),"Error",IF(AND($K608&lt;$J608,$M608&gt;$J608),"Error",-1*PMT(a!$E$8/12,2*$U608*a!$E$9,$F608-$M608-a!$E$4,0,1))))</f>
        <v>#N/A</v>
      </c>
      <c r="S608" s="32">
        <f t="shared" si="111"/>
        <v>1</v>
      </c>
      <c r="T608" s="33" t="e">
        <f t="shared" si="112"/>
        <v>#N/A</v>
      </c>
      <c r="U608" s="33" t="e">
        <f t="shared" si="117"/>
        <v>#N/A</v>
      </c>
      <c r="V608" s="33" t="e">
        <f t="shared" si="113"/>
        <v>#N/A</v>
      </c>
      <c r="W608" s="124">
        <f t="shared" si="114"/>
        <v>0</v>
      </c>
    </row>
    <row r="609" spans="9:23" x14ac:dyDescent="0.25">
      <c r="I609" s="31">
        <v>0</v>
      </c>
      <c r="J609" s="121">
        <f t="shared" si="118"/>
        <v>0</v>
      </c>
      <c r="K609" s="122" t="e">
        <f>MAX(0,($F609-0+PV(a!$E$8/12,2*$U609*a!$E$9,$W609,0,1)))</f>
        <v>#N/A</v>
      </c>
      <c r="L609" s="122" t="e">
        <f t="shared" si="115"/>
        <v>#N/A</v>
      </c>
      <c r="M609" s="114" t="e">
        <f t="shared" si="116"/>
        <v>#N/A</v>
      </c>
      <c r="N609" s="122" t="e">
        <f>-1*PMT(a!$E$8/12,2*$U609*a!$E$9,$F609-a!$E$4-$I609,0,1)</f>
        <v>#N/A</v>
      </c>
      <c r="O609" s="123" t="e">
        <f>-1*PMT(a!$E$8/12,2*$U609*a!$E$9,$F609-a!$E$4-$J609,0,1)</f>
        <v>#N/A</v>
      </c>
      <c r="P609" s="123" t="e">
        <f t="shared" si="109"/>
        <v>#N/A</v>
      </c>
      <c r="Q609" s="123" t="e">
        <f t="shared" si="110"/>
        <v>#N/A</v>
      </c>
      <c r="R609" s="114" t="e">
        <f>IF($M609&lt;$I609,"Error",IF(AND($K609&gt;$J609,$M609&gt;$K609),"Error",IF(AND($K609&lt;$J609,$M609&gt;$J609),"Error",-1*PMT(a!$E$8/12,2*$U609*a!$E$9,$F609-$M609-a!$E$4,0,1))))</f>
        <v>#N/A</v>
      </c>
      <c r="S609" s="32">
        <f t="shared" si="111"/>
        <v>1</v>
      </c>
      <c r="T609" s="33" t="e">
        <f t="shared" si="112"/>
        <v>#N/A</v>
      </c>
      <c r="U609" s="33" t="e">
        <f t="shared" si="117"/>
        <v>#N/A</v>
      </c>
      <c r="V609" s="33" t="e">
        <f t="shared" si="113"/>
        <v>#N/A</v>
      </c>
      <c r="W609" s="124">
        <f t="shared" si="114"/>
        <v>0</v>
      </c>
    </row>
    <row r="610" spans="9:23" x14ac:dyDescent="0.25">
      <c r="I610" s="31">
        <v>0</v>
      </c>
      <c r="J610" s="121">
        <f t="shared" si="118"/>
        <v>0</v>
      </c>
      <c r="K610" s="122" t="e">
        <f>MAX(0,($F610-0+PV(a!$E$8/12,2*$U610*a!$E$9,$W610,0,1)))</f>
        <v>#N/A</v>
      </c>
      <c r="L610" s="122" t="e">
        <f t="shared" si="115"/>
        <v>#N/A</v>
      </c>
      <c r="M610" s="114" t="e">
        <f t="shared" si="116"/>
        <v>#N/A</v>
      </c>
      <c r="N610" s="122" t="e">
        <f>-1*PMT(a!$E$8/12,2*$U610*a!$E$9,$F610-a!$E$4-$I610,0,1)</f>
        <v>#N/A</v>
      </c>
      <c r="O610" s="123" t="e">
        <f>-1*PMT(a!$E$8/12,2*$U610*a!$E$9,$F610-a!$E$4-$J610,0,1)</f>
        <v>#N/A</v>
      </c>
      <c r="P610" s="123" t="e">
        <f t="shared" si="109"/>
        <v>#N/A</v>
      </c>
      <c r="Q610" s="123" t="e">
        <f t="shared" si="110"/>
        <v>#N/A</v>
      </c>
      <c r="R610" s="114" t="e">
        <f>IF($M610&lt;$I610,"Error",IF(AND($K610&gt;$J610,$M610&gt;$K610),"Error",IF(AND($K610&lt;$J610,$M610&gt;$J610),"Error",-1*PMT(a!$E$8/12,2*$U610*a!$E$9,$F610-$M610-a!$E$4,0,1))))</f>
        <v>#N/A</v>
      </c>
      <c r="S610" s="32">
        <f t="shared" si="111"/>
        <v>1</v>
      </c>
      <c r="T610" s="33" t="e">
        <f t="shared" si="112"/>
        <v>#N/A</v>
      </c>
      <c r="U610" s="33" t="e">
        <f t="shared" si="117"/>
        <v>#N/A</v>
      </c>
      <c r="V610" s="33" t="e">
        <f t="shared" si="113"/>
        <v>#N/A</v>
      </c>
      <c r="W610" s="124">
        <f t="shared" si="114"/>
        <v>0</v>
      </c>
    </row>
    <row r="611" spans="9:23" x14ac:dyDescent="0.25">
      <c r="I611" s="31">
        <v>0</v>
      </c>
      <c r="J611" s="121">
        <f t="shared" si="118"/>
        <v>0</v>
      </c>
      <c r="K611" s="122" t="e">
        <f>MAX(0,($F611-0+PV(a!$E$8/12,2*$U611*a!$E$9,$W611,0,1)))</f>
        <v>#N/A</v>
      </c>
      <c r="L611" s="122" t="e">
        <f t="shared" si="115"/>
        <v>#N/A</v>
      </c>
      <c r="M611" s="114" t="e">
        <f t="shared" si="116"/>
        <v>#N/A</v>
      </c>
      <c r="N611" s="122" t="e">
        <f>-1*PMT(a!$E$8/12,2*$U611*a!$E$9,$F611-a!$E$4-$I611,0,1)</f>
        <v>#N/A</v>
      </c>
      <c r="O611" s="123" t="e">
        <f>-1*PMT(a!$E$8/12,2*$U611*a!$E$9,$F611-a!$E$4-$J611,0,1)</f>
        <v>#N/A</v>
      </c>
      <c r="P611" s="123" t="e">
        <f t="shared" si="109"/>
        <v>#N/A</v>
      </c>
      <c r="Q611" s="123" t="e">
        <f t="shared" si="110"/>
        <v>#N/A</v>
      </c>
      <c r="R611" s="114" t="e">
        <f>IF($M611&lt;$I611,"Error",IF(AND($K611&gt;$J611,$M611&gt;$K611),"Error",IF(AND($K611&lt;$J611,$M611&gt;$J611),"Error",-1*PMT(a!$E$8/12,2*$U611*a!$E$9,$F611-$M611-a!$E$4,0,1))))</f>
        <v>#N/A</v>
      </c>
      <c r="S611" s="32">
        <f t="shared" si="111"/>
        <v>1</v>
      </c>
      <c r="T611" s="33" t="e">
        <f t="shared" si="112"/>
        <v>#N/A</v>
      </c>
      <c r="U611" s="33" t="e">
        <f t="shared" si="117"/>
        <v>#N/A</v>
      </c>
      <c r="V611" s="33" t="e">
        <f t="shared" si="113"/>
        <v>#N/A</v>
      </c>
      <c r="W611" s="124">
        <f t="shared" si="114"/>
        <v>0</v>
      </c>
    </row>
    <row r="612" spans="9:23" x14ac:dyDescent="0.25">
      <c r="I612" s="31">
        <v>0</v>
      </c>
      <c r="J612" s="121">
        <f t="shared" si="118"/>
        <v>0</v>
      </c>
      <c r="K612" s="122" t="e">
        <f>MAX(0,($F612-0+PV(a!$E$8/12,2*$U612*a!$E$9,$W612,0,1)))</f>
        <v>#N/A</v>
      </c>
      <c r="L612" s="122" t="e">
        <f t="shared" si="115"/>
        <v>#N/A</v>
      </c>
      <c r="M612" s="114" t="e">
        <f t="shared" si="116"/>
        <v>#N/A</v>
      </c>
      <c r="N612" s="122" t="e">
        <f>-1*PMT(a!$E$8/12,2*$U612*a!$E$9,$F612-a!$E$4-$I612,0,1)</f>
        <v>#N/A</v>
      </c>
      <c r="O612" s="123" t="e">
        <f>-1*PMT(a!$E$8/12,2*$U612*a!$E$9,$F612-a!$E$4-$J612,0,1)</f>
        <v>#N/A</v>
      </c>
      <c r="P612" s="123" t="e">
        <f t="shared" si="109"/>
        <v>#N/A</v>
      </c>
      <c r="Q612" s="123" t="e">
        <f t="shared" si="110"/>
        <v>#N/A</v>
      </c>
      <c r="R612" s="114" t="e">
        <f>IF($M612&lt;$I612,"Error",IF(AND($K612&gt;$J612,$M612&gt;$K612),"Error",IF(AND($K612&lt;$J612,$M612&gt;$J612),"Error",-1*PMT(a!$E$8/12,2*$U612*a!$E$9,$F612-$M612-a!$E$4,0,1))))</f>
        <v>#N/A</v>
      </c>
      <c r="S612" s="32">
        <f t="shared" si="111"/>
        <v>1</v>
      </c>
      <c r="T612" s="33" t="e">
        <f t="shared" si="112"/>
        <v>#N/A</v>
      </c>
      <c r="U612" s="33" t="e">
        <f t="shared" si="117"/>
        <v>#N/A</v>
      </c>
      <c r="V612" s="33" t="e">
        <f t="shared" si="113"/>
        <v>#N/A</v>
      </c>
      <c r="W612" s="124">
        <f t="shared" si="114"/>
        <v>0</v>
      </c>
    </row>
    <row r="613" spans="9:23" x14ac:dyDescent="0.25">
      <c r="I613" s="31">
        <v>0</v>
      </c>
      <c r="J613" s="121">
        <f t="shared" si="118"/>
        <v>0</v>
      </c>
      <c r="K613" s="122" t="e">
        <f>MAX(0,($F613-0+PV(a!$E$8/12,2*$U613*a!$E$9,$W613,0,1)))</f>
        <v>#N/A</v>
      </c>
      <c r="L613" s="122" t="e">
        <f t="shared" si="115"/>
        <v>#N/A</v>
      </c>
      <c r="M613" s="114" t="e">
        <f t="shared" si="116"/>
        <v>#N/A</v>
      </c>
      <c r="N613" s="122" t="e">
        <f>-1*PMT(a!$E$8/12,2*$U613*a!$E$9,$F613-a!$E$4-$I613,0,1)</f>
        <v>#N/A</v>
      </c>
      <c r="O613" s="123" t="e">
        <f>-1*PMT(a!$E$8/12,2*$U613*a!$E$9,$F613-a!$E$4-$J613,0,1)</f>
        <v>#N/A</v>
      </c>
      <c r="P613" s="123" t="e">
        <f t="shared" si="109"/>
        <v>#N/A</v>
      </c>
      <c r="Q613" s="123" t="e">
        <f t="shared" si="110"/>
        <v>#N/A</v>
      </c>
      <c r="R613" s="114" t="e">
        <f>IF($M613&lt;$I613,"Error",IF(AND($K613&gt;$J613,$M613&gt;$K613),"Error",IF(AND($K613&lt;$J613,$M613&gt;$J613),"Error",-1*PMT(a!$E$8/12,2*$U613*a!$E$9,$F613-$M613-a!$E$4,0,1))))</f>
        <v>#N/A</v>
      </c>
      <c r="S613" s="32">
        <f t="shared" si="111"/>
        <v>1</v>
      </c>
      <c r="T613" s="33" t="e">
        <f t="shared" si="112"/>
        <v>#N/A</v>
      </c>
      <c r="U613" s="33" t="e">
        <f t="shared" si="117"/>
        <v>#N/A</v>
      </c>
      <c r="V613" s="33" t="e">
        <f t="shared" si="113"/>
        <v>#N/A</v>
      </c>
      <c r="W613" s="124">
        <f t="shared" si="114"/>
        <v>0</v>
      </c>
    </row>
    <row r="614" spans="9:23" x14ac:dyDescent="0.25">
      <c r="I614" s="31">
        <v>0</v>
      </c>
      <c r="J614" s="121">
        <f t="shared" si="118"/>
        <v>0</v>
      </c>
      <c r="K614" s="122" t="e">
        <f>MAX(0,($F614-0+PV(a!$E$8/12,2*$U614*a!$E$9,$W614,0,1)))</f>
        <v>#N/A</v>
      </c>
      <c r="L614" s="122" t="e">
        <f t="shared" si="115"/>
        <v>#N/A</v>
      </c>
      <c r="M614" s="114" t="e">
        <f t="shared" si="116"/>
        <v>#N/A</v>
      </c>
      <c r="N614" s="122" t="e">
        <f>-1*PMT(a!$E$8/12,2*$U614*a!$E$9,$F614-a!$E$4-$I614,0,1)</f>
        <v>#N/A</v>
      </c>
      <c r="O614" s="123" t="e">
        <f>-1*PMT(a!$E$8/12,2*$U614*a!$E$9,$F614-a!$E$4-$J614,0,1)</f>
        <v>#N/A</v>
      </c>
      <c r="P614" s="123" t="e">
        <f t="shared" si="109"/>
        <v>#N/A</v>
      </c>
      <c r="Q614" s="123" t="e">
        <f t="shared" si="110"/>
        <v>#N/A</v>
      </c>
      <c r="R614" s="114" t="e">
        <f>IF($M614&lt;$I614,"Error",IF(AND($K614&gt;$J614,$M614&gt;$K614),"Error",IF(AND($K614&lt;$J614,$M614&gt;$J614),"Error",-1*PMT(a!$E$8/12,2*$U614*a!$E$9,$F614-$M614-a!$E$4,0,1))))</f>
        <v>#N/A</v>
      </c>
      <c r="S614" s="32">
        <f t="shared" si="111"/>
        <v>1</v>
      </c>
      <c r="T614" s="33" t="e">
        <f t="shared" si="112"/>
        <v>#N/A</v>
      </c>
      <c r="U614" s="33" t="e">
        <f t="shared" si="117"/>
        <v>#N/A</v>
      </c>
      <c r="V614" s="33" t="e">
        <f t="shared" si="113"/>
        <v>#N/A</v>
      </c>
      <c r="W614" s="124">
        <f t="shared" si="114"/>
        <v>0</v>
      </c>
    </row>
    <row r="615" spans="9:23" x14ac:dyDescent="0.25">
      <c r="I615" s="31">
        <v>0</v>
      </c>
      <c r="J615" s="121">
        <f t="shared" si="118"/>
        <v>0</v>
      </c>
      <c r="K615" s="122" t="e">
        <f>MAX(0,($F615-0+PV(a!$E$8/12,2*$U615*a!$E$9,$W615,0,1)))</f>
        <v>#N/A</v>
      </c>
      <c r="L615" s="122" t="e">
        <f t="shared" si="115"/>
        <v>#N/A</v>
      </c>
      <c r="M615" s="114" t="e">
        <f t="shared" si="116"/>
        <v>#N/A</v>
      </c>
      <c r="N615" s="122" t="e">
        <f>-1*PMT(a!$E$8/12,2*$U615*a!$E$9,$F615-a!$E$4-$I615,0,1)</f>
        <v>#N/A</v>
      </c>
      <c r="O615" s="123" t="e">
        <f>-1*PMT(a!$E$8/12,2*$U615*a!$E$9,$F615-a!$E$4-$J615,0,1)</f>
        <v>#N/A</v>
      </c>
      <c r="P615" s="123" t="e">
        <f t="shared" si="109"/>
        <v>#N/A</v>
      </c>
      <c r="Q615" s="123" t="e">
        <f t="shared" si="110"/>
        <v>#N/A</v>
      </c>
      <c r="R615" s="114" t="e">
        <f>IF($M615&lt;$I615,"Error",IF(AND($K615&gt;$J615,$M615&gt;$K615),"Error",IF(AND($K615&lt;$J615,$M615&gt;$J615),"Error",-1*PMT(a!$E$8/12,2*$U615*a!$E$9,$F615-$M615-a!$E$4,0,1))))</f>
        <v>#N/A</v>
      </c>
      <c r="S615" s="32">
        <f t="shared" si="111"/>
        <v>1</v>
      </c>
      <c r="T615" s="33" t="e">
        <f t="shared" si="112"/>
        <v>#N/A</v>
      </c>
      <c r="U615" s="33" t="e">
        <f t="shared" si="117"/>
        <v>#N/A</v>
      </c>
      <c r="V615" s="33" t="e">
        <f t="shared" si="113"/>
        <v>#N/A</v>
      </c>
      <c r="W615" s="124">
        <f t="shared" si="114"/>
        <v>0</v>
      </c>
    </row>
    <row r="616" spans="9:23" x14ac:dyDescent="0.25">
      <c r="I616" s="31">
        <v>0</v>
      </c>
      <c r="J616" s="121">
        <f t="shared" si="118"/>
        <v>0</v>
      </c>
      <c r="K616" s="122" t="e">
        <f>MAX(0,($F616-0+PV(a!$E$8/12,2*$U616*a!$E$9,$W616,0,1)))</f>
        <v>#N/A</v>
      </c>
      <c r="L616" s="122" t="e">
        <f t="shared" si="115"/>
        <v>#N/A</v>
      </c>
      <c r="M616" s="114" t="e">
        <f t="shared" si="116"/>
        <v>#N/A</v>
      </c>
      <c r="N616" s="122" t="e">
        <f>-1*PMT(a!$E$8/12,2*$U616*a!$E$9,$F616-a!$E$4-$I616,0,1)</f>
        <v>#N/A</v>
      </c>
      <c r="O616" s="123" t="e">
        <f>-1*PMT(a!$E$8/12,2*$U616*a!$E$9,$F616-a!$E$4-$J616,0,1)</f>
        <v>#N/A</v>
      </c>
      <c r="P616" s="123" t="e">
        <f t="shared" si="109"/>
        <v>#N/A</v>
      </c>
      <c r="Q616" s="123" t="e">
        <f t="shared" si="110"/>
        <v>#N/A</v>
      </c>
      <c r="R616" s="114" t="e">
        <f>IF($M616&lt;$I616,"Error",IF(AND($K616&gt;$J616,$M616&gt;$K616),"Error",IF(AND($K616&lt;$J616,$M616&gt;$J616),"Error",-1*PMT(a!$E$8/12,2*$U616*a!$E$9,$F616-$M616-a!$E$4,0,1))))</f>
        <v>#N/A</v>
      </c>
      <c r="S616" s="32">
        <f t="shared" si="111"/>
        <v>1</v>
      </c>
      <c r="T616" s="33" t="e">
        <f t="shared" si="112"/>
        <v>#N/A</v>
      </c>
      <c r="U616" s="33" t="e">
        <f t="shared" si="117"/>
        <v>#N/A</v>
      </c>
      <c r="V616" s="33" t="e">
        <f t="shared" si="113"/>
        <v>#N/A</v>
      </c>
      <c r="W616" s="124">
        <f t="shared" si="114"/>
        <v>0</v>
      </c>
    </row>
    <row r="617" spans="9:23" x14ac:dyDescent="0.25">
      <c r="I617" s="31">
        <v>0</v>
      </c>
      <c r="J617" s="121">
        <f t="shared" si="118"/>
        <v>0</v>
      </c>
      <c r="K617" s="122" t="e">
        <f>MAX(0,($F617-0+PV(a!$E$8/12,2*$U617*a!$E$9,$W617,0,1)))</f>
        <v>#N/A</v>
      </c>
      <c r="L617" s="122" t="e">
        <f t="shared" si="115"/>
        <v>#N/A</v>
      </c>
      <c r="M617" s="114" t="e">
        <f t="shared" si="116"/>
        <v>#N/A</v>
      </c>
      <c r="N617" s="122" t="e">
        <f>-1*PMT(a!$E$8/12,2*$U617*a!$E$9,$F617-a!$E$4-$I617,0,1)</f>
        <v>#N/A</v>
      </c>
      <c r="O617" s="123" t="e">
        <f>-1*PMT(a!$E$8/12,2*$U617*a!$E$9,$F617-a!$E$4-$J617,0,1)</f>
        <v>#N/A</v>
      </c>
      <c r="P617" s="123" t="e">
        <f t="shared" si="109"/>
        <v>#N/A</v>
      </c>
      <c r="Q617" s="123" t="e">
        <f t="shared" si="110"/>
        <v>#N/A</v>
      </c>
      <c r="R617" s="114" t="e">
        <f>IF($M617&lt;$I617,"Error",IF(AND($K617&gt;$J617,$M617&gt;$K617),"Error",IF(AND($K617&lt;$J617,$M617&gt;$J617),"Error",-1*PMT(a!$E$8/12,2*$U617*a!$E$9,$F617-$M617-a!$E$4,0,1))))</f>
        <v>#N/A</v>
      </c>
      <c r="S617" s="32">
        <f t="shared" si="111"/>
        <v>1</v>
      </c>
      <c r="T617" s="33" t="e">
        <f t="shared" si="112"/>
        <v>#N/A</v>
      </c>
      <c r="U617" s="33" t="e">
        <f t="shared" si="117"/>
        <v>#N/A</v>
      </c>
      <c r="V617" s="33" t="e">
        <f t="shared" si="113"/>
        <v>#N/A</v>
      </c>
      <c r="W617" s="124">
        <f t="shared" si="114"/>
        <v>0</v>
      </c>
    </row>
    <row r="618" spans="9:23" x14ac:dyDescent="0.25">
      <c r="I618" s="31">
        <v>0</v>
      </c>
      <c r="J618" s="121">
        <f t="shared" si="118"/>
        <v>0</v>
      </c>
      <c r="K618" s="122" t="e">
        <f>MAX(0,($F618-0+PV(a!$E$8/12,2*$U618*a!$E$9,$W618,0,1)))</f>
        <v>#N/A</v>
      </c>
      <c r="L618" s="122" t="e">
        <f t="shared" si="115"/>
        <v>#N/A</v>
      </c>
      <c r="M618" s="114" t="e">
        <f t="shared" si="116"/>
        <v>#N/A</v>
      </c>
      <c r="N618" s="122" t="e">
        <f>-1*PMT(a!$E$8/12,2*$U618*a!$E$9,$F618-a!$E$4-$I618,0,1)</f>
        <v>#N/A</v>
      </c>
      <c r="O618" s="123" t="e">
        <f>-1*PMT(a!$E$8/12,2*$U618*a!$E$9,$F618-a!$E$4-$J618,0,1)</f>
        <v>#N/A</v>
      </c>
      <c r="P618" s="123" t="e">
        <f t="shared" si="109"/>
        <v>#N/A</v>
      </c>
      <c r="Q618" s="123" t="e">
        <f t="shared" si="110"/>
        <v>#N/A</v>
      </c>
      <c r="R618" s="114" t="e">
        <f>IF($M618&lt;$I618,"Error",IF(AND($K618&gt;$J618,$M618&gt;$K618),"Error",IF(AND($K618&lt;$J618,$M618&gt;$J618),"Error",-1*PMT(a!$E$8/12,2*$U618*a!$E$9,$F618-$M618-a!$E$4,0,1))))</f>
        <v>#N/A</v>
      </c>
      <c r="S618" s="32">
        <f t="shared" si="111"/>
        <v>1</v>
      </c>
      <c r="T618" s="33" t="e">
        <f t="shared" si="112"/>
        <v>#N/A</v>
      </c>
      <c r="U618" s="33" t="e">
        <f t="shared" si="117"/>
        <v>#N/A</v>
      </c>
      <c r="V618" s="33" t="e">
        <f t="shared" si="113"/>
        <v>#N/A</v>
      </c>
      <c r="W618" s="124">
        <f t="shared" si="114"/>
        <v>0</v>
      </c>
    </row>
    <row r="619" spans="9:23" x14ac:dyDescent="0.25">
      <c r="I619" s="31">
        <v>0</v>
      </c>
      <c r="J619" s="121">
        <f t="shared" si="118"/>
        <v>0</v>
      </c>
      <c r="K619" s="122" t="e">
        <f>MAX(0,($F619-0+PV(a!$E$8/12,2*$U619*a!$E$9,$W619,0,1)))</f>
        <v>#N/A</v>
      </c>
      <c r="L619" s="122" t="e">
        <f t="shared" si="115"/>
        <v>#N/A</v>
      </c>
      <c r="M619" s="114" t="e">
        <f t="shared" si="116"/>
        <v>#N/A</v>
      </c>
      <c r="N619" s="122" t="e">
        <f>-1*PMT(a!$E$8/12,2*$U619*a!$E$9,$F619-a!$E$4-$I619,0,1)</f>
        <v>#N/A</v>
      </c>
      <c r="O619" s="123" t="e">
        <f>-1*PMT(a!$E$8/12,2*$U619*a!$E$9,$F619-a!$E$4-$J619,0,1)</f>
        <v>#N/A</v>
      </c>
      <c r="P619" s="123" t="e">
        <f t="shared" si="109"/>
        <v>#N/A</v>
      </c>
      <c r="Q619" s="123" t="e">
        <f t="shared" si="110"/>
        <v>#N/A</v>
      </c>
      <c r="R619" s="114" t="e">
        <f>IF($M619&lt;$I619,"Error",IF(AND($K619&gt;$J619,$M619&gt;$K619),"Error",IF(AND($K619&lt;$J619,$M619&gt;$J619),"Error",-1*PMT(a!$E$8/12,2*$U619*a!$E$9,$F619-$M619-a!$E$4,0,1))))</f>
        <v>#N/A</v>
      </c>
      <c r="S619" s="32">
        <f t="shared" si="111"/>
        <v>1</v>
      </c>
      <c r="T619" s="33" t="e">
        <f t="shared" si="112"/>
        <v>#N/A</v>
      </c>
      <c r="U619" s="33" t="e">
        <f t="shared" si="117"/>
        <v>#N/A</v>
      </c>
      <c r="V619" s="33" t="e">
        <f t="shared" si="113"/>
        <v>#N/A</v>
      </c>
      <c r="W619" s="124">
        <f t="shared" si="114"/>
        <v>0</v>
      </c>
    </row>
    <row r="620" spans="9:23" x14ac:dyDescent="0.25">
      <c r="I620" s="31">
        <v>0</v>
      </c>
      <c r="J620" s="121">
        <f t="shared" si="118"/>
        <v>0</v>
      </c>
      <c r="K620" s="122" t="e">
        <f>MAX(0,($F620-0+PV(a!$E$8/12,2*$U620*a!$E$9,$W620,0,1)))</f>
        <v>#N/A</v>
      </c>
      <c r="L620" s="122" t="e">
        <f t="shared" si="115"/>
        <v>#N/A</v>
      </c>
      <c r="M620" s="114" t="e">
        <f t="shared" si="116"/>
        <v>#N/A</v>
      </c>
      <c r="N620" s="122" t="e">
        <f>-1*PMT(a!$E$8/12,2*$U620*a!$E$9,$F620-a!$E$4-$I620,0,1)</f>
        <v>#N/A</v>
      </c>
      <c r="O620" s="123" t="e">
        <f>-1*PMT(a!$E$8/12,2*$U620*a!$E$9,$F620-a!$E$4-$J620,0,1)</f>
        <v>#N/A</v>
      </c>
      <c r="P620" s="123" t="e">
        <f t="shared" si="109"/>
        <v>#N/A</v>
      </c>
      <c r="Q620" s="123" t="e">
        <f t="shared" si="110"/>
        <v>#N/A</v>
      </c>
      <c r="R620" s="114" t="e">
        <f>IF($M620&lt;$I620,"Error",IF(AND($K620&gt;$J620,$M620&gt;$K620),"Error",IF(AND($K620&lt;$J620,$M620&gt;$J620),"Error",-1*PMT(a!$E$8/12,2*$U620*a!$E$9,$F620-$M620-a!$E$4,0,1))))</f>
        <v>#N/A</v>
      </c>
      <c r="S620" s="32">
        <f t="shared" si="111"/>
        <v>1</v>
      </c>
      <c r="T620" s="33" t="e">
        <f t="shared" si="112"/>
        <v>#N/A</v>
      </c>
      <c r="U620" s="33" t="e">
        <f t="shared" si="117"/>
        <v>#N/A</v>
      </c>
      <c r="V620" s="33" t="e">
        <f t="shared" si="113"/>
        <v>#N/A</v>
      </c>
      <c r="W620" s="124">
        <f t="shared" si="114"/>
        <v>0</v>
      </c>
    </row>
    <row r="621" spans="9:23" x14ac:dyDescent="0.25">
      <c r="I621" s="31">
        <v>0</v>
      </c>
      <c r="J621" s="121">
        <f t="shared" si="118"/>
        <v>0</v>
      </c>
      <c r="K621" s="122" t="e">
        <f>MAX(0,($F621-0+PV(a!$E$8/12,2*$U621*a!$E$9,$W621,0,1)))</f>
        <v>#N/A</v>
      </c>
      <c r="L621" s="122" t="e">
        <f t="shared" si="115"/>
        <v>#N/A</v>
      </c>
      <c r="M621" s="114" t="e">
        <f t="shared" si="116"/>
        <v>#N/A</v>
      </c>
      <c r="N621" s="122" t="e">
        <f>-1*PMT(a!$E$8/12,2*$U621*a!$E$9,$F621-a!$E$4-$I621,0,1)</f>
        <v>#N/A</v>
      </c>
      <c r="O621" s="123" t="e">
        <f>-1*PMT(a!$E$8/12,2*$U621*a!$E$9,$F621-a!$E$4-$J621,0,1)</f>
        <v>#N/A</v>
      </c>
      <c r="P621" s="123" t="e">
        <f t="shared" si="109"/>
        <v>#N/A</v>
      </c>
      <c r="Q621" s="123" t="e">
        <f t="shared" si="110"/>
        <v>#N/A</v>
      </c>
      <c r="R621" s="114" t="e">
        <f>IF($M621&lt;$I621,"Error",IF(AND($K621&gt;$J621,$M621&gt;$K621),"Error",IF(AND($K621&lt;$J621,$M621&gt;$J621),"Error",-1*PMT(a!$E$8/12,2*$U621*a!$E$9,$F621-$M621-a!$E$4,0,1))))</f>
        <v>#N/A</v>
      </c>
      <c r="S621" s="32">
        <f t="shared" si="111"/>
        <v>1</v>
      </c>
      <c r="T621" s="33" t="e">
        <f t="shared" si="112"/>
        <v>#N/A</v>
      </c>
      <c r="U621" s="33" t="e">
        <f t="shared" si="117"/>
        <v>#N/A</v>
      </c>
      <c r="V621" s="33" t="e">
        <f t="shared" si="113"/>
        <v>#N/A</v>
      </c>
      <c r="W621" s="124">
        <f t="shared" si="114"/>
        <v>0</v>
      </c>
    </row>
    <row r="622" spans="9:23" x14ac:dyDescent="0.25">
      <c r="I622" s="31">
        <v>0</v>
      </c>
      <c r="J622" s="121">
        <f t="shared" si="118"/>
        <v>0</v>
      </c>
      <c r="K622" s="122" t="e">
        <f>MAX(0,($F622-0+PV(a!$E$8/12,2*$U622*a!$E$9,$W622,0,1)))</f>
        <v>#N/A</v>
      </c>
      <c r="L622" s="122" t="e">
        <f t="shared" si="115"/>
        <v>#N/A</v>
      </c>
      <c r="M622" s="114" t="e">
        <f t="shared" si="116"/>
        <v>#N/A</v>
      </c>
      <c r="N622" s="122" t="e">
        <f>-1*PMT(a!$E$8/12,2*$U622*a!$E$9,$F622-a!$E$4-$I622,0,1)</f>
        <v>#N/A</v>
      </c>
      <c r="O622" s="123" t="e">
        <f>-1*PMT(a!$E$8/12,2*$U622*a!$E$9,$F622-a!$E$4-$J622,0,1)</f>
        <v>#N/A</v>
      </c>
      <c r="P622" s="123" t="e">
        <f t="shared" si="109"/>
        <v>#N/A</v>
      </c>
      <c r="Q622" s="123" t="e">
        <f t="shared" si="110"/>
        <v>#N/A</v>
      </c>
      <c r="R622" s="114" t="e">
        <f>IF($M622&lt;$I622,"Error",IF(AND($K622&gt;$J622,$M622&gt;$K622),"Error",IF(AND($K622&lt;$J622,$M622&gt;$J622),"Error",-1*PMT(a!$E$8/12,2*$U622*a!$E$9,$F622-$M622-a!$E$4,0,1))))</f>
        <v>#N/A</v>
      </c>
      <c r="S622" s="32">
        <f t="shared" si="111"/>
        <v>1</v>
      </c>
      <c r="T622" s="33" t="e">
        <f t="shared" si="112"/>
        <v>#N/A</v>
      </c>
      <c r="U622" s="33" t="e">
        <f t="shared" si="117"/>
        <v>#N/A</v>
      </c>
      <c r="V622" s="33" t="e">
        <f t="shared" si="113"/>
        <v>#N/A</v>
      </c>
      <c r="W622" s="124">
        <f t="shared" si="114"/>
        <v>0</v>
      </c>
    </row>
    <row r="623" spans="9:23" x14ac:dyDescent="0.25">
      <c r="I623" s="31">
        <v>0</v>
      </c>
      <c r="J623" s="121">
        <f t="shared" si="118"/>
        <v>0</v>
      </c>
      <c r="K623" s="122" t="e">
        <f>MAX(0,($F623-0+PV(a!$E$8/12,2*$U623*a!$E$9,$W623,0,1)))</f>
        <v>#N/A</v>
      </c>
      <c r="L623" s="122" t="e">
        <f t="shared" si="115"/>
        <v>#N/A</v>
      </c>
      <c r="M623" s="114" t="e">
        <f t="shared" si="116"/>
        <v>#N/A</v>
      </c>
      <c r="N623" s="122" t="e">
        <f>-1*PMT(a!$E$8/12,2*$U623*a!$E$9,$F623-a!$E$4-$I623,0,1)</f>
        <v>#N/A</v>
      </c>
      <c r="O623" s="123" t="e">
        <f>-1*PMT(a!$E$8/12,2*$U623*a!$E$9,$F623-a!$E$4-$J623,0,1)</f>
        <v>#N/A</v>
      </c>
      <c r="P623" s="123" t="e">
        <f t="shared" si="109"/>
        <v>#N/A</v>
      </c>
      <c r="Q623" s="123" t="e">
        <f t="shared" si="110"/>
        <v>#N/A</v>
      </c>
      <c r="R623" s="114" t="e">
        <f>IF($M623&lt;$I623,"Error",IF(AND($K623&gt;$J623,$M623&gt;$K623),"Error",IF(AND($K623&lt;$J623,$M623&gt;$J623),"Error",-1*PMT(a!$E$8/12,2*$U623*a!$E$9,$F623-$M623-a!$E$4,0,1))))</f>
        <v>#N/A</v>
      </c>
      <c r="S623" s="32">
        <f t="shared" si="111"/>
        <v>1</v>
      </c>
      <c r="T623" s="33" t="e">
        <f t="shared" si="112"/>
        <v>#N/A</v>
      </c>
      <c r="U623" s="33" t="e">
        <f t="shared" si="117"/>
        <v>#N/A</v>
      </c>
      <c r="V623" s="33" t="e">
        <f t="shared" si="113"/>
        <v>#N/A</v>
      </c>
      <c r="W623" s="124">
        <f t="shared" si="114"/>
        <v>0</v>
      </c>
    </row>
    <row r="624" spans="9:23" x14ac:dyDescent="0.25">
      <c r="I624" s="31">
        <v>0</v>
      </c>
      <c r="J624" s="121">
        <f t="shared" si="118"/>
        <v>0</v>
      </c>
      <c r="K624" s="122" t="e">
        <f>MAX(0,($F624-0+PV(a!$E$8/12,2*$U624*a!$E$9,$W624,0,1)))</f>
        <v>#N/A</v>
      </c>
      <c r="L624" s="122" t="e">
        <f t="shared" si="115"/>
        <v>#N/A</v>
      </c>
      <c r="M624" s="114" t="e">
        <f t="shared" si="116"/>
        <v>#N/A</v>
      </c>
      <c r="N624" s="122" t="e">
        <f>-1*PMT(a!$E$8/12,2*$U624*a!$E$9,$F624-a!$E$4-$I624,0,1)</f>
        <v>#N/A</v>
      </c>
      <c r="O624" s="123" t="e">
        <f>-1*PMT(a!$E$8/12,2*$U624*a!$E$9,$F624-a!$E$4-$J624,0,1)</f>
        <v>#N/A</v>
      </c>
      <c r="P624" s="123" t="e">
        <f t="shared" si="109"/>
        <v>#N/A</v>
      </c>
      <c r="Q624" s="123" t="e">
        <f t="shared" si="110"/>
        <v>#N/A</v>
      </c>
      <c r="R624" s="114" t="e">
        <f>IF($M624&lt;$I624,"Error",IF(AND($K624&gt;$J624,$M624&gt;$K624),"Error",IF(AND($K624&lt;$J624,$M624&gt;$J624),"Error",-1*PMT(a!$E$8/12,2*$U624*a!$E$9,$F624-$M624-a!$E$4,0,1))))</f>
        <v>#N/A</v>
      </c>
      <c r="S624" s="32">
        <f t="shared" si="111"/>
        <v>1</v>
      </c>
      <c r="T624" s="33" t="e">
        <f t="shared" si="112"/>
        <v>#N/A</v>
      </c>
      <c r="U624" s="33" t="e">
        <f t="shared" si="117"/>
        <v>#N/A</v>
      </c>
      <c r="V624" s="33" t="e">
        <f t="shared" si="113"/>
        <v>#N/A</v>
      </c>
      <c r="W624" s="124">
        <f t="shared" si="114"/>
        <v>0</v>
      </c>
    </row>
    <row r="625" spans="9:23" x14ac:dyDescent="0.25">
      <c r="I625" s="31">
        <v>0</v>
      </c>
      <c r="J625" s="121">
        <f t="shared" si="118"/>
        <v>0</v>
      </c>
      <c r="K625" s="122" t="e">
        <f>MAX(0,($F625-0+PV(a!$E$8/12,2*$U625*a!$E$9,$W625,0,1)))</f>
        <v>#N/A</v>
      </c>
      <c r="L625" s="122" t="e">
        <f t="shared" si="115"/>
        <v>#N/A</v>
      </c>
      <c r="M625" s="114" t="e">
        <f t="shared" si="116"/>
        <v>#N/A</v>
      </c>
      <c r="N625" s="122" t="e">
        <f>-1*PMT(a!$E$8/12,2*$U625*a!$E$9,$F625-a!$E$4-$I625,0,1)</f>
        <v>#N/A</v>
      </c>
      <c r="O625" s="123" t="e">
        <f>-1*PMT(a!$E$8/12,2*$U625*a!$E$9,$F625-a!$E$4-$J625,0,1)</f>
        <v>#N/A</v>
      </c>
      <c r="P625" s="123" t="e">
        <f t="shared" si="109"/>
        <v>#N/A</v>
      </c>
      <c r="Q625" s="123" t="e">
        <f t="shared" si="110"/>
        <v>#N/A</v>
      </c>
      <c r="R625" s="114" t="e">
        <f>IF($M625&lt;$I625,"Error",IF(AND($K625&gt;$J625,$M625&gt;$K625),"Error",IF(AND($K625&lt;$J625,$M625&gt;$J625),"Error",-1*PMT(a!$E$8/12,2*$U625*a!$E$9,$F625-$M625-a!$E$4,0,1))))</f>
        <v>#N/A</v>
      </c>
      <c r="S625" s="32">
        <f t="shared" si="111"/>
        <v>1</v>
      </c>
      <c r="T625" s="33" t="e">
        <f t="shared" si="112"/>
        <v>#N/A</v>
      </c>
      <c r="U625" s="33" t="e">
        <f t="shared" si="117"/>
        <v>#N/A</v>
      </c>
      <c r="V625" s="33" t="e">
        <f t="shared" si="113"/>
        <v>#N/A</v>
      </c>
      <c r="W625" s="124">
        <f t="shared" si="114"/>
        <v>0</v>
      </c>
    </row>
    <row r="626" spans="9:23" x14ac:dyDescent="0.25">
      <c r="I626" s="31">
        <v>0</v>
      </c>
      <c r="J626" s="121">
        <f t="shared" si="118"/>
        <v>0</v>
      </c>
      <c r="K626" s="122" t="e">
        <f>MAX(0,($F626-0+PV(a!$E$8/12,2*$U626*a!$E$9,$W626,0,1)))</f>
        <v>#N/A</v>
      </c>
      <c r="L626" s="122" t="e">
        <f t="shared" si="115"/>
        <v>#N/A</v>
      </c>
      <c r="M626" s="114" t="e">
        <f t="shared" si="116"/>
        <v>#N/A</v>
      </c>
      <c r="N626" s="122" t="e">
        <f>-1*PMT(a!$E$8/12,2*$U626*a!$E$9,$F626-a!$E$4-$I626,0,1)</f>
        <v>#N/A</v>
      </c>
      <c r="O626" s="123" t="e">
        <f>-1*PMT(a!$E$8/12,2*$U626*a!$E$9,$F626-a!$E$4-$J626,0,1)</f>
        <v>#N/A</v>
      </c>
      <c r="P626" s="123" t="e">
        <f t="shared" si="109"/>
        <v>#N/A</v>
      </c>
      <c r="Q626" s="123" t="e">
        <f t="shared" si="110"/>
        <v>#N/A</v>
      </c>
      <c r="R626" s="114" t="e">
        <f>IF($M626&lt;$I626,"Error",IF(AND($K626&gt;$J626,$M626&gt;$K626),"Error",IF(AND($K626&lt;$J626,$M626&gt;$J626),"Error",-1*PMT(a!$E$8/12,2*$U626*a!$E$9,$F626-$M626-a!$E$4,0,1))))</f>
        <v>#N/A</v>
      </c>
      <c r="S626" s="32">
        <f t="shared" si="111"/>
        <v>1</v>
      </c>
      <c r="T626" s="33" t="e">
        <f t="shared" si="112"/>
        <v>#N/A</v>
      </c>
      <c r="U626" s="33" t="e">
        <f t="shared" si="117"/>
        <v>#N/A</v>
      </c>
      <c r="V626" s="33" t="e">
        <f t="shared" si="113"/>
        <v>#N/A</v>
      </c>
      <c r="W626" s="124">
        <f t="shared" si="114"/>
        <v>0</v>
      </c>
    </row>
    <row r="627" spans="9:23" x14ac:dyDescent="0.25">
      <c r="I627" s="31">
        <v>0</v>
      </c>
      <c r="J627" s="121">
        <f t="shared" si="118"/>
        <v>0</v>
      </c>
      <c r="K627" s="122" t="e">
        <f>MAX(0,($F627-0+PV(a!$E$8/12,2*$U627*a!$E$9,$W627,0,1)))</f>
        <v>#N/A</v>
      </c>
      <c r="L627" s="122" t="e">
        <f t="shared" si="115"/>
        <v>#N/A</v>
      </c>
      <c r="M627" s="114" t="e">
        <f t="shared" si="116"/>
        <v>#N/A</v>
      </c>
      <c r="N627" s="122" t="e">
        <f>-1*PMT(a!$E$8/12,2*$U627*a!$E$9,$F627-a!$E$4-$I627,0,1)</f>
        <v>#N/A</v>
      </c>
      <c r="O627" s="123" t="e">
        <f>-1*PMT(a!$E$8/12,2*$U627*a!$E$9,$F627-a!$E$4-$J627,0,1)</f>
        <v>#N/A</v>
      </c>
      <c r="P627" s="123" t="e">
        <f t="shared" si="109"/>
        <v>#N/A</v>
      </c>
      <c r="Q627" s="123" t="e">
        <f t="shared" si="110"/>
        <v>#N/A</v>
      </c>
      <c r="R627" s="114" t="e">
        <f>IF($M627&lt;$I627,"Error",IF(AND($K627&gt;$J627,$M627&gt;$K627),"Error",IF(AND($K627&lt;$J627,$M627&gt;$J627),"Error",-1*PMT(a!$E$8/12,2*$U627*a!$E$9,$F627-$M627-a!$E$4,0,1))))</f>
        <v>#N/A</v>
      </c>
      <c r="S627" s="32">
        <f t="shared" si="111"/>
        <v>1</v>
      </c>
      <c r="T627" s="33" t="e">
        <f t="shared" si="112"/>
        <v>#N/A</v>
      </c>
      <c r="U627" s="33" t="e">
        <f t="shared" si="117"/>
        <v>#N/A</v>
      </c>
      <c r="V627" s="33" t="e">
        <f t="shared" si="113"/>
        <v>#N/A</v>
      </c>
      <c r="W627" s="124">
        <f t="shared" si="114"/>
        <v>0</v>
      </c>
    </row>
    <row r="628" spans="9:23" x14ac:dyDescent="0.25">
      <c r="I628" s="31">
        <v>0</v>
      </c>
      <c r="J628" s="121">
        <f t="shared" si="118"/>
        <v>0</v>
      </c>
      <c r="K628" s="122" t="e">
        <f>MAX(0,($F628-0+PV(a!$E$8/12,2*$U628*a!$E$9,$W628,0,1)))</f>
        <v>#N/A</v>
      </c>
      <c r="L628" s="122" t="e">
        <f t="shared" si="115"/>
        <v>#N/A</v>
      </c>
      <c r="M628" s="114" t="e">
        <f t="shared" si="116"/>
        <v>#N/A</v>
      </c>
      <c r="N628" s="122" t="e">
        <f>-1*PMT(a!$E$8/12,2*$U628*a!$E$9,$F628-a!$E$4-$I628,0,1)</f>
        <v>#N/A</v>
      </c>
      <c r="O628" s="123" t="e">
        <f>-1*PMT(a!$E$8/12,2*$U628*a!$E$9,$F628-a!$E$4-$J628,0,1)</f>
        <v>#N/A</v>
      </c>
      <c r="P628" s="123" t="e">
        <f t="shared" si="109"/>
        <v>#N/A</v>
      </c>
      <c r="Q628" s="123" t="e">
        <f t="shared" si="110"/>
        <v>#N/A</v>
      </c>
      <c r="R628" s="114" t="e">
        <f>IF($M628&lt;$I628,"Error",IF(AND($K628&gt;$J628,$M628&gt;$K628),"Error",IF(AND($K628&lt;$J628,$M628&gt;$J628),"Error",-1*PMT(a!$E$8/12,2*$U628*a!$E$9,$F628-$M628-a!$E$4,0,1))))</f>
        <v>#N/A</v>
      </c>
      <c r="S628" s="32">
        <f t="shared" si="111"/>
        <v>1</v>
      </c>
      <c r="T628" s="33" t="e">
        <f t="shared" si="112"/>
        <v>#N/A</v>
      </c>
      <c r="U628" s="33" t="e">
        <f t="shared" si="117"/>
        <v>#N/A</v>
      </c>
      <c r="V628" s="33" t="e">
        <f t="shared" si="113"/>
        <v>#N/A</v>
      </c>
      <c r="W628" s="124">
        <f t="shared" si="114"/>
        <v>0</v>
      </c>
    </row>
    <row r="629" spans="9:23" x14ac:dyDescent="0.25">
      <c r="I629" s="31">
        <v>0</v>
      </c>
      <c r="J629" s="121">
        <f t="shared" si="118"/>
        <v>0</v>
      </c>
      <c r="K629" s="122" t="e">
        <f>MAX(0,($F629-0+PV(a!$E$8/12,2*$U629*a!$E$9,$W629,0,1)))</f>
        <v>#N/A</v>
      </c>
      <c r="L629" s="122" t="e">
        <f t="shared" si="115"/>
        <v>#N/A</v>
      </c>
      <c r="M629" s="114" t="e">
        <f t="shared" si="116"/>
        <v>#N/A</v>
      </c>
      <c r="N629" s="122" t="e">
        <f>-1*PMT(a!$E$8/12,2*$U629*a!$E$9,$F629-a!$E$4-$I629,0,1)</f>
        <v>#N/A</v>
      </c>
      <c r="O629" s="123" t="e">
        <f>-1*PMT(a!$E$8/12,2*$U629*a!$E$9,$F629-a!$E$4-$J629,0,1)</f>
        <v>#N/A</v>
      </c>
      <c r="P629" s="123" t="e">
        <f t="shared" si="109"/>
        <v>#N/A</v>
      </c>
      <c r="Q629" s="123" t="e">
        <f t="shared" si="110"/>
        <v>#N/A</v>
      </c>
      <c r="R629" s="114" t="e">
        <f>IF($M629&lt;$I629,"Error",IF(AND($K629&gt;$J629,$M629&gt;$K629),"Error",IF(AND($K629&lt;$J629,$M629&gt;$J629),"Error",-1*PMT(a!$E$8/12,2*$U629*a!$E$9,$F629-$M629-a!$E$4,0,1))))</f>
        <v>#N/A</v>
      </c>
      <c r="S629" s="32">
        <f t="shared" si="111"/>
        <v>1</v>
      </c>
      <c r="T629" s="33" t="e">
        <f t="shared" si="112"/>
        <v>#N/A</v>
      </c>
      <c r="U629" s="33" t="e">
        <f t="shared" si="117"/>
        <v>#N/A</v>
      </c>
      <c r="V629" s="33" t="e">
        <f t="shared" si="113"/>
        <v>#N/A</v>
      </c>
      <c r="W629" s="124">
        <f t="shared" si="114"/>
        <v>0</v>
      </c>
    </row>
    <row r="630" spans="9:23" x14ac:dyDescent="0.25">
      <c r="I630" s="31">
        <v>0</v>
      </c>
      <c r="J630" s="121">
        <f t="shared" si="118"/>
        <v>0</v>
      </c>
      <c r="K630" s="122" t="e">
        <f>MAX(0,($F630-0+PV(a!$E$8/12,2*$U630*a!$E$9,$W630,0,1)))</f>
        <v>#N/A</v>
      </c>
      <c r="L630" s="122" t="e">
        <f t="shared" si="115"/>
        <v>#N/A</v>
      </c>
      <c r="M630" s="114" t="e">
        <f t="shared" si="116"/>
        <v>#N/A</v>
      </c>
      <c r="N630" s="122" t="e">
        <f>-1*PMT(a!$E$8/12,2*$U630*a!$E$9,$F630-a!$E$4-$I630,0,1)</f>
        <v>#N/A</v>
      </c>
      <c r="O630" s="123" t="e">
        <f>-1*PMT(a!$E$8/12,2*$U630*a!$E$9,$F630-a!$E$4-$J630,0,1)</f>
        <v>#N/A</v>
      </c>
      <c r="P630" s="123" t="e">
        <f t="shared" si="109"/>
        <v>#N/A</v>
      </c>
      <c r="Q630" s="123" t="e">
        <f t="shared" si="110"/>
        <v>#N/A</v>
      </c>
      <c r="R630" s="114" t="e">
        <f>IF($M630&lt;$I630,"Error",IF(AND($K630&gt;$J630,$M630&gt;$K630),"Error",IF(AND($K630&lt;$J630,$M630&gt;$J630),"Error",-1*PMT(a!$E$8/12,2*$U630*a!$E$9,$F630-$M630-a!$E$4,0,1))))</f>
        <v>#N/A</v>
      </c>
      <c r="S630" s="32">
        <f t="shared" si="111"/>
        <v>1</v>
      </c>
      <c r="T630" s="33" t="e">
        <f t="shared" si="112"/>
        <v>#N/A</v>
      </c>
      <c r="U630" s="33" t="e">
        <f t="shared" si="117"/>
        <v>#N/A</v>
      </c>
      <c r="V630" s="33" t="e">
        <f t="shared" si="113"/>
        <v>#N/A</v>
      </c>
      <c r="W630" s="124">
        <f t="shared" si="114"/>
        <v>0</v>
      </c>
    </row>
    <row r="631" spans="9:23" x14ac:dyDescent="0.25">
      <c r="I631" s="31">
        <v>0</v>
      </c>
      <c r="J631" s="121">
        <f t="shared" si="118"/>
        <v>0</v>
      </c>
      <c r="K631" s="122" t="e">
        <f>MAX(0,($F631-0+PV(a!$E$8/12,2*$U631*a!$E$9,$W631,0,1)))</f>
        <v>#N/A</v>
      </c>
      <c r="L631" s="122" t="e">
        <f t="shared" si="115"/>
        <v>#N/A</v>
      </c>
      <c r="M631" s="114" t="e">
        <f t="shared" si="116"/>
        <v>#N/A</v>
      </c>
      <c r="N631" s="122" t="e">
        <f>-1*PMT(a!$E$8/12,2*$U631*a!$E$9,$F631-a!$E$4-$I631,0,1)</f>
        <v>#N/A</v>
      </c>
      <c r="O631" s="123" t="e">
        <f>-1*PMT(a!$E$8/12,2*$U631*a!$E$9,$F631-a!$E$4-$J631,0,1)</f>
        <v>#N/A</v>
      </c>
      <c r="P631" s="123" t="e">
        <f t="shared" ref="P631:P694" si="119">IF(K631=0,N631,W631)</f>
        <v>#N/A</v>
      </c>
      <c r="Q631" s="123" t="e">
        <f t="shared" ref="Q631:Q694" si="120">IF(K631=L631,P631,R631)</f>
        <v>#N/A</v>
      </c>
      <c r="R631" s="114" t="e">
        <f>IF($M631&lt;$I631,"Error",IF(AND($K631&gt;$J631,$M631&gt;$K631),"Error",IF(AND($K631&lt;$J631,$M631&gt;$J631),"Error",-1*PMT(a!$E$8/12,2*$U631*a!$E$9,$F631-$M631-a!$E$4,0,1))))</f>
        <v>#N/A</v>
      </c>
      <c r="S631" s="32">
        <f t="shared" ref="S631:S694" si="121">IF(E631="F",0,1)</f>
        <v>1</v>
      </c>
      <c r="T631" s="33" t="e">
        <f t="shared" ref="T631:T694" si="122">IF($S631=1,VLOOKUP(H631,M,11,FALSE),VLOOKUP(H631,F,11,FALSE))</f>
        <v>#N/A</v>
      </c>
      <c r="U631" s="33" t="e">
        <f t="shared" si="117"/>
        <v>#N/A</v>
      </c>
      <c r="V631" s="33" t="e">
        <f t="shared" ref="V631:V694" si="123">+U631*2</f>
        <v>#N/A</v>
      </c>
      <c r="W631" s="124">
        <f t="shared" ref="W631:W694" si="124">+G631/12*0.5</f>
        <v>0</v>
      </c>
    </row>
    <row r="632" spans="9:23" x14ac:dyDescent="0.25">
      <c r="I632" s="31">
        <v>0</v>
      </c>
      <c r="J632" s="121">
        <f t="shared" si="118"/>
        <v>0</v>
      </c>
      <c r="K632" s="122" t="e">
        <f>MAX(0,($F632-0+PV(a!$E$8/12,2*$U632*a!$E$9,$W632,0,1)))</f>
        <v>#N/A</v>
      </c>
      <c r="L632" s="122" t="e">
        <f t="shared" si="115"/>
        <v>#N/A</v>
      </c>
      <c r="M632" s="114" t="e">
        <f t="shared" si="116"/>
        <v>#N/A</v>
      </c>
      <c r="N632" s="122" t="e">
        <f>-1*PMT(a!$E$8/12,2*$U632*a!$E$9,$F632-a!$E$4-$I632,0,1)</f>
        <v>#N/A</v>
      </c>
      <c r="O632" s="123" t="e">
        <f>-1*PMT(a!$E$8/12,2*$U632*a!$E$9,$F632-a!$E$4-$J632,0,1)</f>
        <v>#N/A</v>
      </c>
      <c r="P632" s="123" t="e">
        <f t="shared" si="119"/>
        <v>#N/A</v>
      </c>
      <c r="Q632" s="123" t="e">
        <f t="shared" si="120"/>
        <v>#N/A</v>
      </c>
      <c r="R632" s="114" t="e">
        <f>IF($M632&lt;$I632,"Error",IF(AND($K632&gt;$J632,$M632&gt;$K632),"Error",IF(AND($K632&lt;$J632,$M632&gt;$J632),"Error",-1*PMT(a!$E$8/12,2*$U632*a!$E$9,$F632-$M632-a!$E$4,0,1))))</f>
        <v>#N/A</v>
      </c>
      <c r="S632" s="32">
        <f t="shared" si="121"/>
        <v>1</v>
      </c>
      <c r="T632" s="33" t="e">
        <f t="shared" si="122"/>
        <v>#N/A</v>
      </c>
      <c r="U632" s="33" t="e">
        <f t="shared" si="117"/>
        <v>#N/A</v>
      </c>
      <c r="V632" s="33" t="e">
        <f t="shared" si="123"/>
        <v>#N/A</v>
      </c>
      <c r="W632" s="124">
        <f t="shared" si="124"/>
        <v>0</v>
      </c>
    </row>
    <row r="633" spans="9:23" x14ac:dyDescent="0.25">
      <c r="I633" s="31">
        <v>0</v>
      </c>
      <c r="J633" s="121">
        <f t="shared" si="118"/>
        <v>0</v>
      </c>
      <c r="K633" s="122" t="e">
        <f>MAX(0,($F633-0+PV(a!$E$8/12,2*$U633*a!$E$9,$W633,0,1)))</f>
        <v>#N/A</v>
      </c>
      <c r="L633" s="122" t="e">
        <f t="shared" si="115"/>
        <v>#N/A</v>
      </c>
      <c r="M633" s="114" t="e">
        <f t="shared" si="116"/>
        <v>#N/A</v>
      </c>
      <c r="N633" s="122" t="e">
        <f>-1*PMT(a!$E$8/12,2*$U633*a!$E$9,$F633-a!$E$4-$I633,0,1)</f>
        <v>#N/A</v>
      </c>
      <c r="O633" s="123" t="e">
        <f>-1*PMT(a!$E$8/12,2*$U633*a!$E$9,$F633-a!$E$4-$J633,0,1)</f>
        <v>#N/A</v>
      </c>
      <c r="P633" s="123" t="e">
        <f t="shared" si="119"/>
        <v>#N/A</v>
      </c>
      <c r="Q633" s="123" t="e">
        <f t="shared" si="120"/>
        <v>#N/A</v>
      </c>
      <c r="R633" s="114" t="e">
        <f>IF($M633&lt;$I633,"Error",IF(AND($K633&gt;$J633,$M633&gt;$K633),"Error",IF(AND($K633&lt;$J633,$M633&gt;$J633),"Error",-1*PMT(a!$E$8/12,2*$U633*a!$E$9,$F633-$M633-a!$E$4,0,1))))</f>
        <v>#N/A</v>
      </c>
      <c r="S633" s="32">
        <f t="shared" si="121"/>
        <v>1</v>
      </c>
      <c r="T633" s="33" t="e">
        <f t="shared" si="122"/>
        <v>#N/A</v>
      </c>
      <c r="U633" s="33" t="e">
        <f t="shared" si="117"/>
        <v>#N/A</v>
      </c>
      <c r="V633" s="33" t="e">
        <f t="shared" si="123"/>
        <v>#N/A</v>
      </c>
      <c r="W633" s="124">
        <f t="shared" si="124"/>
        <v>0</v>
      </c>
    </row>
    <row r="634" spans="9:23" x14ac:dyDescent="0.25">
      <c r="I634" s="31">
        <v>0</v>
      </c>
      <c r="J634" s="121">
        <f t="shared" si="118"/>
        <v>0</v>
      </c>
      <c r="K634" s="122" t="e">
        <f>MAX(0,($F634-0+PV(a!$E$8/12,2*$U634*a!$E$9,$W634,0,1)))</f>
        <v>#N/A</v>
      </c>
      <c r="L634" s="122" t="e">
        <f t="shared" si="115"/>
        <v>#N/A</v>
      </c>
      <c r="M634" s="114" t="e">
        <f t="shared" si="116"/>
        <v>#N/A</v>
      </c>
      <c r="N634" s="122" t="e">
        <f>-1*PMT(a!$E$8/12,2*$U634*a!$E$9,$F634-a!$E$4-$I634,0,1)</f>
        <v>#N/A</v>
      </c>
      <c r="O634" s="123" t="e">
        <f>-1*PMT(a!$E$8/12,2*$U634*a!$E$9,$F634-a!$E$4-$J634,0,1)</f>
        <v>#N/A</v>
      </c>
      <c r="P634" s="123" t="e">
        <f t="shared" si="119"/>
        <v>#N/A</v>
      </c>
      <c r="Q634" s="123" t="e">
        <f t="shared" si="120"/>
        <v>#N/A</v>
      </c>
      <c r="R634" s="114" t="e">
        <f>IF($M634&lt;$I634,"Error",IF(AND($K634&gt;$J634,$M634&gt;$K634),"Error",IF(AND($K634&lt;$J634,$M634&gt;$J634),"Error",-1*PMT(a!$E$8/12,2*$U634*a!$E$9,$F634-$M634-a!$E$4,0,1))))</f>
        <v>#N/A</v>
      </c>
      <c r="S634" s="32">
        <f t="shared" si="121"/>
        <v>1</v>
      </c>
      <c r="T634" s="33" t="e">
        <f t="shared" si="122"/>
        <v>#N/A</v>
      </c>
      <c r="U634" s="33" t="e">
        <f t="shared" si="117"/>
        <v>#N/A</v>
      </c>
      <c r="V634" s="33" t="e">
        <f t="shared" si="123"/>
        <v>#N/A</v>
      </c>
      <c r="W634" s="124">
        <f t="shared" si="124"/>
        <v>0</v>
      </c>
    </row>
    <row r="635" spans="9:23" x14ac:dyDescent="0.25">
      <c r="I635" s="31">
        <v>0</v>
      </c>
      <c r="J635" s="121">
        <f t="shared" si="118"/>
        <v>0</v>
      </c>
      <c r="K635" s="122" t="e">
        <f>MAX(0,($F635-0+PV(a!$E$8/12,2*$U635*a!$E$9,$W635,0,1)))</f>
        <v>#N/A</v>
      </c>
      <c r="L635" s="122" t="e">
        <f t="shared" si="115"/>
        <v>#N/A</v>
      </c>
      <c r="M635" s="114" t="e">
        <f t="shared" si="116"/>
        <v>#N/A</v>
      </c>
      <c r="N635" s="122" t="e">
        <f>-1*PMT(a!$E$8/12,2*$U635*a!$E$9,$F635-a!$E$4-$I635,0,1)</f>
        <v>#N/A</v>
      </c>
      <c r="O635" s="123" t="e">
        <f>-1*PMT(a!$E$8/12,2*$U635*a!$E$9,$F635-a!$E$4-$J635,0,1)</f>
        <v>#N/A</v>
      </c>
      <c r="P635" s="123" t="e">
        <f t="shared" si="119"/>
        <v>#N/A</v>
      </c>
      <c r="Q635" s="123" t="e">
        <f t="shared" si="120"/>
        <v>#N/A</v>
      </c>
      <c r="R635" s="114" t="e">
        <f>IF($M635&lt;$I635,"Error",IF(AND($K635&gt;$J635,$M635&gt;$K635),"Error",IF(AND($K635&lt;$J635,$M635&gt;$J635),"Error",-1*PMT(a!$E$8/12,2*$U635*a!$E$9,$F635-$M635-a!$E$4,0,1))))</f>
        <v>#N/A</v>
      </c>
      <c r="S635" s="32">
        <f t="shared" si="121"/>
        <v>1</v>
      </c>
      <c r="T635" s="33" t="e">
        <f t="shared" si="122"/>
        <v>#N/A</v>
      </c>
      <c r="U635" s="33" t="e">
        <f t="shared" si="117"/>
        <v>#N/A</v>
      </c>
      <c r="V635" s="33" t="e">
        <f t="shared" si="123"/>
        <v>#N/A</v>
      </c>
      <c r="W635" s="124">
        <f t="shared" si="124"/>
        <v>0</v>
      </c>
    </row>
    <row r="636" spans="9:23" x14ac:dyDescent="0.25">
      <c r="I636" s="31">
        <v>0</v>
      </c>
      <c r="J636" s="121">
        <f t="shared" si="118"/>
        <v>0</v>
      </c>
      <c r="K636" s="122" t="e">
        <f>MAX(0,($F636-0+PV(a!$E$8/12,2*$U636*a!$E$9,$W636,0,1)))</f>
        <v>#N/A</v>
      </c>
      <c r="L636" s="122" t="e">
        <f t="shared" si="115"/>
        <v>#N/A</v>
      </c>
      <c r="M636" s="114" t="e">
        <f t="shared" si="116"/>
        <v>#N/A</v>
      </c>
      <c r="N636" s="122" t="e">
        <f>-1*PMT(a!$E$8/12,2*$U636*a!$E$9,$F636-a!$E$4-$I636,0,1)</f>
        <v>#N/A</v>
      </c>
      <c r="O636" s="123" t="e">
        <f>-1*PMT(a!$E$8/12,2*$U636*a!$E$9,$F636-a!$E$4-$J636,0,1)</f>
        <v>#N/A</v>
      </c>
      <c r="P636" s="123" t="e">
        <f t="shared" si="119"/>
        <v>#N/A</v>
      </c>
      <c r="Q636" s="123" t="e">
        <f t="shared" si="120"/>
        <v>#N/A</v>
      </c>
      <c r="R636" s="114" t="e">
        <f>IF($M636&lt;$I636,"Error",IF(AND($K636&gt;$J636,$M636&gt;$K636),"Error",IF(AND($K636&lt;$J636,$M636&gt;$J636),"Error",-1*PMT(a!$E$8/12,2*$U636*a!$E$9,$F636-$M636-a!$E$4,0,1))))</f>
        <v>#N/A</v>
      </c>
      <c r="S636" s="32">
        <f t="shared" si="121"/>
        <v>1</v>
      </c>
      <c r="T636" s="33" t="e">
        <f t="shared" si="122"/>
        <v>#N/A</v>
      </c>
      <c r="U636" s="33" t="e">
        <f t="shared" si="117"/>
        <v>#N/A</v>
      </c>
      <c r="V636" s="33" t="e">
        <f t="shared" si="123"/>
        <v>#N/A</v>
      </c>
      <c r="W636" s="124">
        <f t="shared" si="124"/>
        <v>0</v>
      </c>
    </row>
    <row r="637" spans="9:23" x14ac:dyDescent="0.25">
      <c r="I637" s="31">
        <v>0</v>
      </c>
      <c r="J637" s="121">
        <f t="shared" si="118"/>
        <v>0</v>
      </c>
      <c r="K637" s="122" t="e">
        <f>MAX(0,($F637-0+PV(a!$E$8/12,2*$U637*a!$E$9,$W637,0,1)))</f>
        <v>#N/A</v>
      </c>
      <c r="L637" s="122" t="e">
        <f t="shared" si="115"/>
        <v>#N/A</v>
      </c>
      <c r="M637" s="114" t="e">
        <f t="shared" si="116"/>
        <v>#N/A</v>
      </c>
      <c r="N637" s="122" t="e">
        <f>-1*PMT(a!$E$8/12,2*$U637*a!$E$9,$F637-a!$E$4-$I637,0,1)</f>
        <v>#N/A</v>
      </c>
      <c r="O637" s="123" t="e">
        <f>-1*PMT(a!$E$8/12,2*$U637*a!$E$9,$F637-a!$E$4-$J637,0,1)</f>
        <v>#N/A</v>
      </c>
      <c r="P637" s="123" t="e">
        <f t="shared" si="119"/>
        <v>#N/A</v>
      </c>
      <c r="Q637" s="123" t="e">
        <f t="shared" si="120"/>
        <v>#N/A</v>
      </c>
      <c r="R637" s="114" t="e">
        <f>IF($M637&lt;$I637,"Error",IF(AND($K637&gt;$J637,$M637&gt;$K637),"Error",IF(AND($K637&lt;$J637,$M637&gt;$J637),"Error",-1*PMT(a!$E$8/12,2*$U637*a!$E$9,$F637-$M637-a!$E$4,0,1))))</f>
        <v>#N/A</v>
      </c>
      <c r="S637" s="32">
        <f t="shared" si="121"/>
        <v>1</v>
      </c>
      <c r="T637" s="33" t="e">
        <f t="shared" si="122"/>
        <v>#N/A</v>
      </c>
      <c r="U637" s="33" t="e">
        <f t="shared" si="117"/>
        <v>#N/A</v>
      </c>
      <c r="V637" s="33" t="e">
        <f t="shared" si="123"/>
        <v>#N/A</v>
      </c>
      <c r="W637" s="124">
        <f t="shared" si="124"/>
        <v>0</v>
      </c>
    </row>
    <row r="638" spans="9:23" x14ac:dyDescent="0.25">
      <c r="I638" s="31">
        <v>0</v>
      </c>
      <c r="J638" s="121">
        <f t="shared" si="118"/>
        <v>0</v>
      </c>
      <c r="K638" s="122" t="e">
        <f>MAX(0,($F638-0+PV(a!$E$8/12,2*$U638*a!$E$9,$W638,0,1)))</f>
        <v>#N/A</v>
      </c>
      <c r="L638" s="122" t="e">
        <f t="shared" si="115"/>
        <v>#N/A</v>
      </c>
      <c r="M638" s="114" t="e">
        <f t="shared" si="116"/>
        <v>#N/A</v>
      </c>
      <c r="N638" s="122" t="e">
        <f>-1*PMT(a!$E$8/12,2*$U638*a!$E$9,$F638-a!$E$4-$I638,0,1)</f>
        <v>#N/A</v>
      </c>
      <c r="O638" s="123" t="e">
        <f>-1*PMT(a!$E$8/12,2*$U638*a!$E$9,$F638-a!$E$4-$J638,0,1)</f>
        <v>#N/A</v>
      </c>
      <c r="P638" s="123" t="e">
        <f t="shared" si="119"/>
        <v>#N/A</v>
      </c>
      <c r="Q638" s="123" t="e">
        <f t="shared" si="120"/>
        <v>#N/A</v>
      </c>
      <c r="R638" s="114" t="e">
        <f>IF($M638&lt;$I638,"Error",IF(AND($K638&gt;$J638,$M638&gt;$K638),"Error",IF(AND($K638&lt;$J638,$M638&gt;$J638),"Error",-1*PMT(a!$E$8/12,2*$U638*a!$E$9,$F638-$M638-a!$E$4,0,1))))</f>
        <v>#N/A</v>
      </c>
      <c r="S638" s="32">
        <f t="shared" si="121"/>
        <v>1</v>
      </c>
      <c r="T638" s="33" t="e">
        <f t="shared" si="122"/>
        <v>#N/A</v>
      </c>
      <c r="U638" s="33" t="e">
        <f t="shared" si="117"/>
        <v>#N/A</v>
      </c>
      <c r="V638" s="33" t="e">
        <f t="shared" si="123"/>
        <v>#N/A</v>
      </c>
      <c r="W638" s="124">
        <f t="shared" si="124"/>
        <v>0</v>
      </c>
    </row>
    <row r="639" spans="9:23" x14ac:dyDescent="0.25">
      <c r="I639" s="31">
        <v>0</v>
      </c>
      <c r="J639" s="121">
        <f t="shared" si="118"/>
        <v>0</v>
      </c>
      <c r="K639" s="122" t="e">
        <f>MAX(0,($F639-0+PV(a!$E$8/12,2*$U639*a!$E$9,$W639,0,1)))</f>
        <v>#N/A</v>
      </c>
      <c r="L639" s="122" t="e">
        <f t="shared" si="115"/>
        <v>#N/A</v>
      </c>
      <c r="M639" s="114" t="e">
        <f t="shared" si="116"/>
        <v>#N/A</v>
      </c>
      <c r="N639" s="122" t="e">
        <f>-1*PMT(a!$E$8/12,2*$U639*a!$E$9,$F639-a!$E$4-$I639,0,1)</f>
        <v>#N/A</v>
      </c>
      <c r="O639" s="123" t="e">
        <f>-1*PMT(a!$E$8/12,2*$U639*a!$E$9,$F639-a!$E$4-$J639,0,1)</f>
        <v>#N/A</v>
      </c>
      <c r="P639" s="123" t="e">
        <f t="shared" si="119"/>
        <v>#N/A</v>
      </c>
      <c r="Q639" s="123" t="e">
        <f t="shared" si="120"/>
        <v>#N/A</v>
      </c>
      <c r="R639" s="114" t="e">
        <f>IF($M639&lt;$I639,"Error",IF(AND($K639&gt;$J639,$M639&gt;$K639),"Error",IF(AND($K639&lt;$J639,$M639&gt;$J639),"Error",-1*PMT(a!$E$8/12,2*$U639*a!$E$9,$F639-$M639-a!$E$4,0,1))))</f>
        <v>#N/A</v>
      </c>
      <c r="S639" s="32">
        <f t="shared" si="121"/>
        <v>1</v>
      </c>
      <c r="T639" s="33" t="e">
        <f t="shared" si="122"/>
        <v>#N/A</v>
      </c>
      <c r="U639" s="33" t="e">
        <f t="shared" si="117"/>
        <v>#N/A</v>
      </c>
      <c r="V639" s="33" t="e">
        <f t="shared" si="123"/>
        <v>#N/A</v>
      </c>
      <c r="W639" s="124">
        <f t="shared" si="124"/>
        <v>0</v>
      </c>
    </row>
    <row r="640" spans="9:23" x14ac:dyDescent="0.25">
      <c r="I640" s="31">
        <v>0</v>
      </c>
      <c r="J640" s="121">
        <f t="shared" si="118"/>
        <v>0</v>
      </c>
      <c r="K640" s="122" t="e">
        <f>MAX(0,($F640-0+PV(a!$E$8/12,2*$U640*a!$E$9,$W640,0,1)))</f>
        <v>#N/A</v>
      </c>
      <c r="L640" s="122" t="e">
        <f t="shared" si="115"/>
        <v>#N/A</v>
      </c>
      <c r="M640" s="114" t="e">
        <f t="shared" si="116"/>
        <v>#N/A</v>
      </c>
      <c r="N640" s="122" t="e">
        <f>-1*PMT(a!$E$8/12,2*$U640*a!$E$9,$F640-a!$E$4-$I640,0,1)</f>
        <v>#N/A</v>
      </c>
      <c r="O640" s="123" t="e">
        <f>-1*PMT(a!$E$8/12,2*$U640*a!$E$9,$F640-a!$E$4-$J640,0,1)</f>
        <v>#N/A</v>
      </c>
      <c r="P640" s="123" t="e">
        <f t="shared" si="119"/>
        <v>#N/A</v>
      </c>
      <c r="Q640" s="123" t="e">
        <f t="shared" si="120"/>
        <v>#N/A</v>
      </c>
      <c r="R640" s="114" t="e">
        <f>IF($M640&lt;$I640,"Error",IF(AND($K640&gt;$J640,$M640&gt;$K640),"Error",IF(AND($K640&lt;$J640,$M640&gt;$J640),"Error",-1*PMT(a!$E$8/12,2*$U640*a!$E$9,$F640-$M640-a!$E$4,0,1))))</f>
        <v>#N/A</v>
      </c>
      <c r="S640" s="32">
        <f t="shared" si="121"/>
        <v>1</v>
      </c>
      <c r="T640" s="33" t="e">
        <f t="shared" si="122"/>
        <v>#N/A</v>
      </c>
      <c r="U640" s="33" t="e">
        <f t="shared" si="117"/>
        <v>#N/A</v>
      </c>
      <c r="V640" s="33" t="e">
        <f t="shared" si="123"/>
        <v>#N/A</v>
      </c>
      <c r="W640" s="124">
        <f t="shared" si="124"/>
        <v>0</v>
      </c>
    </row>
    <row r="641" spans="9:23" x14ac:dyDescent="0.25">
      <c r="I641" s="31">
        <v>0</v>
      </c>
      <c r="J641" s="121">
        <f t="shared" si="118"/>
        <v>0</v>
      </c>
      <c r="K641" s="122" t="e">
        <f>MAX(0,($F641-0+PV(a!$E$8/12,2*$U641*a!$E$9,$W641,0,1)))</f>
        <v>#N/A</v>
      </c>
      <c r="L641" s="122" t="e">
        <f t="shared" si="115"/>
        <v>#N/A</v>
      </c>
      <c r="M641" s="114" t="e">
        <f t="shared" si="116"/>
        <v>#N/A</v>
      </c>
      <c r="N641" s="122" t="e">
        <f>-1*PMT(a!$E$8/12,2*$U641*a!$E$9,$F641-a!$E$4-$I641,0,1)</f>
        <v>#N/A</v>
      </c>
      <c r="O641" s="123" t="e">
        <f>-1*PMT(a!$E$8/12,2*$U641*a!$E$9,$F641-a!$E$4-$J641,0,1)</f>
        <v>#N/A</v>
      </c>
      <c r="P641" s="123" t="e">
        <f t="shared" si="119"/>
        <v>#N/A</v>
      </c>
      <c r="Q641" s="123" t="e">
        <f t="shared" si="120"/>
        <v>#N/A</v>
      </c>
      <c r="R641" s="114" t="e">
        <f>IF($M641&lt;$I641,"Error",IF(AND($K641&gt;$J641,$M641&gt;$K641),"Error",IF(AND($K641&lt;$J641,$M641&gt;$J641),"Error",-1*PMT(a!$E$8/12,2*$U641*a!$E$9,$F641-$M641-a!$E$4,0,1))))</f>
        <v>#N/A</v>
      </c>
      <c r="S641" s="32">
        <f t="shared" si="121"/>
        <v>1</v>
      </c>
      <c r="T641" s="33" t="e">
        <f t="shared" si="122"/>
        <v>#N/A</v>
      </c>
      <c r="U641" s="33" t="e">
        <f t="shared" si="117"/>
        <v>#N/A</v>
      </c>
      <c r="V641" s="33" t="e">
        <f t="shared" si="123"/>
        <v>#N/A</v>
      </c>
      <c r="W641" s="124">
        <f t="shared" si="124"/>
        <v>0</v>
      </c>
    </row>
    <row r="642" spans="9:23" x14ac:dyDescent="0.25">
      <c r="I642" s="31">
        <v>0</v>
      </c>
      <c r="J642" s="121">
        <f t="shared" si="118"/>
        <v>0</v>
      </c>
      <c r="K642" s="122" t="e">
        <f>MAX(0,($F642-0+PV(a!$E$8/12,2*$U642*a!$E$9,$W642,0,1)))</f>
        <v>#N/A</v>
      </c>
      <c r="L642" s="122" t="e">
        <f t="shared" si="115"/>
        <v>#N/A</v>
      </c>
      <c r="M642" s="114" t="e">
        <f t="shared" si="116"/>
        <v>#N/A</v>
      </c>
      <c r="N642" s="122" t="e">
        <f>-1*PMT(a!$E$8/12,2*$U642*a!$E$9,$F642-a!$E$4-$I642,0,1)</f>
        <v>#N/A</v>
      </c>
      <c r="O642" s="123" t="e">
        <f>-1*PMT(a!$E$8/12,2*$U642*a!$E$9,$F642-a!$E$4-$J642,0,1)</f>
        <v>#N/A</v>
      </c>
      <c r="P642" s="123" t="e">
        <f t="shared" si="119"/>
        <v>#N/A</v>
      </c>
      <c r="Q642" s="123" t="e">
        <f t="shared" si="120"/>
        <v>#N/A</v>
      </c>
      <c r="R642" s="114" t="e">
        <f>IF($M642&lt;$I642,"Error",IF(AND($K642&gt;$J642,$M642&gt;$K642),"Error",IF(AND($K642&lt;$J642,$M642&gt;$J642),"Error",-1*PMT(a!$E$8/12,2*$U642*a!$E$9,$F642-$M642-a!$E$4,0,1))))</f>
        <v>#N/A</v>
      </c>
      <c r="S642" s="32">
        <f t="shared" si="121"/>
        <v>1</v>
      </c>
      <c r="T642" s="33" t="e">
        <f t="shared" si="122"/>
        <v>#N/A</v>
      </c>
      <c r="U642" s="33" t="e">
        <f t="shared" si="117"/>
        <v>#N/A</v>
      </c>
      <c r="V642" s="33" t="e">
        <f t="shared" si="123"/>
        <v>#N/A</v>
      </c>
      <c r="W642" s="124">
        <f t="shared" si="124"/>
        <v>0</v>
      </c>
    </row>
    <row r="643" spans="9:23" x14ac:dyDescent="0.25">
      <c r="I643" s="31">
        <v>0</v>
      </c>
      <c r="J643" s="121">
        <f t="shared" si="118"/>
        <v>0</v>
      </c>
      <c r="K643" s="122" t="e">
        <f>MAX(0,($F643-0+PV(a!$E$8/12,2*$U643*a!$E$9,$W643,0,1)))</f>
        <v>#N/A</v>
      </c>
      <c r="L643" s="122" t="e">
        <f t="shared" ref="L643:L706" si="125">MAX(IF(K643&gt;F643*0.5,F643*0.5,K643),J643)</f>
        <v>#N/A</v>
      </c>
      <c r="M643" s="114" t="e">
        <f t="shared" ref="M643:M706" si="126">IF(OR(K643&lt;=0,K643&lt;J643),J643,MIN(K643,F643*50%))</f>
        <v>#N/A</v>
      </c>
      <c r="N643" s="122" t="e">
        <f>-1*PMT(a!$E$8/12,2*$U643*a!$E$9,$F643-a!$E$4-$I643,0,1)</f>
        <v>#N/A</v>
      </c>
      <c r="O643" s="123" t="e">
        <f>-1*PMT(a!$E$8/12,2*$U643*a!$E$9,$F643-a!$E$4-$J643,0,1)</f>
        <v>#N/A</v>
      </c>
      <c r="P643" s="123" t="e">
        <f t="shared" si="119"/>
        <v>#N/A</v>
      </c>
      <c r="Q643" s="123" t="e">
        <f t="shared" si="120"/>
        <v>#N/A</v>
      </c>
      <c r="R643" s="114" t="e">
        <f>IF($M643&lt;$I643,"Error",IF(AND($K643&gt;$J643,$M643&gt;$K643),"Error",IF(AND($K643&lt;$J643,$M643&gt;$J643),"Error",-1*PMT(a!$E$8/12,2*$U643*a!$E$9,$F643-$M643-a!$E$4,0,1))))</f>
        <v>#N/A</v>
      </c>
      <c r="S643" s="32">
        <f t="shared" si="121"/>
        <v>1</v>
      </c>
      <c r="T643" s="33" t="e">
        <f t="shared" si="122"/>
        <v>#N/A</v>
      </c>
      <c r="U643" s="33" t="e">
        <f t="shared" si="117"/>
        <v>#N/A</v>
      </c>
      <c r="V643" s="33" t="e">
        <f t="shared" si="123"/>
        <v>#N/A</v>
      </c>
      <c r="W643" s="124">
        <f t="shared" si="124"/>
        <v>0</v>
      </c>
    </row>
    <row r="644" spans="9:23" x14ac:dyDescent="0.25">
      <c r="I644" s="31">
        <v>0</v>
      </c>
      <c r="J644" s="121">
        <f t="shared" si="118"/>
        <v>0</v>
      </c>
      <c r="K644" s="122" t="e">
        <f>MAX(0,($F644-0+PV(a!$E$8/12,2*$U644*a!$E$9,$W644,0,1)))</f>
        <v>#N/A</v>
      </c>
      <c r="L644" s="122" t="e">
        <f t="shared" si="125"/>
        <v>#N/A</v>
      </c>
      <c r="M644" s="114" t="e">
        <f t="shared" si="126"/>
        <v>#N/A</v>
      </c>
      <c r="N644" s="122" t="e">
        <f>-1*PMT(a!$E$8/12,2*$U644*a!$E$9,$F644-a!$E$4-$I644,0,1)</f>
        <v>#N/A</v>
      </c>
      <c r="O644" s="123" t="e">
        <f>-1*PMT(a!$E$8/12,2*$U644*a!$E$9,$F644-a!$E$4-$J644,0,1)</f>
        <v>#N/A</v>
      </c>
      <c r="P644" s="123" t="e">
        <f t="shared" si="119"/>
        <v>#N/A</v>
      </c>
      <c r="Q644" s="123" t="e">
        <f t="shared" si="120"/>
        <v>#N/A</v>
      </c>
      <c r="R644" s="114" t="e">
        <f>IF($M644&lt;$I644,"Error",IF(AND($K644&gt;$J644,$M644&gt;$K644),"Error",IF(AND($K644&lt;$J644,$M644&gt;$J644),"Error",-1*PMT(a!$E$8/12,2*$U644*a!$E$9,$F644-$M644-a!$E$4,0,1))))</f>
        <v>#N/A</v>
      </c>
      <c r="S644" s="32">
        <f t="shared" si="121"/>
        <v>1</v>
      </c>
      <c r="T644" s="33" t="e">
        <f t="shared" si="122"/>
        <v>#N/A</v>
      </c>
      <c r="U644" s="33" t="e">
        <f t="shared" si="117"/>
        <v>#N/A</v>
      </c>
      <c r="V644" s="33" t="e">
        <f t="shared" si="123"/>
        <v>#N/A</v>
      </c>
      <c r="W644" s="124">
        <f t="shared" si="124"/>
        <v>0</v>
      </c>
    </row>
    <row r="645" spans="9:23" x14ac:dyDescent="0.25">
      <c r="I645" s="31">
        <v>0</v>
      </c>
      <c r="J645" s="121">
        <f t="shared" si="118"/>
        <v>0</v>
      </c>
      <c r="K645" s="122" t="e">
        <f>MAX(0,($F645-0+PV(a!$E$8/12,2*$U645*a!$E$9,$W645,0,1)))</f>
        <v>#N/A</v>
      </c>
      <c r="L645" s="122" t="e">
        <f t="shared" si="125"/>
        <v>#N/A</v>
      </c>
      <c r="M645" s="114" t="e">
        <f t="shared" si="126"/>
        <v>#N/A</v>
      </c>
      <c r="N645" s="122" t="e">
        <f>-1*PMT(a!$E$8/12,2*$U645*a!$E$9,$F645-a!$E$4-$I645,0,1)</f>
        <v>#N/A</v>
      </c>
      <c r="O645" s="123" t="e">
        <f>-1*PMT(a!$E$8/12,2*$U645*a!$E$9,$F645-a!$E$4-$J645,0,1)</f>
        <v>#N/A</v>
      </c>
      <c r="P645" s="123" t="e">
        <f t="shared" si="119"/>
        <v>#N/A</v>
      </c>
      <c r="Q645" s="123" t="e">
        <f t="shared" si="120"/>
        <v>#N/A</v>
      </c>
      <c r="R645" s="114" t="e">
        <f>IF($M645&lt;$I645,"Error",IF(AND($K645&gt;$J645,$M645&gt;$K645),"Error",IF(AND($K645&lt;$J645,$M645&gt;$J645),"Error",-1*PMT(a!$E$8/12,2*$U645*a!$E$9,$F645-$M645-a!$E$4,0,1))))</f>
        <v>#N/A</v>
      </c>
      <c r="S645" s="32">
        <f t="shared" si="121"/>
        <v>1</v>
      </c>
      <c r="T645" s="33" t="e">
        <f t="shared" si="122"/>
        <v>#N/A</v>
      </c>
      <c r="U645" s="33" t="e">
        <f t="shared" si="117"/>
        <v>#N/A</v>
      </c>
      <c r="V645" s="33" t="e">
        <f t="shared" si="123"/>
        <v>#N/A</v>
      </c>
      <c r="W645" s="124">
        <f t="shared" si="124"/>
        <v>0</v>
      </c>
    </row>
    <row r="646" spans="9:23" x14ac:dyDescent="0.25">
      <c r="I646" s="31">
        <v>0</v>
      </c>
      <c r="J646" s="121">
        <f t="shared" si="118"/>
        <v>0</v>
      </c>
      <c r="K646" s="122" t="e">
        <f>MAX(0,($F646-0+PV(a!$E$8/12,2*$U646*a!$E$9,$W646,0,1)))</f>
        <v>#N/A</v>
      </c>
      <c r="L646" s="122" t="e">
        <f t="shared" si="125"/>
        <v>#N/A</v>
      </c>
      <c r="M646" s="114" t="e">
        <f t="shared" si="126"/>
        <v>#N/A</v>
      </c>
      <c r="N646" s="122" t="e">
        <f>-1*PMT(a!$E$8/12,2*$U646*a!$E$9,$F646-a!$E$4-$I646,0,1)</f>
        <v>#N/A</v>
      </c>
      <c r="O646" s="123" t="e">
        <f>-1*PMT(a!$E$8/12,2*$U646*a!$E$9,$F646-a!$E$4-$J646,0,1)</f>
        <v>#N/A</v>
      </c>
      <c r="P646" s="123" t="e">
        <f t="shared" si="119"/>
        <v>#N/A</v>
      </c>
      <c r="Q646" s="123" t="e">
        <f t="shared" si="120"/>
        <v>#N/A</v>
      </c>
      <c r="R646" s="114" t="e">
        <f>IF($M646&lt;$I646,"Error",IF(AND($K646&gt;$J646,$M646&gt;$K646),"Error",IF(AND($K646&lt;$J646,$M646&gt;$J646),"Error",-1*PMT(a!$E$8/12,2*$U646*a!$E$9,$F646-$M646-a!$E$4,0,1))))</f>
        <v>#N/A</v>
      </c>
      <c r="S646" s="32">
        <f t="shared" si="121"/>
        <v>1</v>
      </c>
      <c r="T646" s="33" t="e">
        <f t="shared" si="122"/>
        <v>#N/A</v>
      </c>
      <c r="U646" s="33" t="e">
        <f t="shared" si="117"/>
        <v>#N/A</v>
      </c>
      <c r="V646" s="33" t="e">
        <f t="shared" si="123"/>
        <v>#N/A</v>
      </c>
      <c r="W646" s="124">
        <f t="shared" si="124"/>
        <v>0</v>
      </c>
    </row>
    <row r="647" spans="9:23" x14ac:dyDescent="0.25">
      <c r="I647" s="31">
        <v>0</v>
      </c>
      <c r="J647" s="121">
        <f t="shared" si="118"/>
        <v>0</v>
      </c>
      <c r="K647" s="122" t="e">
        <f>MAX(0,($F647-0+PV(a!$E$8/12,2*$U647*a!$E$9,$W647,0,1)))</f>
        <v>#N/A</v>
      </c>
      <c r="L647" s="122" t="e">
        <f t="shared" si="125"/>
        <v>#N/A</v>
      </c>
      <c r="M647" s="114" t="e">
        <f t="shared" si="126"/>
        <v>#N/A</v>
      </c>
      <c r="N647" s="122" t="e">
        <f>-1*PMT(a!$E$8/12,2*$U647*a!$E$9,$F647-a!$E$4-$I647,0,1)</f>
        <v>#N/A</v>
      </c>
      <c r="O647" s="123" t="e">
        <f>-1*PMT(a!$E$8/12,2*$U647*a!$E$9,$F647-a!$E$4-$J647,0,1)</f>
        <v>#N/A</v>
      </c>
      <c r="P647" s="123" t="e">
        <f t="shared" si="119"/>
        <v>#N/A</v>
      </c>
      <c r="Q647" s="123" t="e">
        <f t="shared" si="120"/>
        <v>#N/A</v>
      </c>
      <c r="R647" s="114" t="e">
        <f>IF($M647&lt;$I647,"Error",IF(AND($K647&gt;$J647,$M647&gt;$K647),"Error",IF(AND($K647&lt;$J647,$M647&gt;$J647),"Error",-1*PMT(a!$E$8/12,2*$U647*a!$E$9,$F647-$M647-a!$E$4,0,1))))</f>
        <v>#N/A</v>
      </c>
      <c r="S647" s="32">
        <f t="shared" si="121"/>
        <v>1</v>
      </c>
      <c r="T647" s="33" t="e">
        <f t="shared" si="122"/>
        <v>#N/A</v>
      </c>
      <c r="U647" s="33" t="e">
        <f t="shared" si="117"/>
        <v>#N/A</v>
      </c>
      <c r="V647" s="33" t="e">
        <f t="shared" si="123"/>
        <v>#N/A</v>
      </c>
      <c r="W647" s="124">
        <f t="shared" si="124"/>
        <v>0</v>
      </c>
    </row>
    <row r="648" spans="9:23" x14ac:dyDescent="0.25">
      <c r="I648" s="31">
        <v>0</v>
      </c>
      <c r="J648" s="121">
        <f t="shared" si="118"/>
        <v>0</v>
      </c>
      <c r="K648" s="122" t="e">
        <f>MAX(0,($F648-0+PV(a!$E$8/12,2*$U648*a!$E$9,$W648,0,1)))</f>
        <v>#N/A</v>
      </c>
      <c r="L648" s="122" t="e">
        <f t="shared" si="125"/>
        <v>#N/A</v>
      </c>
      <c r="M648" s="114" t="e">
        <f t="shared" si="126"/>
        <v>#N/A</v>
      </c>
      <c r="N648" s="122" t="e">
        <f>-1*PMT(a!$E$8/12,2*$U648*a!$E$9,$F648-a!$E$4-$I648,0,1)</f>
        <v>#N/A</v>
      </c>
      <c r="O648" s="123" t="e">
        <f>-1*PMT(a!$E$8/12,2*$U648*a!$E$9,$F648-a!$E$4-$J648,0,1)</f>
        <v>#N/A</v>
      </c>
      <c r="P648" s="123" t="e">
        <f t="shared" si="119"/>
        <v>#N/A</v>
      </c>
      <c r="Q648" s="123" t="e">
        <f t="shared" si="120"/>
        <v>#N/A</v>
      </c>
      <c r="R648" s="114" t="e">
        <f>IF($M648&lt;$I648,"Error",IF(AND($K648&gt;$J648,$M648&gt;$K648),"Error",IF(AND($K648&lt;$J648,$M648&gt;$J648),"Error",-1*PMT(a!$E$8/12,2*$U648*a!$E$9,$F648-$M648-a!$E$4,0,1))))</f>
        <v>#N/A</v>
      </c>
      <c r="S648" s="32">
        <f t="shared" si="121"/>
        <v>1</v>
      </c>
      <c r="T648" s="33" t="e">
        <f t="shared" si="122"/>
        <v>#N/A</v>
      </c>
      <c r="U648" s="33" t="e">
        <f t="shared" ref="U648:U711" si="127">$T648-(11/24)</f>
        <v>#N/A</v>
      </c>
      <c r="V648" s="33" t="e">
        <f t="shared" si="123"/>
        <v>#N/A</v>
      </c>
      <c r="W648" s="124">
        <f t="shared" si="124"/>
        <v>0</v>
      </c>
    </row>
    <row r="649" spans="9:23" x14ac:dyDescent="0.25">
      <c r="I649" s="31">
        <v>0</v>
      </c>
      <c r="J649" s="121">
        <f t="shared" si="118"/>
        <v>0</v>
      </c>
      <c r="K649" s="122" t="e">
        <f>MAX(0,($F649-0+PV(a!$E$8/12,2*$U649*a!$E$9,$W649,0,1)))</f>
        <v>#N/A</v>
      </c>
      <c r="L649" s="122" t="e">
        <f t="shared" si="125"/>
        <v>#N/A</v>
      </c>
      <c r="M649" s="114" t="e">
        <f t="shared" si="126"/>
        <v>#N/A</v>
      </c>
      <c r="N649" s="122" t="e">
        <f>-1*PMT(a!$E$8/12,2*$U649*a!$E$9,$F649-a!$E$4-$I649,0,1)</f>
        <v>#N/A</v>
      </c>
      <c r="O649" s="123" t="e">
        <f>-1*PMT(a!$E$8/12,2*$U649*a!$E$9,$F649-a!$E$4-$J649,0,1)</f>
        <v>#N/A</v>
      </c>
      <c r="P649" s="123" t="e">
        <f t="shared" si="119"/>
        <v>#N/A</v>
      </c>
      <c r="Q649" s="123" t="e">
        <f t="shared" si="120"/>
        <v>#N/A</v>
      </c>
      <c r="R649" s="114" t="e">
        <f>IF($M649&lt;$I649,"Error",IF(AND($K649&gt;$J649,$M649&gt;$K649),"Error",IF(AND($K649&lt;$J649,$M649&gt;$J649),"Error",-1*PMT(a!$E$8/12,2*$U649*a!$E$9,$F649-$M649-a!$E$4,0,1))))</f>
        <v>#N/A</v>
      </c>
      <c r="S649" s="32">
        <f t="shared" si="121"/>
        <v>1</v>
      </c>
      <c r="T649" s="33" t="e">
        <f t="shared" si="122"/>
        <v>#N/A</v>
      </c>
      <c r="U649" s="33" t="e">
        <f t="shared" si="127"/>
        <v>#N/A</v>
      </c>
      <c r="V649" s="33" t="e">
        <f t="shared" si="123"/>
        <v>#N/A</v>
      </c>
      <c r="W649" s="124">
        <f t="shared" si="124"/>
        <v>0</v>
      </c>
    </row>
    <row r="650" spans="9:23" x14ac:dyDescent="0.25">
      <c r="I650" s="31">
        <v>0</v>
      </c>
      <c r="J650" s="121">
        <f t="shared" si="118"/>
        <v>0</v>
      </c>
      <c r="K650" s="122" t="e">
        <f>MAX(0,($F650-0+PV(a!$E$8/12,2*$U650*a!$E$9,$W650,0,1)))</f>
        <v>#N/A</v>
      </c>
      <c r="L650" s="122" t="e">
        <f t="shared" si="125"/>
        <v>#N/A</v>
      </c>
      <c r="M650" s="114" t="e">
        <f t="shared" si="126"/>
        <v>#N/A</v>
      </c>
      <c r="N650" s="122" t="e">
        <f>-1*PMT(a!$E$8/12,2*$U650*a!$E$9,$F650-a!$E$4-$I650,0,1)</f>
        <v>#N/A</v>
      </c>
      <c r="O650" s="123" t="e">
        <f>-1*PMT(a!$E$8/12,2*$U650*a!$E$9,$F650-a!$E$4-$J650,0,1)</f>
        <v>#N/A</v>
      </c>
      <c r="P650" s="123" t="e">
        <f t="shared" si="119"/>
        <v>#N/A</v>
      </c>
      <c r="Q650" s="123" t="e">
        <f t="shared" si="120"/>
        <v>#N/A</v>
      </c>
      <c r="R650" s="114" t="e">
        <f>IF($M650&lt;$I650,"Error",IF(AND($K650&gt;$J650,$M650&gt;$K650),"Error",IF(AND($K650&lt;$J650,$M650&gt;$J650),"Error",-1*PMT(a!$E$8/12,2*$U650*a!$E$9,$F650-$M650-a!$E$4,0,1))))</f>
        <v>#N/A</v>
      </c>
      <c r="S650" s="32">
        <f t="shared" si="121"/>
        <v>1</v>
      </c>
      <c r="T650" s="33" t="e">
        <f t="shared" si="122"/>
        <v>#N/A</v>
      </c>
      <c r="U650" s="33" t="e">
        <f t="shared" si="127"/>
        <v>#N/A</v>
      </c>
      <c r="V650" s="33" t="e">
        <f t="shared" si="123"/>
        <v>#N/A</v>
      </c>
      <c r="W650" s="124">
        <f t="shared" si="124"/>
        <v>0</v>
      </c>
    </row>
    <row r="651" spans="9:23" x14ac:dyDescent="0.25">
      <c r="I651" s="31">
        <v>0</v>
      </c>
      <c r="J651" s="121">
        <f t="shared" si="118"/>
        <v>0</v>
      </c>
      <c r="K651" s="122" t="e">
        <f>MAX(0,($F651-0+PV(a!$E$8/12,2*$U651*a!$E$9,$W651,0,1)))</f>
        <v>#N/A</v>
      </c>
      <c r="L651" s="122" t="e">
        <f t="shared" si="125"/>
        <v>#N/A</v>
      </c>
      <c r="M651" s="114" t="e">
        <f t="shared" si="126"/>
        <v>#N/A</v>
      </c>
      <c r="N651" s="122" t="e">
        <f>-1*PMT(a!$E$8/12,2*$U651*a!$E$9,$F651-a!$E$4-$I651,0,1)</f>
        <v>#N/A</v>
      </c>
      <c r="O651" s="123" t="e">
        <f>-1*PMT(a!$E$8/12,2*$U651*a!$E$9,$F651-a!$E$4-$J651,0,1)</f>
        <v>#N/A</v>
      </c>
      <c r="P651" s="123" t="e">
        <f t="shared" si="119"/>
        <v>#N/A</v>
      </c>
      <c r="Q651" s="123" t="e">
        <f t="shared" si="120"/>
        <v>#N/A</v>
      </c>
      <c r="R651" s="114" t="e">
        <f>IF($M651&lt;$I651,"Error",IF(AND($K651&gt;$J651,$M651&gt;$K651),"Error",IF(AND($K651&lt;$J651,$M651&gt;$J651),"Error",-1*PMT(a!$E$8/12,2*$U651*a!$E$9,$F651-$M651-a!$E$4,0,1))))</f>
        <v>#N/A</v>
      </c>
      <c r="S651" s="32">
        <f t="shared" si="121"/>
        <v>1</v>
      </c>
      <c r="T651" s="33" t="e">
        <f t="shared" si="122"/>
        <v>#N/A</v>
      </c>
      <c r="U651" s="33" t="e">
        <f t="shared" si="127"/>
        <v>#N/A</v>
      </c>
      <c r="V651" s="33" t="e">
        <f t="shared" si="123"/>
        <v>#N/A</v>
      </c>
      <c r="W651" s="124">
        <f t="shared" si="124"/>
        <v>0</v>
      </c>
    </row>
    <row r="652" spans="9:23" x14ac:dyDescent="0.25">
      <c r="I652" s="31">
        <v>0</v>
      </c>
      <c r="J652" s="121">
        <f t="shared" si="118"/>
        <v>0</v>
      </c>
      <c r="K652" s="122" t="e">
        <f>MAX(0,($F652-0+PV(a!$E$8/12,2*$U652*a!$E$9,$W652,0,1)))</f>
        <v>#N/A</v>
      </c>
      <c r="L652" s="122" t="e">
        <f t="shared" si="125"/>
        <v>#N/A</v>
      </c>
      <c r="M652" s="114" t="e">
        <f t="shared" si="126"/>
        <v>#N/A</v>
      </c>
      <c r="N652" s="122" t="e">
        <f>-1*PMT(a!$E$8/12,2*$U652*a!$E$9,$F652-a!$E$4-$I652,0,1)</f>
        <v>#N/A</v>
      </c>
      <c r="O652" s="123" t="e">
        <f>-1*PMT(a!$E$8/12,2*$U652*a!$E$9,$F652-a!$E$4-$J652,0,1)</f>
        <v>#N/A</v>
      </c>
      <c r="P652" s="123" t="e">
        <f t="shared" si="119"/>
        <v>#N/A</v>
      </c>
      <c r="Q652" s="123" t="e">
        <f t="shared" si="120"/>
        <v>#N/A</v>
      </c>
      <c r="R652" s="114" t="e">
        <f>IF($M652&lt;$I652,"Error",IF(AND($K652&gt;$J652,$M652&gt;$K652),"Error",IF(AND($K652&lt;$J652,$M652&gt;$J652),"Error",-1*PMT(a!$E$8/12,2*$U652*a!$E$9,$F652-$M652-a!$E$4,0,1))))</f>
        <v>#N/A</v>
      </c>
      <c r="S652" s="32">
        <f t="shared" si="121"/>
        <v>1</v>
      </c>
      <c r="T652" s="33" t="e">
        <f t="shared" si="122"/>
        <v>#N/A</v>
      </c>
      <c r="U652" s="33" t="e">
        <f t="shared" si="127"/>
        <v>#N/A</v>
      </c>
      <c r="V652" s="33" t="e">
        <f t="shared" si="123"/>
        <v>#N/A</v>
      </c>
      <c r="W652" s="124">
        <f t="shared" si="124"/>
        <v>0</v>
      </c>
    </row>
    <row r="653" spans="9:23" x14ac:dyDescent="0.25">
      <c r="I653" s="31">
        <v>0</v>
      </c>
      <c r="J653" s="121">
        <f t="shared" si="118"/>
        <v>0</v>
      </c>
      <c r="K653" s="122" t="e">
        <f>MAX(0,($F653-0+PV(a!$E$8/12,2*$U653*a!$E$9,$W653,0,1)))</f>
        <v>#N/A</v>
      </c>
      <c r="L653" s="122" t="e">
        <f t="shared" si="125"/>
        <v>#N/A</v>
      </c>
      <c r="M653" s="114" t="e">
        <f t="shared" si="126"/>
        <v>#N/A</v>
      </c>
      <c r="N653" s="122" t="e">
        <f>-1*PMT(a!$E$8/12,2*$U653*a!$E$9,$F653-a!$E$4-$I653,0,1)</f>
        <v>#N/A</v>
      </c>
      <c r="O653" s="123" t="e">
        <f>-1*PMT(a!$E$8/12,2*$U653*a!$E$9,$F653-a!$E$4-$J653,0,1)</f>
        <v>#N/A</v>
      </c>
      <c r="P653" s="123" t="e">
        <f t="shared" si="119"/>
        <v>#N/A</v>
      </c>
      <c r="Q653" s="123" t="e">
        <f t="shared" si="120"/>
        <v>#N/A</v>
      </c>
      <c r="R653" s="114" t="e">
        <f>IF($M653&lt;$I653,"Error",IF(AND($K653&gt;$J653,$M653&gt;$K653),"Error",IF(AND($K653&lt;$J653,$M653&gt;$J653),"Error",-1*PMT(a!$E$8/12,2*$U653*a!$E$9,$F653-$M653-a!$E$4,0,1))))</f>
        <v>#N/A</v>
      </c>
      <c r="S653" s="32">
        <f t="shared" si="121"/>
        <v>1</v>
      </c>
      <c r="T653" s="33" t="e">
        <f t="shared" si="122"/>
        <v>#N/A</v>
      </c>
      <c r="U653" s="33" t="e">
        <f t="shared" si="127"/>
        <v>#N/A</v>
      </c>
      <c r="V653" s="33" t="e">
        <f t="shared" si="123"/>
        <v>#N/A</v>
      </c>
      <c r="W653" s="124">
        <f t="shared" si="124"/>
        <v>0</v>
      </c>
    </row>
    <row r="654" spans="9:23" x14ac:dyDescent="0.25">
      <c r="I654" s="31">
        <v>0</v>
      </c>
      <c r="J654" s="121">
        <f t="shared" si="118"/>
        <v>0</v>
      </c>
      <c r="K654" s="122" t="e">
        <f>MAX(0,($F654-0+PV(a!$E$8/12,2*$U654*a!$E$9,$W654,0,1)))</f>
        <v>#N/A</v>
      </c>
      <c r="L654" s="122" t="e">
        <f t="shared" si="125"/>
        <v>#N/A</v>
      </c>
      <c r="M654" s="114" t="e">
        <f t="shared" si="126"/>
        <v>#N/A</v>
      </c>
      <c r="N654" s="122" t="e">
        <f>-1*PMT(a!$E$8/12,2*$U654*a!$E$9,$F654-a!$E$4-$I654,0,1)</f>
        <v>#N/A</v>
      </c>
      <c r="O654" s="123" t="e">
        <f>-1*PMT(a!$E$8/12,2*$U654*a!$E$9,$F654-a!$E$4-$J654,0,1)</f>
        <v>#N/A</v>
      </c>
      <c r="P654" s="123" t="e">
        <f t="shared" si="119"/>
        <v>#N/A</v>
      </c>
      <c r="Q654" s="123" t="e">
        <f t="shared" si="120"/>
        <v>#N/A</v>
      </c>
      <c r="R654" s="114" t="e">
        <f>IF($M654&lt;$I654,"Error",IF(AND($K654&gt;$J654,$M654&gt;$K654),"Error",IF(AND($K654&lt;$J654,$M654&gt;$J654),"Error",-1*PMT(a!$E$8/12,2*$U654*a!$E$9,$F654-$M654-a!$E$4,0,1))))</f>
        <v>#N/A</v>
      </c>
      <c r="S654" s="32">
        <f t="shared" si="121"/>
        <v>1</v>
      </c>
      <c r="T654" s="33" t="e">
        <f t="shared" si="122"/>
        <v>#N/A</v>
      </c>
      <c r="U654" s="33" t="e">
        <f t="shared" si="127"/>
        <v>#N/A</v>
      </c>
      <c r="V654" s="33" t="e">
        <f t="shared" si="123"/>
        <v>#N/A</v>
      </c>
      <c r="W654" s="124">
        <f t="shared" si="124"/>
        <v>0</v>
      </c>
    </row>
    <row r="655" spans="9:23" x14ac:dyDescent="0.25">
      <c r="I655" s="31">
        <v>0</v>
      </c>
      <c r="J655" s="121">
        <f t="shared" si="118"/>
        <v>0</v>
      </c>
      <c r="K655" s="122" t="e">
        <f>MAX(0,($F655-0+PV(a!$E$8/12,2*$U655*a!$E$9,$W655,0,1)))</f>
        <v>#N/A</v>
      </c>
      <c r="L655" s="122" t="e">
        <f t="shared" si="125"/>
        <v>#N/A</v>
      </c>
      <c r="M655" s="114" t="e">
        <f t="shared" si="126"/>
        <v>#N/A</v>
      </c>
      <c r="N655" s="122" t="e">
        <f>-1*PMT(a!$E$8/12,2*$U655*a!$E$9,$F655-a!$E$4-$I655,0,1)</f>
        <v>#N/A</v>
      </c>
      <c r="O655" s="123" t="e">
        <f>-1*PMT(a!$E$8/12,2*$U655*a!$E$9,$F655-a!$E$4-$J655,0,1)</f>
        <v>#N/A</v>
      </c>
      <c r="P655" s="123" t="e">
        <f t="shared" si="119"/>
        <v>#N/A</v>
      </c>
      <c r="Q655" s="123" t="e">
        <f t="shared" si="120"/>
        <v>#N/A</v>
      </c>
      <c r="R655" s="114" t="e">
        <f>IF($M655&lt;$I655,"Error",IF(AND($K655&gt;$J655,$M655&gt;$K655),"Error",IF(AND($K655&lt;$J655,$M655&gt;$J655),"Error",-1*PMT(a!$E$8/12,2*$U655*a!$E$9,$F655-$M655-a!$E$4,0,1))))</f>
        <v>#N/A</v>
      </c>
      <c r="S655" s="32">
        <f t="shared" si="121"/>
        <v>1</v>
      </c>
      <c r="T655" s="33" t="e">
        <f t="shared" si="122"/>
        <v>#N/A</v>
      </c>
      <c r="U655" s="33" t="e">
        <f t="shared" si="127"/>
        <v>#N/A</v>
      </c>
      <c r="V655" s="33" t="e">
        <f t="shared" si="123"/>
        <v>#N/A</v>
      </c>
      <c r="W655" s="124">
        <f t="shared" si="124"/>
        <v>0</v>
      </c>
    </row>
    <row r="656" spans="9:23" x14ac:dyDescent="0.25">
      <c r="I656" s="31">
        <v>0</v>
      </c>
      <c r="J656" s="121">
        <f t="shared" si="118"/>
        <v>0</v>
      </c>
      <c r="K656" s="122" t="e">
        <f>MAX(0,($F656-0+PV(a!$E$8/12,2*$U656*a!$E$9,$W656,0,1)))</f>
        <v>#N/A</v>
      </c>
      <c r="L656" s="122" t="e">
        <f t="shared" si="125"/>
        <v>#N/A</v>
      </c>
      <c r="M656" s="114" t="e">
        <f t="shared" si="126"/>
        <v>#N/A</v>
      </c>
      <c r="N656" s="122" t="e">
        <f>-1*PMT(a!$E$8/12,2*$U656*a!$E$9,$F656-a!$E$4-$I656,0,1)</f>
        <v>#N/A</v>
      </c>
      <c r="O656" s="123" t="e">
        <f>-1*PMT(a!$E$8/12,2*$U656*a!$E$9,$F656-a!$E$4-$J656,0,1)</f>
        <v>#N/A</v>
      </c>
      <c r="P656" s="123" t="e">
        <f t="shared" si="119"/>
        <v>#N/A</v>
      </c>
      <c r="Q656" s="123" t="e">
        <f t="shared" si="120"/>
        <v>#N/A</v>
      </c>
      <c r="R656" s="114" t="e">
        <f>IF($M656&lt;$I656,"Error",IF(AND($K656&gt;$J656,$M656&gt;$K656),"Error",IF(AND($K656&lt;$J656,$M656&gt;$J656),"Error",-1*PMT(a!$E$8/12,2*$U656*a!$E$9,$F656-$M656-a!$E$4,0,1))))</f>
        <v>#N/A</v>
      </c>
      <c r="S656" s="32">
        <f t="shared" si="121"/>
        <v>1</v>
      </c>
      <c r="T656" s="33" t="e">
        <f t="shared" si="122"/>
        <v>#N/A</v>
      </c>
      <c r="U656" s="33" t="e">
        <f t="shared" si="127"/>
        <v>#N/A</v>
      </c>
      <c r="V656" s="33" t="e">
        <f t="shared" si="123"/>
        <v>#N/A</v>
      </c>
      <c r="W656" s="124">
        <f t="shared" si="124"/>
        <v>0</v>
      </c>
    </row>
    <row r="657" spans="9:23" x14ac:dyDescent="0.25">
      <c r="I657" s="31">
        <v>0</v>
      </c>
      <c r="J657" s="121">
        <f t="shared" si="118"/>
        <v>0</v>
      </c>
      <c r="K657" s="122" t="e">
        <f>MAX(0,($F657-0+PV(a!$E$8/12,2*$U657*a!$E$9,$W657,0,1)))</f>
        <v>#N/A</v>
      </c>
      <c r="L657" s="122" t="e">
        <f t="shared" si="125"/>
        <v>#N/A</v>
      </c>
      <c r="M657" s="114" t="e">
        <f t="shared" si="126"/>
        <v>#N/A</v>
      </c>
      <c r="N657" s="122" t="e">
        <f>-1*PMT(a!$E$8/12,2*$U657*a!$E$9,$F657-a!$E$4-$I657,0,1)</f>
        <v>#N/A</v>
      </c>
      <c r="O657" s="123" t="e">
        <f>-1*PMT(a!$E$8/12,2*$U657*a!$E$9,$F657-a!$E$4-$J657,0,1)</f>
        <v>#N/A</v>
      </c>
      <c r="P657" s="123" t="e">
        <f t="shared" si="119"/>
        <v>#N/A</v>
      </c>
      <c r="Q657" s="123" t="e">
        <f t="shared" si="120"/>
        <v>#N/A</v>
      </c>
      <c r="R657" s="114" t="e">
        <f>IF($M657&lt;$I657,"Error",IF(AND($K657&gt;$J657,$M657&gt;$K657),"Error",IF(AND($K657&lt;$J657,$M657&gt;$J657),"Error",-1*PMT(a!$E$8/12,2*$U657*a!$E$9,$F657-$M657-a!$E$4,0,1))))</f>
        <v>#N/A</v>
      </c>
      <c r="S657" s="32">
        <f t="shared" si="121"/>
        <v>1</v>
      </c>
      <c r="T657" s="33" t="e">
        <f t="shared" si="122"/>
        <v>#N/A</v>
      </c>
      <c r="U657" s="33" t="e">
        <f t="shared" si="127"/>
        <v>#N/A</v>
      </c>
      <c r="V657" s="33" t="e">
        <f t="shared" si="123"/>
        <v>#N/A</v>
      </c>
      <c r="W657" s="124">
        <f t="shared" si="124"/>
        <v>0</v>
      </c>
    </row>
    <row r="658" spans="9:23" x14ac:dyDescent="0.25">
      <c r="I658" s="31">
        <v>0</v>
      </c>
      <c r="J658" s="121">
        <f t="shared" si="118"/>
        <v>0</v>
      </c>
      <c r="K658" s="122" t="e">
        <f>MAX(0,($F658-0+PV(a!$E$8/12,2*$U658*a!$E$9,$W658,0,1)))</f>
        <v>#N/A</v>
      </c>
      <c r="L658" s="122" t="e">
        <f t="shared" si="125"/>
        <v>#N/A</v>
      </c>
      <c r="M658" s="114" t="e">
        <f t="shared" si="126"/>
        <v>#N/A</v>
      </c>
      <c r="N658" s="122" t="e">
        <f>-1*PMT(a!$E$8/12,2*$U658*a!$E$9,$F658-a!$E$4-$I658,0,1)</f>
        <v>#N/A</v>
      </c>
      <c r="O658" s="123" t="e">
        <f>-1*PMT(a!$E$8/12,2*$U658*a!$E$9,$F658-a!$E$4-$J658,0,1)</f>
        <v>#N/A</v>
      </c>
      <c r="P658" s="123" t="e">
        <f t="shared" si="119"/>
        <v>#N/A</v>
      </c>
      <c r="Q658" s="123" t="e">
        <f t="shared" si="120"/>
        <v>#N/A</v>
      </c>
      <c r="R658" s="114" t="e">
        <f>IF($M658&lt;$I658,"Error",IF(AND($K658&gt;$J658,$M658&gt;$K658),"Error",IF(AND($K658&lt;$J658,$M658&gt;$J658),"Error",-1*PMT(a!$E$8/12,2*$U658*a!$E$9,$F658-$M658-a!$E$4,0,1))))</f>
        <v>#N/A</v>
      </c>
      <c r="S658" s="32">
        <f t="shared" si="121"/>
        <v>1</v>
      </c>
      <c r="T658" s="33" t="e">
        <f t="shared" si="122"/>
        <v>#N/A</v>
      </c>
      <c r="U658" s="33" t="e">
        <f t="shared" si="127"/>
        <v>#N/A</v>
      </c>
      <c r="V658" s="33" t="e">
        <f t="shared" si="123"/>
        <v>#N/A</v>
      </c>
      <c r="W658" s="124">
        <f t="shared" si="124"/>
        <v>0</v>
      </c>
    </row>
    <row r="659" spans="9:23" x14ac:dyDescent="0.25">
      <c r="I659" s="31">
        <v>0</v>
      </c>
      <c r="J659" s="121">
        <f t="shared" si="118"/>
        <v>0</v>
      </c>
      <c r="K659" s="122" t="e">
        <f>MAX(0,($F659-0+PV(a!$E$8/12,2*$U659*a!$E$9,$W659,0,1)))</f>
        <v>#N/A</v>
      </c>
      <c r="L659" s="122" t="e">
        <f t="shared" si="125"/>
        <v>#N/A</v>
      </c>
      <c r="M659" s="114" t="e">
        <f t="shared" si="126"/>
        <v>#N/A</v>
      </c>
      <c r="N659" s="122" t="e">
        <f>-1*PMT(a!$E$8/12,2*$U659*a!$E$9,$F659-a!$E$4-$I659,0,1)</f>
        <v>#N/A</v>
      </c>
      <c r="O659" s="123" t="e">
        <f>-1*PMT(a!$E$8/12,2*$U659*a!$E$9,$F659-a!$E$4-$J659,0,1)</f>
        <v>#N/A</v>
      </c>
      <c r="P659" s="123" t="e">
        <f t="shared" si="119"/>
        <v>#N/A</v>
      </c>
      <c r="Q659" s="123" t="e">
        <f t="shared" si="120"/>
        <v>#N/A</v>
      </c>
      <c r="R659" s="114" t="e">
        <f>IF($M659&lt;$I659,"Error",IF(AND($K659&gt;$J659,$M659&gt;$K659),"Error",IF(AND($K659&lt;$J659,$M659&gt;$J659),"Error",-1*PMT(a!$E$8/12,2*$U659*a!$E$9,$F659-$M659-a!$E$4,0,1))))</f>
        <v>#N/A</v>
      </c>
      <c r="S659" s="32">
        <f t="shared" si="121"/>
        <v>1</v>
      </c>
      <c r="T659" s="33" t="e">
        <f t="shared" si="122"/>
        <v>#N/A</v>
      </c>
      <c r="U659" s="33" t="e">
        <f t="shared" si="127"/>
        <v>#N/A</v>
      </c>
      <c r="V659" s="33" t="e">
        <f t="shared" si="123"/>
        <v>#N/A</v>
      </c>
      <c r="W659" s="124">
        <f t="shared" si="124"/>
        <v>0</v>
      </c>
    </row>
    <row r="660" spans="9:23" x14ac:dyDescent="0.25">
      <c r="I660" s="31">
        <v>0</v>
      </c>
      <c r="J660" s="121">
        <f t="shared" si="118"/>
        <v>0</v>
      </c>
      <c r="K660" s="122" t="e">
        <f>MAX(0,($F660-0+PV(a!$E$8/12,2*$U660*a!$E$9,$W660,0,1)))</f>
        <v>#N/A</v>
      </c>
      <c r="L660" s="122" t="e">
        <f t="shared" si="125"/>
        <v>#N/A</v>
      </c>
      <c r="M660" s="114" t="e">
        <f t="shared" si="126"/>
        <v>#N/A</v>
      </c>
      <c r="N660" s="122" t="e">
        <f>-1*PMT(a!$E$8/12,2*$U660*a!$E$9,$F660-a!$E$4-$I660,0,1)</f>
        <v>#N/A</v>
      </c>
      <c r="O660" s="123" t="e">
        <f>-1*PMT(a!$E$8/12,2*$U660*a!$E$9,$F660-a!$E$4-$J660,0,1)</f>
        <v>#N/A</v>
      </c>
      <c r="P660" s="123" t="e">
        <f t="shared" si="119"/>
        <v>#N/A</v>
      </c>
      <c r="Q660" s="123" t="e">
        <f t="shared" si="120"/>
        <v>#N/A</v>
      </c>
      <c r="R660" s="114" t="e">
        <f>IF($M660&lt;$I660,"Error",IF(AND($K660&gt;$J660,$M660&gt;$K660),"Error",IF(AND($K660&lt;$J660,$M660&gt;$J660),"Error",-1*PMT(a!$E$8/12,2*$U660*a!$E$9,$F660-$M660-a!$E$4,0,1))))</f>
        <v>#N/A</v>
      </c>
      <c r="S660" s="32">
        <f t="shared" si="121"/>
        <v>1</v>
      </c>
      <c r="T660" s="33" t="e">
        <f t="shared" si="122"/>
        <v>#N/A</v>
      </c>
      <c r="U660" s="33" t="e">
        <f t="shared" si="127"/>
        <v>#N/A</v>
      </c>
      <c r="V660" s="33" t="e">
        <f t="shared" si="123"/>
        <v>#N/A</v>
      </c>
      <c r="W660" s="124">
        <f t="shared" si="124"/>
        <v>0</v>
      </c>
    </row>
    <row r="661" spans="9:23" x14ac:dyDescent="0.25">
      <c r="I661" s="31">
        <v>0</v>
      </c>
      <c r="J661" s="121">
        <f t="shared" si="118"/>
        <v>0</v>
      </c>
      <c r="K661" s="122" t="e">
        <f>MAX(0,($F661-0+PV(a!$E$8/12,2*$U661*a!$E$9,$W661,0,1)))</f>
        <v>#N/A</v>
      </c>
      <c r="L661" s="122" t="e">
        <f t="shared" si="125"/>
        <v>#N/A</v>
      </c>
      <c r="M661" s="114" t="e">
        <f t="shared" si="126"/>
        <v>#N/A</v>
      </c>
      <c r="N661" s="122" t="e">
        <f>-1*PMT(a!$E$8/12,2*$U661*a!$E$9,$F661-a!$E$4-$I661,0,1)</f>
        <v>#N/A</v>
      </c>
      <c r="O661" s="123" t="e">
        <f>-1*PMT(a!$E$8/12,2*$U661*a!$E$9,$F661-a!$E$4-$J661,0,1)</f>
        <v>#N/A</v>
      </c>
      <c r="P661" s="123" t="e">
        <f t="shared" si="119"/>
        <v>#N/A</v>
      </c>
      <c r="Q661" s="123" t="e">
        <f t="shared" si="120"/>
        <v>#N/A</v>
      </c>
      <c r="R661" s="114" t="e">
        <f>IF($M661&lt;$I661,"Error",IF(AND($K661&gt;$J661,$M661&gt;$K661),"Error",IF(AND($K661&lt;$J661,$M661&gt;$J661),"Error",-1*PMT(a!$E$8/12,2*$U661*a!$E$9,$F661-$M661-a!$E$4,0,1))))</f>
        <v>#N/A</v>
      </c>
      <c r="S661" s="32">
        <f t="shared" si="121"/>
        <v>1</v>
      </c>
      <c r="T661" s="33" t="e">
        <f t="shared" si="122"/>
        <v>#N/A</v>
      </c>
      <c r="U661" s="33" t="e">
        <f t="shared" si="127"/>
        <v>#N/A</v>
      </c>
      <c r="V661" s="33" t="e">
        <f t="shared" si="123"/>
        <v>#N/A</v>
      </c>
      <c r="W661" s="124">
        <f t="shared" si="124"/>
        <v>0</v>
      </c>
    </row>
    <row r="662" spans="9:23" x14ac:dyDescent="0.25">
      <c r="I662" s="31">
        <v>0</v>
      </c>
      <c r="J662" s="121">
        <f t="shared" ref="J662:J725" si="128">F662*0.25</f>
        <v>0</v>
      </c>
      <c r="K662" s="122" t="e">
        <f>MAX(0,($F662-0+PV(a!$E$8/12,2*$U662*a!$E$9,$W662,0,1)))</f>
        <v>#N/A</v>
      </c>
      <c r="L662" s="122" t="e">
        <f t="shared" si="125"/>
        <v>#N/A</v>
      </c>
      <c r="M662" s="114" t="e">
        <f t="shared" si="126"/>
        <v>#N/A</v>
      </c>
      <c r="N662" s="122" t="e">
        <f>-1*PMT(a!$E$8/12,2*$U662*a!$E$9,$F662-a!$E$4-$I662,0,1)</f>
        <v>#N/A</v>
      </c>
      <c r="O662" s="123" t="e">
        <f>-1*PMT(a!$E$8/12,2*$U662*a!$E$9,$F662-a!$E$4-$J662,0,1)</f>
        <v>#N/A</v>
      </c>
      <c r="P662" s="123" t="e">
        <f t="shared" si="119"/>
        <v>#N/A</v>
      </c>
      <c r="Q662" s="123" t="e">
        <f t="shared" si="120"/>
        <v>#N/A</v>
      </c>
      <c r="R662" s="114" t="e">
        <f>IF($M662&lt;$I662,"Error",IF(AND($K662&gt;$J662,$M662&gt;$K662),"Error",IF(AND($K662&lt;$J662,$M662&gt;$J662),"Error",-1*PMT(a!$E$8/12,2*$U662*a!$E$9,$F662-$M662-a!$E$4,0,1))))</f>
        <v>#N/A</v>
      </c>
      <c r="S662" s="32">
        <f t="shared" si="121"/>
        <v>1</v>
      </c>
      <c r="T662" s="33" t="e">
        <f t="shared" si="122"/>
        <v>#N/A</v>
      </c>
      <c r="U662" s="33" t="e">
        <f t="shared" si="127"/>
        <v>#N/A</v>
      </c>
      <c r="V662" s="33" t="e">
        <f t="shared" si="123"/>
        <v>#N/A</v>
      </c>
      <c r="W662" s="124">
        <f t="shared" si="124"/>
        <v>0</v>
      </c>
    </row>
    <row r="663" spans="9:23" x14ac:dyDescent="0.25">
      <c r="I663" s="31">
        <v>0</v>
      </c>
      <c r="J663" s="121">
        <f t="shared" si="128"/>
        <v>0</v>
      </c>
      <c r="K663" s="122" t="e">
        <f>MAX(0,($F663-0+PV(a!$E$8/12,2*$U663*a!$E$9,$W663,0,1)))</f>
        <v>#N/A</v>
      </c>
      <c r="L663" s="122" t="e">
        <f t="shared" si="125"/>
        <v>#N/A</v>
      </c>
      <c r="M663" s="114" t="e">
        <f t="shared" si="126"/>
        <v>#N/A</v>
      </c>
      <c r="N663" s="122" t="e">
        <f>-1*PMT(a!$E$8/12,2*$U663*a!$E$9,$F663-a!$E$4-$I663,0,1)</f>
        <v>#N/A</v>
      </c>
      <c r="O663" s="123" t="e">
        <f>-1*PMT(a!$E$8/12,2*$U663*a!$E$9,$F663-a!$E$4-$J663,0,1)</f>
        <v>#N/A</v>
      </c>
      <c r="P663" s="123" t="e">
        <f t="shared" si="119"/>
        <v>#N/A</v>
      </c>
      <c r="Q663" s="123" t="e">
        <f t="shared" si="120"/>
        <v>#N/A</v>
      </c>
      <c r="R663" s="114" t="e">
        <f>IF($M663&lt;$I663,"Error",IF(AND($K663&gt;$J663,$M663&gt;$K663),"Error",IF(AND($K663&lt;$J663,$M663&gt;$J663),"Error",-1*PMT(a!$E$8/12,2*$U663*a!$E$9,$F663-$M663-a!$E$4,0,1))))</f>
        <v>#N/A</v>
      </c>
      <c r="S663" s="32">
        <f t="shared" si="121"/>
        <v>1</v>
      </c>
      <c r="T663" s="33" t="e">
        <f t="shared" si="122"/>
        <v>#N/A</v>
      </c>
      <c r="U663" s="33" t="e">
        <f t="shared" si="127"/>
        <v>#N/A</v>
      </c>
      <c r="V663" s="33" t="e">
        <f t="shared" si="123"/>
        <v>#N/A</v>
      </c>
      <c r="W663" s="124">
        <f t="shared" si="124"/>
        <v>0</v>
      </c>
    </row>
    <row r="664" spans="9:23" x14ac:dyDescent="0.25">
      <c r="I664" s="31">
        <v>0</v>
      </c>
      <c r="J664" s="121">
        <f t="shared" si="128"/>
        <v>0</v>
      </c>
      <c r="K664" s="122" t="e">
        <f>MAX(0,($F664-0+PV(a!$E$8/12,2*$U664*a!$E$9,$W664,0,1)))</f>
        <v>#N/A</v>
      </c>
      <c r="L664" s="122" t="e">
        <f t="shared" si="125"/>
        <v>#N/A</v>
      </c>
      <c r="M664" s="114" t="e">
        <f t="shared" si="126"/>
        <v>#N/A</v>
      </c>
      <c r="N664" s="122" t="e">
        <f>-1*PMT(a!$E$8/12,2*$U664*a!$E$9,$F664-a!$E$4-$I664,0,1)</f>
        <v>#N/A</v>
      </c>
      <c r="O664" s="123" t="e">
        <f>-1*PMT(a!$E$8/12,2*$U664*a!$E$9,$F664-a!$E$4-$J664,0,1)</f>
        <v>#N/A</v>
      </c>
      <c r="P664" s="123" t="e">
        <f t="shared" si="119"/>
        <v>#N/A</v>
      </c>
      <c r="Q664" s="123" t="e">
        <f t="shared" si="120"/>
        <v>#N/A</v>
      </c>
      <c r="R664" s="114" t="e">
        <f>IF($M664&lt;$I664,"Error",IF(AND($K664&gt;$J664,$M664&gt;$K664),"Error",IF(AND($K664&lt;$J664,$M664&gt;$J664),"Error",-1*PMT(a!$E$8/12,2*$U664*a!$E$9,$F664-$M664-a!$E$4,0,1))))</f>
        <v>#N/A</v>
      </c>
      <c r="S664" s="32">
        <f t="shared" si="121"/>
        <v>1</v>
      </c>
      <c r="T664" s="33" t="e">
        <f t="shared" si="122"/>
        <v>#N/A</v>
      </c>
      <c r="U664" s="33" t="e">
        <f t="shared" si="127"/>
        <v>#N/A</v>
      </c>
      <c r="V664" s="33" t="e">
        <f t="shared" si="123"/>
        <v>#N/A</v>
      </c>
      <c r="W664" s="124">
        <f t="shared" si="124"/>
        <v>0</v>
      </c>
    </row>
    <row r="665" spans="9:23" x14ac:dyDescent="0.25">
      <c r="I665" s="31">
        <v>0</v>
      </c>
      <c r="J665" s="121">
        <f t="shared" si="128"/>
        <v>0</v>
      </c>
      <c r="K665" s="122" t="e">
        <f>MAX(0,($F665-0+PV(a!$E$8/12,2*$U665*a!$E$9,$W665,0,1)))</f>
        <v>#N/A</v>
      </c>
      <c r="L665" s="122" t="e">
        <f t="shared" si="125"/>
        <v>#N/A</v>
      </c>
      <c r="M665" s="114" t="e">
        <f t="shared" si="126"/>
        <v>#N/A</v>
      </c>
      <c r="N665" s="122" t="e">
        <f>-1*PMT(a!$E$8/12,2*$U665*a!$E$9,$F665-a!$E$4-$I665,0,1)</f>
        <v>#N/A</v>
      </c>
      <c r="O665" s="123" t="e">
        <f>-1*PMT(a!$E$8/12,2*$U665*a!$E$9,$F665-a!$E$4-$J665,0,1)</f>
        <v>#N/A</v>
      </c>
      <c r="P665" s="123" t="e">
        <f t="shared" si="119"/>
        <v>#N/A</v>
      </c>
      <c r="Q665" s="123" t="e">
        <f t="shared" si="120"/>
        <v>#N/A</v>
      </c>
      <c r="R665" s="114" t="e">
        <f>IF($M665&lt;$I665,"Error",IF(AND($K665&gt;$J665,$M665&gt;$K665),"Error",IF(AND($K665&lt;$J665,$M665&gt;$J665),"Error",-1*PMT(a!$E$8/12,2*$U665*a!$E$9,$F665-$M665-a!$E$4,0,1))))</f>
        <v>#N/A</v>
      </c>
      <c r="S665" s="32">
        <f t="shared" si="121"/>
        <v>1</v>
      </c>
      <c r="T665" s="33" t="e">
        <f t="shared" si="122"/>
        <v>#N/A</v>
      </c>
      <c r="U665" s="33" t="e">
        <f t="shared" si="127"/>
        <v>#N/A</v>
      </c>
      <c r="V665" s="33" t="e">
        <f t="shared" si="123"/>
        <v>#N/A</v>
      </c>
      <c r="W665" s="124">
        <f t="shared" si="124"/>
        <v>0</v>
      </c>
    </row>
    <row r="666" spans="9:23" x14ac:dyDescent="0.25">
      <c r="I666" s="31">
        <v>0</v>
      </c>
      <c r="J666" s="121">
        <f t="shared" si="128"/>
        <v>0</v>
      </c>
      <c r="K666" s="122" t="e">
        <f>MAX(0,($F666-0+PV(a!$E$8/12,2*$U666*a!$E$9,$W666,0,1)))</f>
        <v>#N/A</v>
      </c>
      <c r="L666" s="122" t="e">
        <f t="shared" si="125"/>
        <v>#N/A</v>
      </c>
      <c r="M666" s="114" t="e">
        <f t="shared" si="126"/>
        <v>#N/A</v>
      </c>
      <c r="N666" s="122" t="e">
        <f>-1*PMT(a!$E$8/12,2*$U666*a!$E$9,$F666-a!$E$4-$I666,0,1)</f>
        <v>#N/A</v>
      </c>
      <c r="O666" s="123" t="e">
        <f>-1*PMT(a!$E$8/12,2*$U666*a!$E$9,$F666-a!$E$4-$J666,0,1)</f>
        <v>#N/A</v>
      </c>
      <c r="P666" s="123" t="e">
        <f t="shared" si="119"/>
        <v>#N/A</v>
      </c>
      <c r="Q666" s="123" t="e">
        <f t="shared" si="120"/>
        <v>#N/A</v>
      </c>
      <c r="R666" s="114" t="e">
        <f>IF($M666&lt;$I666,"Error",IF(AND($K666&gt;$J666,$M666&gt;$K666),"Error",IF(AND($K666&lt;$J666,$M666&gt;$J666),"Error",-1*PMT(a!$E$8/12,2*$U666*a!$E$9,$F666-$M666-a!$E$4,0,1))))</f>
        <v>#N/A</v>
      </c>
      <c r="S666" s="32">
        <f t="shared" si="121"/>
        <v>1</v>
      </c>
      <c r="T666" s="33" t="e">
        <f t="shared" si="122"/>
        <v>#N/A</v>
      </c>
      <c r="U666" s="33" t="e">
        <f t="shared" si="127"/>
        <v>#N/A</v>
      </c>
      <c r="V666" s="33" t="e">
        <f t="shared" si="123"/>
        <v>#N/A</v>
      </c>
      <c r="W666" s="124">
        <f t="shared" si="124"/>
        <v>0</v>
      </c>
    </row>
    <row r="667" spans="9:23" x14ac:dyDescent="0.25">
      <c r="I667" s="31">
        <v>0</v>
      </c>
      <c r="J667" s="121">
        <f t="shared" si="128"/>
        <v>0</v>
      </c>
      <c r="K667" s="122" t="e">
        <f>MAX(0,($F667-0+PV(a!$E$8/12,2*$U667*a!$E$9,$W667,0,1)))</f>
        <v>#N/A</v>
      </c>
      <c r="L667" s="122" t="e">
        <f t="shared" si="125"/>
        <v>#N/A</v>
      </c>
      <c r="M667" s="114" t="e">
        <f t="shared" si="126"/>
        <v>#N/A</v>
      </c>
      <c r="N667" s="122" t="e">
        <f>-1*PMT(a!$E$8/12,2*$U667*a!$E$9,$F667-a!$E$4-$I667,0,1)</f>
        <v>#N/A</v>
      </c>
      <c r="O667" s="123" t="e">
        <f>-1*PMT(a!$E$8/12,2*$U667*a!$E$9,$F667-a!$E$4-$J667,0,1)</f>
        <v>#N/A</v>
      </c>
      <c r="P667" s="123" t="e">
        <f t="shared" si="119"/>
        <v>#N/A</v>
      </c>
      <c r="Q667" s="123" t="e">
        <f t="shared" si="120"/>
        <v>#N/A</v>
      </c>
      <c r="R667" s="114" t="e">
        <f>IF($M667&lt;$I667,"Error",IF(AND($K667&gt;$J667,$M667&gt;$K667),"Error",IF(AND($K667&lt;$J667,$M667&gt;$J667),"Error",-1*PMT(a!$E$8/12,2*$U667*a!$E$9,$F667-$M667-a!$E$4,0,1))))</f>
        <v>#N/A</v>
      </c>
      <c r="S667" s="32">
        <f t="shared" si="121"/>
        <v>1</v>
      </c>
      <c r="T667" s="33" t="e">
        <f t="shared" si="122"/>
        <v>#N/A</v>
      </c>
      <c r="U667" s="33" t="e">
        <f t="shared" si="127"/>
        <v>#N/A</v>
      </c>
      <c r="V667" s="33" t="e">
        <f t="shared" si="123"/>
        <v>#N/A</v>
      </c>
      <c r="W667" s="124">
        <f t="shared" si="124"/>
        <v>0</v>
      </c>
    </row>
    <row r="668" spans="9:23" x14ac:dyDescent="0.25">
      <c r="I668" s="31">
        <v>0</v>
      </c>
      <c r="J668" s="121">
        <f t="shared" si="128"/>
        <v>0</v>
      </c>
      <c r="K668" s="122" t="e">
        <f>MAX(0,($F668-0+PV(a!$E$8/12,2*$U668*a!$E$9,$W668,0,1)))</f>
        <v>#N/A</v>
      </c>
      <c r="L668" s="122" t="e">
        <f t="shared" si="125"/>
        <v>#N/A</v>
      </c>
      <c r="M668" s="114" t="e">
        <f t="shared" si="126"/>
        <v>#N/A</v>
      </c>
      <c r="N668" s="122" t="e">
        <f>-1*PMT(a!$E$8/12,2*$U668*a!$E$9,$F668-a!$E$4-$I668,0,1)</f>
        <v>#N/A</v>
      </c>
      <c r="O668" s="123" t="e">
        <f>-1*PMT(a!$E$8/12,2*$U668*a!$E$9,$F668-a!$E$4-$J668,0,1)</f>
        <v>#N/A</v>
      </c>
      <c r="P668" s="123" t="e">
        <f t="shared" si="119"/>
        <v>#N/A</v>
      </c>
      <c r="Q668" s="123" t="e">
        <f t="shared" si="120"/>
        <v>#N/A</v>
      </c>
      <c r="R668" s="114" t="e">
        <f>IF($M668&lt;$I668,"Error",IF(AND($K668&gt;$J668,$M668&gt;$K668),"Error",IF(AND($K668&lt;$J668,$M668&gt;$J668),"Error",-1*PMT(a!$E$8/12,2*$U668*a!$E$9,$F668-$M668-a!$E$4,0,1))))</f>
        <v>#N/A</v>
      </c>
      <c r="S668" s="32">
        <f t="shared" si="121"/>
        <v>1</v>
      </c>
      <c r="T668" s="33" t="e">
        <f t="shared" si="122"/>
        <v>#N/A</v>
      </c>
      <c r="U668" s="33" t="e">
        <f t="shared" si="127"/>
        <v>#N/A</v>
      </c>
      <c r="V668" s="33" t="e">
        <f t="shared" si="123"/>
        <v>#N/A</v>
      </c>
      <c r="W668" s="124">
        <f t="shared" si="124"/>
        <v>0</v>
      </c>
    </row>
    <row r="669" spans="9:23" x14ac:dyDescent="0.25">
      <c r="I669" s="31">
        <v>0</v>
      </c>
      <c r="J669" s="121">
        <f t="shared" si="128"/>
        <v>0</v>
      </c>
      <c r="K669" s="122" t="e">
        <f>MAX(0,($F669-0+PV(a!$E$8/12,2*$U669*a!$E$9,$W669,0,1)))</f>
        <v>#N/A</v>
      </c>
      <c r="L669" s="122" t="e">
        <f t="shared" si="125"/>
        <v>#N/A</v>
      </c>
      <c r="M669" s="114" t="e">
        <f t="shared" si="126"/>
        <v>#N/A</v>
      </c>
      <c r="N669" s="122" t="e">
        <f>-1*PMT(a!$E$8/12,2*$U669*a!$E$9,$F669-a!$E$4-$I669,0,1)</f>
        <v>#N/A</v>
      </c>
      <c r="O669" s="123" t="e">
        <f>-1*PMT(a!$E$8/12,2*$U669*a!$E$9,$F669-a!$E$4-$J669,0,1)</f>
        <v>#N/A</v>
      </c>
      <c r="P669" s="123" t="e">
        <f t="shared" si="119"/>
        <v>#N/A</v>
      </c>
      <c r="Q669" s="123" t="e">
        <f t="shared" si="120"/>
        <v>#N/A</v>
      </c>
      <c r="R669" s="114" t="e">
        <f>IF($M669&lt;$I669,"Error",IF(AND($K669&gt;$J669,$M669&gt;$K669),"Error",IF(AND($K669&lt;$J669,$M669&gt;$J669),"Error",-1*PMT(a!$E$8/12,2*$U669*a!$E$9,$F669-$M669-a!$E$4,0,1))))</f>
        <v>#N/A</v>
      </c>
      <c r="S669" s="32">
        <f t="shared" si="121"/>
        <v>1</v>
      </c>
      <c r="T669" s="33" t="e">
        <f t="shared" si="122"/>
        <v>#N/A</v>
      </c>
      <c r="U669" s="33" t="e">
        <f t="shared" si="127"/>
        <v>#N/A</v>
      </c>
      <c r="V669" s="33" t="e">
        <f t="shared" si="123"/>
        <v>#N/A</v>
      </c>
      <c r="W669" s="124">
        <f t="shared" si="124"/>
        <v>0</v>
      </c>
    </row>
    <row r="670" spans="9:23" x14ac:dyDescent="0.25">
      <c r="I670" s="31">
        <v>0</v>
      </c>
      <c r="J670" s="121">
        <f t="shared" si="128"/>
        <v>0</v>
      </c>
      <c r="K670" s="122" t="e">
        <f>MAX(0,($F670-0+PV(a!$E$8/12,2*$U670*a!$E$9,$W670,0,1)))</f>
        <v>#N/A</v>
      </c>
      <c r="L670" s="122" t="e">
        <f t="shared" si="125"/>
        <v>#N/A</v>
      </c>
      <c r="M670" s="114" t="e">
        <f t="shared" si="126"/>
        <v>#N/A</v>
      </c>
      <c r="N670" s="122" t="e">
        <f>-1*PMT(a!$E$8/12,2*$U670*a!$E$9,$F670-a!$E$4-$I670,0,1)</f>
        <v>#N/A</v>
      </c>
      <c r="O670" s="123" t="e">
        <f>-1*PMT(a!$E$8/12,2*$U670*a!$E$9,$F670-a!$E$4-$J670,0,1)</f>
        <v>#N/A</v>
      </c>
      <c r="P670" s="123" t="e">
        <f t="shared" si="119"/>
        <v>#N/A</v>
      </c>
      <c r="Q670" s="123" t="e">
        <f t="shared" si="120"/>
        <v>#N/A</v>
      </c>
      <c r="R670" s="114" t="e">
        <f>IF($M670&lt;$I670,"Error",IF(AND($K670&gt;$J670,$M670&gt;$K670),"Error",IF(AND($K670&lt;$J670,$M670&gt;$J670),"Error",-1*PMT(a!$E$8/12,2*$U670*a!$E$9,$F670-$M670-a!$E$4,0,1))))</f>
        <v>#N/A</v>
      </c>
      <c r="S670" s="32">
        <f t="shared" si="121"/>
        <v>1</v>
      </c>
      <c r="T670" s="33" t="e">
        <f t="shared" si="122"/>
        <v>#N/A</v>
      </c>
      <c r="U670" s="33" t="e">
        <f t="shared" si="127"/>
        <v>#N/A</v>
      </c>
      <c r="V670" s="33" t="e">
        <f t="shared" si="123"/>
        <v>#N/A</v>
      </c>
      <c r="W670" s="124">
        <f t="shared" si="124"/>
        <v>0</v>
      </c>
    </row>
    <row r="671" spans="9:23" x14ac:dyDescent="0.25">
      <c r="I671" s="31">
        <v>0</v>
      </c>
      <c r="J671" s="121">
        <f t="shared" si="128"/>
        <v>0</v>
      </c>
      <c r="K671" s="122" t="e">
        <f>MAX(0,($F671-0+PV(a!$E$8/12,2*$U671*a!$E$9,$W671,0,1)))</f>
        <v>#N/A</v>
      </c>
      <c r="L671" s="122" t="e">
        <f t="shared" si="125"/>
        <v>#N/A</v>
      </c>
      <c r="M671" s="114" t="e">
        <f t="shared" si="126"/>
        <v>#N/A</v>
      </c>
      <c r="N671" s="122" t="e">
        <f>-1*PMT(a!$E$8/12,2*$U671*a!$E$9,$F671-a!$E$4-$I671,0,1)</f>
        <v>#N/A</v>
      </c>
      <c r="O671" s="123" t="e">
        <f>-1*PMT(a!$E$8/12,2*$U671*a!$E$9,$F671-a!$E$4-$J671,0,1)</f>
        <v>#N/A</v>
      </c>
      <c r="P671" s="123" t="e">
        <f t="shared" si="119"/>
        <v>#N/A</v>
      </c>
      <c r="Q671" s="123" t="e">
        <f t="shared" si="120"/>
        <v>#N/A</v>
      </c>
      <c r="R671" s="114" t="e">
        <f>IF($M671&lt;$I671,"Error",IF(AND($K671&gt;$J671,$M671&gt;$K671),"Error",IF(AND($K671&lt;$J671,$M671&gt;$J671),"Error",-1*PMT(a!$E$8/12,2*$U671*a!$E$9,$F671-$M671-a!$E$4,0,1))))</f>
        <v>#N/A</v>
      </c>
      <c r="S671" s="32">
        <f t="shared" si="121"/>
        <v>1</v>
      </c>
      <c r="T671" s="33" t="e">
        <f t="shared" si="122"/>
        <v>#N/A</v>
      </c>
      <c r="U671" s="33" t="e">
        <f t="shared" si="127"/>
        <v>#N/A</v>
      </c>
      <c r="V671" s="33" t="e">
        <f t="shared" si="123"/>
        <v>#N/A</v>
      </c>
      <c r="W671" s="124">
        <f t="shared" si="124"/>
        <v>0</v>
      </c>
    </row>
    <row r="672" spans="9:23" x14ac:dyDescent="0.25">
      <c r="I672" s="31">
        <v>0</v>
      </c>
      <c r="J672" s="121">
        <f t="shared" si="128"/>
        <v>0</v>
      </c>
      <c r="K672" s="122" t="e">
        <f>MAX(0,($F672-0+PV(a!$E$8/12,2*$U672*a!$E$9,$W672,0,1)))</f>
        <v>#N/A</v>
      </c>
      <c r="L672" s="122" t="e">
        <f t="shared" si="125"/>
        <v>#N/A</v>
      </c>
      <c r="M672" s="114" t="e">
        <f t="shared" si="126"/>
        <v>#N/A</v>
      </c>
      <c r="N672" s="122" t="e">
        <f>-1*PMT(a!$E$8/12,2*$U672*a!$E$9,$F672-a!$E$4-$I672,0,1)</f>
        <v>#N/A</v>
      </c>
      <c r="O672" s="123" t="e">
        <f>-1*PMT(a!$E$8/12,2*$U672*a!$E$9,$F672-a!$E$4-$J672,0,1)</f>
        <v>#N/A</v>
      </c>
      <c r="P672" s="123" t="e">
        <f t="shared" si="119"/>
        <v>#N/A</v>
      </c>
      <c r="Q672" s="123" t="e">
        <f t="shared" si="120"/>
        <v>#N/A</v>
      </c>
      <c r="R672" s="114" t="e">
        <f>IF($M672&lt;$I672,"Error",IF(AND($K672&gt;$J672,$M672&gt;$K672),"Error",IF(AND($K672&lt;$J672,$M672&gt;$J672),"Error",-1*PMT(a!$E$8/12,2*$U672*a!$E$9,$F672-$M672-a!$E$4,0,1))))</f>
        <v>#N/A</v>
      </c>
      <c r="S672" s="32">
        <f t="shared" si="121"/>
        <v>1</v>
      </c>
      <c r="T672" s="33" t="e">
        <f t="shared" si="122"/>
        <v>#N/A</v>
      </c>
      <c r="U672" s="33" t="e">
        <f t="shared" si="127"/>
        <v>#N/A</v>
      </c>
      <c r="V672" s="33" t="e">
        <f t="shared" si="123"/>
        <v>#N/A</v>
      </c>
      <c r="W672" s="124">
        <f t="shared" si="124"/>
        <v>0</v>
      </c>
    </row>
    <row r="673" spans="9:23" x14ac:dyDescent="0.25">
      <c r="I673" s="31">
        <v>0</v>
      </c>
      <c r="J673" s="121">
        <f t="shared" si="128"/>
        <v>0</v>
      </c>
      <c r="K673" s="122" t="e">
        <f>MAX(0,($F673-0+PV(a!$E$8/12,2*$U673*a!$E$9,$W673,0,1)))</f>
        <v>#N/A</v>
      </c>
      <c r="L673" s="122" t="e">
        <f t="shared" si="125"/>
        <v>#N/A</v>
      </c>
      <c r="M673" s="114" t="e">
        <f t="shared" si="126"/>
        <v>#N/A</v>
      </c>
      <c r="N673" s="122" t="e">
        <f>-1*PMT(a!$E$8/12,2*$U673*a!$E$9,$F673-a!$E$4-$I673,0,1)</f>
        <v>#N/A</v>
      </c>
      <c r="O673" s="123" t="e">
        <f>-1*PMT(a!$E$8/12,2*$U673*a!$E$9,$F673-a!$E$4-$J673,0,1)</f>
        <v>#N/A</v>
      </c>
      <c r="P673" s="123" t="e">
        <f t="shared" si="119"/>
        <v>#N/A</v>
      </c>
      <c r="Q673" s="123" t="e">
        <f t="shared" si="120"/>
        <v>#N/A</v>
      </c>
      <c r="R673" s="114" t="e">
        <f>IF($M673&lt;$I673,"Error",IF(AND($K673&gt;$J673,$M673&gt;$K673),"Error",IF(AND($K673&lt;$J673,$M673&gt;$J673),"Error",-1*PMT(a!$E$8/12,2*$U673*a!$E$9,$F673-$M673-a!$E$4,0,1))))</f>
        <v>#N/A</v>
      </c>
      <c r="S673" s="32">
        <f t="shared" si="121"/>
        <v>1</v>
      </c>
      <c r="T673" s="33" t="e">
        <f t="shared" si="122"/>
        <v>#N/A</v>
      </c>
      <c r="U673" s="33" t="e">
        <f t="shared" si="127"/>
        <v>#N/A</v>
      </c>
      <c r="V673" s="33" t="e">
        <f t="shared" si="123"/>
        <v>#N/A</v>
      </c>
      <c r="W673" s="124">
        <f t="shared" si="124"/>
        <v>0</v>
      </c>
    </row>
    <row r="674" spans="9:23" x14ac:dyDescent="0.25">
      <c r="I674" s="31">
        <v>0</v>
      </c>
      <c r="J674" s="121">
        <f t="shared" si="128"/>
        <v>0</v>
      </c>
      <c r="K674" s="122" t="e">
        <f>MAX(0,($F674-0+PV(a!$E$8/12,2*$U674*a!$E$9,$W674,0,1)))</f>
        <v>#N/A</v>
      </c>
      <c r="L674" s="122" t="e">
        <f t="shared" si="125"/>
        <v>#N/A</v>
      </c>
      <c r="M674" s="114" t="e">
        <f t="shared" si="126"/>
        <v>#N/A</v>
      </c>
      <c r="N674" s="122" t="e">
        <f>-1*PMT(a!$E$8/12,2*$U674*a!$E$9,$F674-a!$E$4-$I674,0,1)</f>
        <v>#N/A</v>
      </c>
      <c r="O674" s="123" t="e">
        <f>-1*PMT(a!$E$8/12,2*$U674*a!$E$9,$F674-a!$E$4-$J674,0,1)</f>
        <v>#N/A</v>
      </c>
      <c r="P674" s="123" t="e">
        <f t="shared" si="119"/>
        <v>#N/A</v>
      </c>
      <c r="Q674" s="123" t="e">
        <f t="shared" si="120"/>
        <v>#N/A</v>
      </c>
      <c r="R674" s="114" t="e">
        <f>IF($M674&lt;$I674,"Error",IF(AND($K674&gt;$J674,$M674&gt;$K674),"Error",IF(AND($K674&lt;$J674,$M674&gt;$J674),"Error",-1*PMT(a!$E$8/12,2*$U674*a!$E$9,$F674-$M674-a!$E$4,0,1))))</f>
        <v>#N/A</v>
      </c>
      <c r="S674" s="32">
        <f t="shared" si="121"/>
        <v>1</v>
      </c>
      <c r="T674" s="33" t="e">
        <f t="shared" si="122"/>
        <v>#N/A</v>
      </c>
      <c r="U674" s="33" t="e">
        <f t="shared" si="127"/>
        <v>#N/A</v>
      </c>
      <c r="V674" s="33" t="e">
        <f t="shared" si="123"/>
        <v>#N/A</v>
      </c>
      <c r="W674" s="124">
        <f t="shared" si="124"/>
        <v>0</v>
      </c>
    </row>
    <row r="675" spans="9:23" x14ac:dyDescent="0.25">
      <c r="I675" s="31">
        <v>0</v>
      </c>
      <c r="J675" s="121">
        <f t="shared" si="128"/>
        <v>0</v>
      </c>
      <c r="K675" s="122" t="e">
        <f>MAX(0,($F675-0+PV(a!$E$8/12,2*$U675*a!$E$9,$W675,0,1)))</f>
        <v>#N/A</v>
      </c>
      <c r="L675" s="122" t="e">
        <f t="shared" si="125"/>
        <v>#N/A</v>
      </c>
      <c r="M675" s="114" t="e">
        <f t="shared" si="126"/>
        <v>#N/A</v>
      </c>
      <c r="N675" s="122" t="e">
        <f>-1*PMT(a!$E$8/12,2*$U675*a!$E$9,$F675-a!$E$4-$I675,0,1)</f>
        <v>#N/A</v>
      </c>
      <c r="O675" s="123" t="e">
        <f>-1*PMT(a!$E$8/12,2*$U675*a!$E$9,$F675-a!$E$4-$J675,0,1)</f>
        <v>#N/A</v>
      </c>
      <c r="P675" s="123" t="e">
        <f t="shared" si="119"/>
        <v>#N/A</v>
      </c>
      <c r="Q675" s="123" t="e">
        <f t="shared" si="120"/>
        <v>#N/A</v>
      </c>
      <c r="R675" s="114" t="e">
        <f>IF($M675&lt;$I675,"Error",IF(AND($K675&gt;$J675,$M675&gt;$K675),"Error",IF(AND($K675&lt;$J675,$M675&gt;$J675),"Error",-1*PMT(a!$E$8/12,2*$U675*a!$E$9,$F675-$M675-a!$E$4,0,1))))</f>
        <v>#N/A</v>
      </c>
      <c r="S675" s="32">
        <f t="shared" si="121"/>
        <v>1</v>
      </c>
      <c r="T675" s="33" t="e">
        <f t="shared" si="122"/>
        <v>#N/A</v>
      </c>
      <c r="U675" s="33" t="e">
        <f t="shared" si="127"/>
        <v>#N/A</v>
      </c>
      <c r="V675" s="33" t="e">
        <f t="shared" si="123"/>
        <v>#N/A</v>
      </c>
      <c r="W675" s="124">
        <f t="shared" si="124"/>
        <v>0</v>
      </c>
    </row>
    <row r="676" spans="9:23" x14ac:dyDescent="0.25">
      <c r="I676" s="31">
        <v>0</v>
      </c>
      <c r="J676" s="121">
        <f t="shared" si="128"/>
        <v>0</v>
      </c>
      <c r="K676" s="122" t="e">
        <f>MAX(0,($F676-0+PV(a!$E$8/12,2*$U676*a!$E$9,$W676,0,1)))</f>
        <v>#N/A</v>
      </c>
      <c r="L676" s="122" t="e">
        <f t="shared" si="125"/>
        <v>#N/A</v>
      </c>
      <c r="M676" s="114" t="e">
        <f t="shared" si="126"/>
        <v>#N/A</v>
      </c>
      <c r="N676" s="122" t="e">
        <f>-1*PMT(a!$E$8/12,2*$U676*a!$E$9,$F676-a!$E$4-$I676,0,1)</f>
        <v>#N/A</v>
      </c>
      <c r="O676" s="123" t="e">
        <f>-1*PMT(a!$E$8/12,2*$U676*a!$E$9,$F676-a!$E$4-$J676,0,1)</f>
        <v>#N/A</v>
      </c>
      <c r="P676" s="123" t="e">
        <f t="shared" si="119"/>
        <v>#N/A</v>
      </c>
      <c r="Q676" s="123" t="e">
        <f t="shared" si="120"/>
        <v>#N/A</v>
      </c>
      <c r="R676" s="114" t="e">
        <f>IF($M676&lt;$I676,"Error",IF(AND($K676&gt;$J676,$M676&gt;$K676),"Error",IF(AND($K676&lt;$J676,$M676&gt;$J676),"Error",-1*PMT(a!$E$8/12,2*$U676*a!$E$9,$F676-$M676-a!$E$4,0,1))))</f>
        <v>#N/A</v>
      </c>
      <c r="S676" s="32">
        <f t="shared" si="121"/>
        <v>1</v>
      </c>
      <c r="T676" s="33" t="e">
        <f t="shared" si="122"/>
        <v>#N/A</v>
      </c>
      <c r="U676" s="33" t="e">
        <f t="shared" si="127"/>
        <v>#N/A</v>
      </c>
      <c r="V676" s="33" t="e">
        <f t="shared" si="123"/>
        <v>#N/A</v>
      </c>
      <c r="W676" s="124">
        <f t="shared" si="124"/>
        <v>0</v>
      </c>
    </row>
    <row r="677" spans="9:23" x14ac:dyDescent="0.25">
      <c r="I677" s="31">
        <v>0</v>
      </c>
      <c r="J677" s="121">
        <f t="shared" si="128"/>
        <v>0</v>
      </c>
      <c r="K677" s="122" t="e">
        <f>MAX(0,($F677-0+PV(a!$E$8/12,2*$U677*a!$E$9,$W677,0,1)))</f>
        <v>#N/A</v>
      </c>
      <c r="L677" s="122" t="e">
        <f t="shared" si="125"/>
        <v>#N/A</v>
      </c>
      <c r="M677" s="114" t="e">
        <f t="shared" si="126"/>
        <v>#N/A</v>
      </c>
      <c r="N677" s="122" t="e">
        <f>-1*PMT(a!$E$8/12,2*$U677*a!$E$9,$F677-a!$E$4-$I677,0,1)</f>
        <v>#N/A</v>
      </c>
      <c r="O677" s="123" t="e">
        <f>-1*PMT(a!$E$8/12,2*$U677*a!$E$9,$F677-a!$E$4-$J677,0,1)</f>
        <v>#N/A</v>
      </c>
      <c r="P677" s="123" t="e">
        <f t="shared" si="119"/>
        <v>#N/A</v>
      </c>
      <c r="Q677" s="123" t="e">
        <f t="shared" si="120"/>
        <v>#N/A</v>
      </c>
      <c r="R677" s="114" t="e">
        <f>IF($M677&lt;$I677,"Error",IF(AND($K677&gt;$J677,$M677&gt;$K677),"Error",IF(AND($K677&lt;$J677,$M677&gt;$J677),"Error",-1*PMT(a!$E$8/12,2*$U677*a!$E$9,$F677-$M677-a!$E$4,0,1))))</f>
        <v>#N/A</v>
      </c>
      <c r="S677" s="32">
        <f t="shared" si="121"/>
        <v>1</v>
      </c>
      <c r="T677" s="33" t="e">
        <f t="shared" si="122"/>
        <v>#N/A</v>
      </c>
      <c r="U677" s="33" t="e">
        <f t="shared" si="127"/>
        <v>#N/A</v>
      </c>
      <c r="V677" s="33" t="e">
        <f t="shared" si="123"/>
        <v>#N/A</v>
      </c>
      <c r="W677" s="124">
        <f t="shared" si="124"/>
        <v>0</v>
      </c>
    </row>
    <row r="678" spans="9:23" x14ac:dyDescent="0.25">
      <c r="I678" s="31">
        <v>0</v>
      </c>
      <c r="J678" s="121">
        <f t="shared" si="128"/>
        <v>0</v>
      </c>
      <c r="K678" s="122" t="e">
        <f>MAX(0,($F678-0+PV(a!$E$8/12,2*$U678*a!$E$9,$W678,0,1)))</f>
        <v>#N/A</v>
      </c>
      <c r="L678" s="122" t="e">
        <f t="shared" si="125"/>
        <v>#N/A</v>
      </c>
      <c r="M678" s="114" t="e">
        <f t="shared" si="126"/>
        <v>#N/A</v>
      </c>
      <c r="N678" s="122" t="e">
        <f>-1*PMT(a!$E$8/12,2*$U678*a!$E$9,$F678-a!$E$4-$I678,0,1)</f>
        <v>#N/A</v>
      </c>
      <c r="O678" s="123" t="e">
        <f>-1*PMT(a!$E$8/12,2*$U678*a!$E$9,$F678-a!$E$4-$J678,0,1)</f>
        <v>#N/A</v>
      </c>
      <c r="P678" s="123" t="e">
        <f t="shared" si="119"/>
        <v>#N/A</v>
      </c>
      <c r="Q678" s="123" t="e">
        <f t="shared" si="120"/>
        <v>#N/A</v>
      </c>
      <c r="R678" s="114" t="e">
        <f>IF($M678&lt;$I678,"Error",IF(AND($K678&gt;$J678,$M678&gt;$K678),"Error",IF(AND($K678&lt;$J678,$M678&gt;$J678),"Error",-1*PMT(a!$E$8/12,2*$U678*a!$E$9,$F678-$M678-a!$E$4,0,1))))</f>
        <v>#N/A</v>
      </c>
      <c r="S678" s="32">
        <f t="shared" si="121"/>
        <v>1</v>
      </c>
      <c r="T678" s="33" t="e">
        <f t="shared" si="122"/>
        <v>#N/A</v>
      </c>
      <c r="U678" s="33" t="e">
        <f t="shared" si="127"/>
        <v>#N/A</v>
      </c>
      <c r="V678" s="33" t="e">
        <f t="shared" si="123"/>
        <v>#N/A</v>
      </c>
      <c r="W678" s="124">
        <f t="shared" si="124"/>
        <v>0</v>
      </c>
    </row>
    <row r="679" spans="9:23" x14ac:dyDescent="0.25">
      <c r="I679" s="31">
        <v>0</v>
      </c>
      <c r="J679" s="121">
        <f t="shared" si="128"/>
        <v>0</v>
      </c>
      <c r="K679" s="122" t="e">
        <f>MAX(0,($F679-0+PV(a!$E$8/12,2*$U679*a!$E$9,$W679,0,1)))</f>
        <v>#N/A</v>
      </c>
      <c r="L679" s="122" t="e">
        <f t="shared" si="125"/>
        <v>#N/A</v>
      </c>
      <c r="M679" s="114" t="e">
        <f t="shared" si="126"/>
        <v>#N/A</v>
      </c>
      <c r="N679" s="122" t="e">
        <f>-1*PMT(a!$E$8/12,2*$U679*a!$E$9,$F679-a!$E$4-$I679,0,1)</f>
        <v>#N/A</v>
      </c>
      <c r="O679" s="123" t="e">
        <f>-1*PMT(a!$E$8/12,2*$U679*a!$E$9,$F679-a!$E$4-$J679,0,1)</f>
        <v>#N/A</v>
      </c>
      <c r="P679" s="123" t="e">
        <f t="shared" si="119"/>
        <v>#N/A</v>
      </c>
      <c r="Q679" s="123" t="e">
        <f t="shared" si="120"/>
        <v>#N/A</v>
      </c>
      <c r="R679" s="114" t="e">
        <f>IF($M679&lt;$I679,"Error",IF(AND($K679&gt;$J679,$M679&gt;$K679),"Error",IF(AND($K679&lt;$J679,$M679&gt;$J679),"Error",-1*PMT(a!$E$8/12,2*$U679*a!$E$9,$F679-$M679-a!$E$4,0,1))))</f>
        <v>#N/A</v>
      </c>
      <c r="S679" s="32">
        <f t="shared" si="121"/>
        <v>1</v>
      </c>
      <c r="T679" s="33" t="e">
        <f t="shared" si="122"/>
        <v>#N/A</v>
      </c>
      <c r="U679" s="33" t="e">
        <f t="shared" si="127"/>
        <v>#N/A</v>
      </c>
      <c r="V679" s="33" t="e">
        <f t="shared" si="123"/>
        <v>#N/A</v>
      </c>
      <c r="W679" s="124">
        <f t="shared" si="124"/>
        <v>0</v>
      </c>
    </row>
    <row r="680" spans="9:23" x14ac:dyDescent="0.25">
      <c r="I680" s="31">
        <v>0</v>
      </c>
      <c r="J680" s="121">
        <f t="shared" si="128"/>
        <v>0</v>
      </c>
      <c r="K680" s="122" t="e">
        <f>MAX(0,($F680-0+PV(a!$E$8/12,2*$U680*a!$E$9,$W680,0,1)))</f>
        <v>#N/A</v>
      </c>
      <c r="L680" s="122" t="e">
        <f t="shared" si="125"/>
        <v>#N/A</v>
      </c>
      <c r="M680" s="114" t="e">
        <f t="shared" si="126"/>
        <v>#N/A</v>
      </c>
      <c r="N680" s="122" t="e">
        <f>-1*PMT(a!$E$8/12,2*$U680*a!$E$9,$F680-a!$E$4-$I680,0,1)</f>
        <v>#N/A</v>
      </c>
      <c r="O680" s="123" t="e">
        <f>-1*PMT(a!$E$8/12,2*$U680*a!$E$9,$F680-a!$E$4-$J680,0,1)</f>
        <v>#N/A</v>
      </c>
      <c r="P680" s="123" t="e">
        <f t="shared" si="119"/>
        <v>#N/A</v>
      </c>
      <c r="Q680" s="123" t="e">
        <f t="shared" si="120"/>
        <v>#N/A</v>
      </c>
      <c r="R680" s="114" t="e">
        <f>IF($M680&lt;$I680,"Error",IF(AND($K680&gt;$J680,$M680&gt;$K680),"Error",IF(AND($K680&lt;$J680,$M680&gt;$J680),"Error",-1*PMT(a!$E$8/12,2*$U680*a!$E$9,$F680-$M680-a!$E$4,0,1))))</f>
        <v>#N/A</v>
      </c>
      <c r="S680" s="32">
        <f t="shared" si="121"/>
        <v>1</v>
      </c>
      <c r="T680" s="33" t="e">
        <f t="shared" si="122"/>
        <v>#N/A</v>
      </c>
      <c r="U680" s="33" t="e">
        <f t="shared" si="127"/>
        <v>#N/A</v>
      </c>
      <c r="V680" s="33" t="e">
        <f t="shared" si="123"/>
        <v>#N/A</v>
      </c>
      <c r="W680" s="124">
        <f t="shared" si="124"/>
        <v>0</v>
      </c>
    </row>
    <row r="681" spans="9:23" x14ac:dyDescent="0.25">
      <c r="I681" s="31">
        <v>0</v>
      </c>
      <c r="J681" s="121">
        <f t="shared" si="128"/>
        <v>0</v>
      </c>
      <c r="K681" s="122" t="e">
        <f>MAX(0,($F681-0+PV(a!$E$8/12,2*$U681*a!$E$9,$W681,0,1)))</f>
        <v>#N/A</v>
      </c>
      <c r="L681" s="122" t="e">
        <f t="shared" si="125"/>
        <v>#N/A</v>
      </c>
      <c r="M681" s="114" t="e">
        <f t="shared" si="126"/>
        <v>#N/A</v>
      </c>
      <c r="N681" s="122" t="e">
        <f>-1*PMT(a!$E$8/12,2*$U681*a!$E$9,$F681-a!$E$4-$I681,0,1)</f>
        <v>#N/A</v>
      </c>
      <c r="O681" s="123" t="e">
        <f>-1*PMT(a!$E$8/12,2*$U681*a!$E$9,$F681-a!$E$4-$J681,0,1)</f>
        <v>#N/A</v>
      </c>
      <c r="P681" s="123" t="e">
        <f t="shared" si="119"/>
        <v>#N/A</v>
      </c>
      <c r="Q681" s="123" t="e">
        <f t="shared" si="120"/>
        <v>#N/A</v>
      </c>
      <c r="R681" s="114" t="e">
        <f>IF($M681&lt;$I681,"Error",IF(AND($K681&gt;$J681,$M681&gt;$K681),"Error",IF(AND($K681&lt;$J681,$M681&gt;$J681),"Error",-1*PMT(a!$E$8/12,2*$U681*a!$E$9,$F681-$M681-a!$E$4,0,1))))</f>
        <v>#N/A</v>
      </c>
      <c r="S681" s="32">
        <f t="shared" si="121"/>
        <v>1</v>
      </c>
      <c r="T681" s="33" t="e">
        <f t="shared" si="122"/>
        <v>#N/A</v>
      </c>
      <c r="U681" s="33" t="e">
        <f t="shared" si="127"/>
        <v>#N/A</v>
      </c>
      <c r="V681" s="33" t="e">
        <f t="shared" si="123"/>
        <v>#N/A</v>
      </c>
      <c r="W681" s="124">
        <f t="shared" si="124"/>
        <v>0</v>
      </c>
    </row>
    <row r="682" spans="9:23" x14ac:dyDescent="0.25">
      <c r="I682" s="31">
        <v>0</v>
      </c>
      <c r="J682" s="121">
        <f t="shared" si="128"/>
        <v>0</v>
      </c>
      <c r="K682" s="122" t="e">
        <f>MAX(0,($F682-0+PV(a!$E$8/12,2*$U682*a!$E$9,$W682,0,1)))</f>
        <v>#N/A</v>
      </c>
      <c r="L682" s="122" t="e">
        <f t="shared" si="125"/>
        <v>#N/A</v>
      </c>
      <c r="M682" s="114" t="e">
        <f t="shared" si="126"/>
        <v>#N/A</v>
      </c>
      <c r="N682" s="122" t="e">
        <f>-1*PMT(a!$E$8/12,2*$U682*a!$E$9,$F682-a!$E$4-$I682,0,1)</f>
        <v>#N/A</v>
      </c>
      <c r="O682" s="123" t="e">
        <f>-1*PMT(a!$E$8/12,2*$U682*a!$E$9,$F682-a!$E$4-$J682,0,1)</f>
        <v>#N/A</v>
      </c>
      <c r="P682" s="123" t="e">
        <f t="shared" si="119"/>
        <v>#N/A</v>
      </c>
      <c r="Q682" s="123" t="e">
        <f t="shared" si="120"/>
        <v>#N/A</v>
      </c>
      <c r="R682" s="114" t="e">
        <f>IF($M682&lt;$I682,"Error",IF(AND($K682&gt;$J682,$M682&gt;$K682),"Error",IF(AND($K682&lt;$J682,$M682&gt;$J682),"Error",-1*PMT(a!$E$8/12,2*$U682*a!$E$9,$F682-$M682-a!$E$4,0,1))))</f>
        <v>#N/A</v>
      </c>
      <c r="S682" s="32">
        <f t="shared" si="121"/>
        <v>1</v>
      </c>
      <c r="T682" s="33" t="e">
        <f t="shared" si="122"/>
        <v>#N/A</v>
      </c>
      <c r="U682" s="33" t="e">
        <f t="shared" si="127"/>
        <v>#N/A</v>
      </c>
      <c r="V682" s="33" t="e">
        <f t="shared" si="123"/>
        <v>#N/A</v>
      </c>
      <c r="W682" s="124">
        <f t="shared" si="124"/>
        <v>0</v>
      </c>
    </row>
    <row r="683" spans="9:23" x14ac:dyDescent="0.25">
      <c r="I683" s="31">
        <v>0</v>
      </c>
      <c r="J683" s="121">
        <f t="shared" si="128"/>
        <v>0</v>
      </c>
      <c r="K683" s="122" t="e">
        <f>MAX(0,($F683-0+PV(a!$E$8/12,2*$U683*a!$E$9,$W683,0,1)))</f>
        <v>#N/A</v>
      </c>
      <c r="L683" s="122" t="e">
        <f t="shared" si="125"/>
        <v>#N/A</v>
      </c>
      <c r="M683" s="114" t="e">
        <f t="shared" si="126"/>
        <v>#N/A</v>
      </c>
      <c r="N683" s="122" t="e">
        <f>-1*PMT(a!$E$8/12,2*$U683*a!$E$9,$F683-a!$E$4-$I683,0,1)</f>
        <v>#N/A</v>
      </c>
      <c r="O683" s="123" t="e">
        <f>-1*PMT(a!$E$8/12,2*$U683*a!$E$9,$F683-a!$E$4-$J683,0,1)</f>
        <v>#N/A</v>
      </c>
      <c r="P683" s="123" t="e">
        <f t="shared" si="119"/>
        <v>#N/A</v>
      </c>
      <c r="Q683" s="123" t="e">
        <f t="shared" si="120"/>
        <v>#N/A</v>
      </c>
      <c r="R683" s="114" t="e">
        <f>IF($M683&lt;$I683,"Error",IF(AND($K683&gt;$J683,$M683&gt;$K683),"Error",IF(AND($K683&lt;$J683,$M683&gt;$J683),"Error",-1*PMT(a!$E$8/12,2*$U683*a!$E$9,$F683-$M683-a!$E$4,0,1))))</f>
        <v>#N/A</v>
      </c>
      <c r="S683" s="32">
        <f t="shared" si="121"/>
        <v>1</v>
      </c>
      <c r="T683" s="33" t="e">
        <f t="shared" si="122"/>
        <v>#N/A</v>
      </c>
      <c r="U683" s="33" t="e">
        <f t="shared" si="127"/>
        <v>#N/A</v>
      </c>
      <c r="V683" s="33" t="e">
        <f t="shared" si="123"/>
        <v>#N/A</v>
      </c>
      <c r="W683" s="124">
        <f t="shared" si="124"/>
        <v>0</v>
      </c>
    </row>
    <row r="684" spans="9:23" x14ac:dyDescent="0.25">
      <c r="I684" s="31">
        <v>0</v>
      </c>
      <c r="J684" s="121">
        <f t="shared" si="128"/>
        <v>0</v>
      </c>
      <c r="K684" s="122" t="e">
        <f>MAX(0,($F684-0+PV(a!$E$8/12,2*$U684*a!$E$9,$W684,0,1)))</f>
        <v>#N/A</v>
      </c>
      <c r="L684" s="122" t="e">
        <f t="shared" si="125"/>
        <v>#N/A</v>
      </c>
      <c r="M684" s="114" t="e">
        <f t="shared" si="126"/>
        <v>#N/A</v>
      </c>
      <c r="N684" s="122" t="e">
        <f>-1*PMT(a!$E$8/12,2*$U684*a!$E$9,$F684-a!$E$4-$I684,0,1)</f>
        <v>#N/A</v>
      </c>
      <c r="O684" s="123" t="e">
        <f>-1*PMT(a!$E$8/12,2*$U684*a!$E$9,$F684-a!$E$4-$J684,0,1)</f>
        <v>#N/A</v>
      </c>
      <c r="P684" s="123" t="e">
        <f t="shared" si="119"/>
        <v>#N/A</v>
      </c>
      <c r="Q684" s="123" t="e">
        <f t="shared" si="120"/>
        <v>#N/A</v>
      </c>
      <c r="R684" s="114" t="e">
        <f>IF($M684&lt;$I684,"Error",IF(AND($K684&gt;$J684,$M684&gt;$K684),"Error",IF(AND($K684&lt;$J684,$M684&gt;$J684),"Error",-1*PMT(a!$E$8/12,2*$U684*a!$E$9,$F684-$M684-a!$E$4,0,1))))</f>
        <v>#N/A</v>
      </c>
      <c r="S684" s="32">
        <f t="shared" si="121"/>
        <v>1</v>
      </c>
      <c r="T684" s="33" t="e">
        <f t="shared" si="122"/>
        <v>#N/A</v>
      </c>
      <c r="U684" s="33" t="e">
        <f t="shared" si="127"/>
        <v>#N/A</v>
      </c>
      <c r="V684" s="33" t="e">
        <f t="shared" si="123"/>
        <v>#N/A</v>
      </c>
      <c r="W684" s="124">
        <f t="shared" si="124"/>
        <v>0</v>
      </c>
    </row>
    <row r="685" spans="9:23" x14ac:dyDescent="0.25">
      <c r="I685" s="31">
        <v>0</v>
      </c>
      <c r="J685" s="121">
        <f t="shared" si="128"/>
        <v>0</v>
      </c>
      <c r="K685" s="122" t="e">
        <f>MAX(0,($F685-0+PV(a!$E$8/12,2*$U685*a!$E$9,$W685,0,1)))</f>
        <v>#N/A</v>
      </c>
      <c r="L685" s="122" t="e">
        <f t="shared" si="125"/>
        <v>#N/A</v>
      </c>
      <c r="M685" s="114" t="e">
        <f t="shared" si="126"/>
        <v>#N/A</v>
      </c>
      <c r="N685" s="122" t="e">
        <f>-1*PMT(a!$E$8/12,2*$U685*a!$E$9,$F685-a!$E$4-$I685,0,1)</f>
        <v>#N/A</v>
      </c>
      <c r="O685" s="123" t="e">
        <f>-1*PMT(a!$E$8/12,2*$U685*a!$E$9,$F685-a!$E$4-$J685,0,1)</f>
        <v>#N/A</v>
      </c>
      <c r="P685" s="123" t="e">
        <f t="shared" si="119"/>
        <v>#N/A</v>
      </c>
      <c r="Q685" s="123" t="e">
        <f t="shared" si="120"/>
        <v>#N/A</v>
      </c>
      <c r="R685" s="114" t="e">
        <f>IF($M685&lt;$I685,"Error",IF(AND($K685&gt;$J685,$M685&gt;$K685),"Error",IF(AND($K685&lt;$J685,$M685&gt;$J685),"Error",-1*PMT(a!$E$8/12,2*$U685*a!$E$9,$F685-$M685-a!$E$4,0,1))))</f>
        <v>#N/A</v>
      </c>
      <c r="S685" s="32">
        <f t="shared" si="121"/>
        <v>1</v>
      </c>
      <c r="T685" s="33" t="e">
        <f t="shared" si="122"/>
        <v>#N/A</v>
      </c>
      <c r="U685" s="33" t="e">
        <f t="shared" si="127"/>
        <v>#N/A</v>
      </c>
      <c r="V685" s="33" t="e">
        <f t="shared" si="123"/>
        <v>#N/A</v>
      </c>
      <c r="W685" s="124">
        <f t="shared" si="124"/>
        <v>0</v>
      </c>
    </row>
    <row r="686" spans="9:23" x14ac:dyDescent="0.25">
      <c r="I686" s="31">
        <v>0</v>
      </c>
      <c r="J686" s="121">
        <f t="shared" si="128"/>
        <v>0</v>
      </c>
      <c r="K686" s="122" t="e">
        <f>MAX(0,($F686-0+PV(a!$E$8/12,2*$U686*a!$E$9,$W686,0,1)))</f>
        <v>#N/A</v>
      </c>
      <c r="L686" s="122" t="e">
        <f t="shared" si="125"/>
        <v>#N/A</v>
      </c>
      <c r="M686" s="114" t="e">
        <f t="shared" si="126"/>
        <v>#N/A</v>
      </c>
      <c r="N686" s="122" t="e">
        <f>-1*PMT(a!$E$8/12,2*$U686*a!$E$9,$F686-a!$E$4-$I686,0,1)</f>
        <v>#N/A</v>
      </c>
      <c r="O686" s="123" t="e">
        <f>-1*PMT(a!$E$8/12,2*$U686*a!$E$9,$F686-a!$E$4-$J686,0,1)</f>
        <v>#N/A</v>
      </c>
      <c r="P686" s="123" t="e">
        <f t="shared" si="119"/>
        <v>#N/A</v>
      </c>
      <c r="Q686" s="123" t="e">
        <f t="shared" si="120"/>
        <v>#N/A</v>
      </c>
      <c r="R686" s="114" t="e">
        <f>IF($M686&lt;$I686,"Error",IF(AND($K686&gt;$J686,$M686&gt;$K686),"Error",IF(AND($K686&lt;$J686,$M686&gt;$J686),"Error",-1*PMT(a!$E$8/12,2*$U686*a!$E$9,$F686-$M686-a!$E$4,0,1))))</f>
        <v>#N/A</v>
      </c>
      <c r="S686" s="32">
        <f t="shared" si="121"/>
        <v>1</v>
      </c>
      <c r="T686" s="33" t="e">
        <f t="shared" si="122"/>
        <v>#N/A</v>
      </c>
      <c r="U686" s="33" t="e">
        <f t="shared" si="127"/>
        <v>#N/A</v>
      </c>
      <c r="V686" s="33" t="e">
        <f t="shared" si="123"/>
        <v>#N/A</v>
      </c>
      <c r="W686" s="124">
        <f t="shared" si="124"/>
        <v>0</v>
      </c>
    </row>
    <row r="687" spans="9:23" x14ac:dyDescent="0.25">
      <c r="I687" s="31">
        <v>0</v>
      </c>
      <c r="J687" s="121">
        <f t="shared" si="128"/>
        <v>0</v>
      </c>
      <c r="K687" s="122" t="e">
        <f>MAX(0,($F687-0+PV(a!$E$8/12,2*$U687*a!$E$9,$W687,0,1)))</f>
        <v>#N/A</v>
      </c>
      <c r="L687" s="122" t="e">
        <f t="shared" si="125"/>
        <v>#N/A</v>
      </c>
      <c r="M687" s="114" t="e">
        <f t="shared" si="126"/>
        <v>#N/A</v>
      </c>
      <c r="N687" s="122" t="e">
        <f>-1*PMT(a!$E$8/12,2*$U687*a!$E$9,$F687-a!$E$4-$I687,0,1)</f>
        <v>#N/A</v>
      </c>
      <c r="O687" s="123" t="e">
        <f>-1*PMT(a!$E$8/12,2*$U687*a!$E$9,$F687-a!$E$4-$J687,0,1)</f>
        <v>#N/A</v>
      </c>
      <c r="P687" s="123" t="e">
        <f t="shared" si="119"/>
        <v>#N/A</v>
      </c>
      <c r="Q687" s="123" t="e">
        <f t="shared" si="120"/>
        <v>#N/A</v>
      </c>
      <c r="R687" s="114" t="e">
        <f>IF($M687&lt;$I687,"Error",IF(AND($K687&gt;$J687,$M687&gt;$K687),"Error",IF(AND($K687&lt;$J687,$M687&gt;$J687),"Error",-1*PMT(a!$E$8/12,2*$U687*a!$E$9,$F687-$M687-a!$E$4,0,1))))</f>
        <v>#N/A</v>
      </c>
      <c r="S687" s="32">
        <f t="shared" si="121"/>
        <v>1</v>
      </c>
      <c r="T687" s="33" t="e">
        <f t="shared" si="122"/>
        <v>#N/A</v>
      </c>
      <c r="U687" s="33" t="e">
        <f t="shared" si="127"/>
        <v>#N/A</v>
      </c>
      <c r="V687" s="33" t="e">
        <f t="shared" si="123"/>
        <v>#N/A</v>
      </c>
      <c r="W687" s="124">
        <f t="shared" si="124"/>
        <v>0</v>
      </c>
    </row>
    <row r="688" spans="9:23" x14ac:dyDescent="0.25">
      <c r="I688" s="31">
        <v>0</v>
      </c>
      <c r="J688" s="121">
        <f t="shared" si="128"/>
        <v>0</v>
      </c>
      <c r="K688" s="122" t="e">
        <f>MAX(0,($F688-0+PV(a!$E$8/12,2*$U688*a!$E$9,$W688,0,1)))</f>
        <v>#N/A</v>
      </c>
      <c r="L688" s="122" t="e">
        <f t="shared" si="125"/>
        <v>#N/A</v>
      </c>
      <c r="M688" s="114" t="e">
        <f t="shared" si="126"/>
        <v>#N/A</v>
      </c>
      <c r="N688" s="122" t="e">
        <f>-1*PMT(a!$E$8/12,2*$U688*a!$E$9,$F688-a!$E$4-$I688,0,1)</f>
        <v>#N/A</v>
      </c>
      <c r="O688" s="123" t="e">
        <f>-1*PMT(a!$E$8/12,2*$U688*a!$E$9,$F688-a!$E$4-$J688,0,1)</f>
        <v>#N/A</v>
      </c>
      <c r="P688" s="123" t="e">
        <f t="shared" si="119"/>
        <v>#N/A</v>
      </c>
      <c r="Q688" s="123" t="e">
        <f t="shared" si="120"/>
        <v>#N/A</v>
      </c>
      <c r="R688" s="114" t="e">
        <f>IF($M688&lt;$I688,"Error",IF(AND($K688&gt;$J688,$M688&gt;$K688),"Error",IF(AND($K688&lt;$J688,$M688&gt;$J688),"Error",-1*PMT(a!$E$8/12,2*$U688*a!$E$9,$F688-$M688-a!$E$4,0,1))))</f>
        <v>#N/A</v>
      </c>
      <c r="S688" s="32">
        <f t="shared" si="121"/>
        <v>1</v>
      </c>
      <c r="T688" s="33" t="e">
        <f t="shared" si="122"/>
        <v>#N/A</v>
      </c>
      <c r="U688" s="33" t="e">
        <f t="shared" si="127"/>
        <v>#N/A</v>
      </c>
      <c r="V688" s="33" t="e">
        <f t="shared" si="123"/>
        <v>#N/A</v>
      </c>
      <c r="W688" s="124">
        <f t="shared" si="124"/>
        <v>0</v>
      </c>
    </row>
    <row r="689" spans="9:23" x14ac:dyDescent="0.25">
      <c r="I689" s="31">
        <v>0</v>
      </c>
      <c r="J689" s="121">
        <f t="shared" si="128"/>
        <v>0</v>
      </c>
      <c r="K689" s="122" t="e">
        <f>MAX(0,($F689-0+PV(a!$E$8/12,2*$U689*a!$E$9,$W689,0,1)))</f>
        <v>#N/A</v>
      </c>
      <c r="L689" s="122" t="e">
        <f t="shared" si="125"/>
        <v>#N/A</v>
      </c>
      <c r="M689" s="114" t="e">
        <f t="shared" si="126"/>
        <v>#N/A</v>
      </c>
      <c r="N689" s="122" t="e">
        <f>-1*PMT(a!$E$8/12,2*$U689*a!$E$9,$F689-a!$E$4-$I689,0,1)</f>
        <v>#N/A</v>
      </c>
      <c r="O689" s="123" t="e">
        <f>-1*PMT(a!$E$8/12,2*$U689*a!$E$9,$F689-a!$E$4-$J689,0,1)</f>
        <v>#N/A</v>
      </c>
      <c r="P689" s="123" t="e">
        <f t="shared" si="119"/>
        <v>#N/A</v>
      </c>
      <c r="Q689" s="123" t="e">
        <f t="shared" si="120"/>
        <v>#N/A</v>
      </c>
      <c r="R689" s="114" t="e">
        <f>IF($M689&lt;$I689,"Error",IF(AND($K689&gt;$J689,$M689&gt;$K689),"Error",IF(AND($K689&lt;$J689,$M689&gt;$J689),"Error",-1*PMT(a!$E$8/12,2*$U689*a!$E$9,$F689-$M689-a!$E$4,0,1))))</f>
        <v>#N/A</v>
      </c>
      <c r="S689" s="32">
        <f t="shared" si="121"/>
        <v>1</v>
      </c>
      <c r="T689" s="33" t="e">
        <f t="shared" si="122"/>
        <v>#N/A</v>
      </c>
      <c r="U689" s="33" t="e">
        <f t="shared" si="127"/>
        <v>#N/A</v>
      </c>
      <c r="V689" s="33" t="e">
        <f t="shared" si="123"/>
        <v>#N/A</v>
      </c>
      <c r="W689" s="124">
        <f t="shared" si="124"/>
        <v>0</v>
      </c>
    </row>
    <row r="690" spans="9:23" x14ac:dyDescent="0.25">
      <c r="I690" s="31">
        <v>0</v>
      </c>
      <c r="J690" s="121">
        <f t="shared" si="128"/>
        <v>0</v>
      </c>
      <c r="K690" s="122" t="e">
        <f>MAX(0,($F690-0+PV(a!$E$8/12,2*$U690*a!$E$9,$W690,0,1)))</f>
        <v>#N/A</v>
      </c>
      <c r="L690" s="122" t="e">
        <f t="shared" si="125"/>
        <v>#N/A</v>
      </c>
      <c r="M690" s="114" t="e">
        <f t="shared" si="126"/>
        <v>#N/A</v>
      </c>
      <c r="N690" s="122" t="e">
        <f>-1*PMT(a!$E$8/12,2*$U690*a!$E$9,$F690-a!$E$4-$I690,0,1)</f>
        <v>#N/A</v>
      </c>
      <c r="O690" s="123" t="e">
        <f>-1*PMT(a!$E$8/12,2*$U690*a!$E$9,$F690-a!$E$4-$J690,0,1)</f>
        <v>#N/A</v>
      </c>
      <c r="P690" s="123" t="e">
        <f t="shared" si="119"/>
        <v>#N/A</v>
      </c>
      <c r="Q690" s="123" t="e">
        <f t="shared" si="120"/>
        <v>#N/A</v>
      </c>
      <c r="R690" s="114" t="e">
        <f>IF($M690&lt;$I690,"Error",IF(AND($K690&gt;$J690,$M690&gt;$K690),"Error",IF(AND($K690&lt;$J690,$M690&gt;$J690),"Error",-1*PMT(a!$E$8/12,2*$U690*a!$E$9,$F690-$M690-a!$E$4,0,1))))</f>
        <v>#N/A</v>
      </c>
      <c r="S690" s="32">
        <f t="shared" si="121"/>
        <v>1</v>
      </c>
      <c r="T690" s="33" t="e">
        <f t="shared" si="122"/>
        <v>#N/A</v>
      </c>
      <c r="U690" s="33" t="e">
        <f t="shared" si="127"/>
        <v>#N/A</v>
      </c>
      <c r="V690" s="33" t="e">
        <f t="shared" si="123"/>
        <v>#N/A</v>
      </c>
      <c r="W690" s="124">
        <f t="shared" si="124"/>
        <v>0</v>
      </c>
    </row>
    <row r="691" spans="9:23" x14ac:dyDescent="0.25">
      <c r="I691" s="31">
        <v>0</v>
      </c>
      <c r="J691" s="121">
        <f t="shared" si="128"/>
        <v>0</v>
      </c>
      <c r="K691" s="122" t="e">
        <f>MAX(0,($F691-0+PV(a!$E$8/12,2*$U691*a!$E$9,$W691,0,1)))</f>
        <v>#N/A</v>
      </c>
      <c r="L691" s="122" t="e">
        <f t="shared" si="125"/>
        <v>#N/A</v>
      </c>
      <c r="M691" s="114" t="e">
        <f t="shared" si="126"/>
        <v>#N/A</v>
      </c>
      <c r="N691" s="122" t="e">
        <f>-1*PMT(a!$E$8/12,2*$U691*a!$E$9,$F691-a!$E$4-$I691,0,1)</f>
        <v>#N/A</v>
      </c>
      <c r="O691" s="123" t="e">
        <f>-1*PMT(a!$E$8/12,2*$U691*a!$E$9,$F691-a!$E$4-$J691,0,1)</f>
        <v>#N/A</v>
      </c>
      <c r="P691" s="123" t="e">
        <f t="shared" si="119"/>
        <v>#N/A</v>
      </c>
      <c r="Q691" s="123" t="e">
        <f t="shared" si="120"/>
        <v>#N/A</v>
      </c>
      <c r="R691" s="114" t="e">
        <f>IF($M691&lt;$I691,"Error",IF(AND($K691&gt;$J691,$M691&gt;$K691),"Error",IF(AND($K691&lt;$J691,$M691&gt;$J691),"Error",-1*PMT(a!$E$8/12,2*$U691*a!$E$9,$F691-$M691-a!$E$4,0,1))))</f>
        <v>#N/A</v>
      </c>
      <c r="S691" s="32">
        <f t="shared" si="121"/>
        <v>1</v>
      </c>
      <c r="T691" s="33" t="e">
        <f t="shared" si="122"/>
        <v>#N/A</v>
      </c>
      <c r="U691" s="33" t="e">
        <f t="shared" si="127"/>
        <v>#N/A</v>
      </c>
      <c r="V691" s="33" t="e">
        <f t="shared" si="123"/>
        <v>#N/A</v>
      </c>
      <c r="W691" s="124">
        <f t="shared" si="124"/>
        <v>0</v>
      </c>
    </row>
    <row r="692" spans="9:23" x14ac:dyDescent="0.25">
      <c r="I692" s="31">
        <v>0</v>
      </c>
      <c r="J692" s="121">
        <f t="shared" si="128"/>
        <v>0</v>
      </c>
      <c r="K692" s="122" t="e">
        <f>MAX(0,($F692-0+PV(a!$E$8/12,2*$U692*a!$E$9,$W692,0,1)))</f>
        <v>#N/A</v>
      </c>
      <c r="L692" s="122" t="e">
        <f t="shared" si="125"/>
        <v>#N/A</v>
      </c>
      <c r="M692" s="114" t="e">
        <f t="shared" si="126"/>
        <v>#N/A</v>
      </c>
      <c r="N692" s="122" t="e">
        <f>-1*PMT(a!$E$8/12,2*$U692*a!$E$9,$F692-a!$E$4-$I692,0,1)</f>
        <v>#N/A</v>
      </c>
      <c r="O692" s="123" t="e">
        <f>-1*PMT(a!$E$8/12,2*$U692*a!$E$9,$F692-a!$E$4-$J692,0,1)</f>
        <v>#N/A</v>
      </c>
      <c r="P692" s="123" t="e">
        <f t="shared" si="119"/>
        <v>#N/A</v>
      </c>
      <c r="Q692" s="123" t="e">
        <f t="shared" si="120"/>
        <v>#N/A</v>
      </c>
      <c r="R692" s="114" t="e">
        <f>IF($M692&lt;$I692,"Error",IF(AND($K692&gt;$J692,$M692&gt;$K692),"Error",IF(AND($K692&lt;$J692,$M692&gt;$J692),"Error",-1*PMT(a!$E$8/12,2*$U692*a!$E$9,$F692-$M692-a!$E$4,0,1))))</f>
        <v>#N/A</v>
      </c>
      <c r="S692" s="32">
        <f t="shared" si="121"/>
        <v>1</v>
      </c>
      <c r="T692" s="33" t="e">
        <f t="shared" si="122"/>
        <v>#N/A</v>
      </c>
      <c r="U692" s="33" t="e">
        <f t="shared" si="127"/>
        <v>#N/A</v>
      </c>
      <c r="V692" s="33" t="e">
        <f t="shared" si="123"/>
        <v>#N/A</v>
      </c>
      <c r="W692" s="124">
        <f t="shared" si="124"/>
        <v>0</v>
      </c>
    </row>
    <row r="693" spans="9:23" x14ac:dyDescent="0.25">
      <c r="I693" s="31">
        <v>0</v>
      </c>
      <c r="J693" s="121">
        <f t="shared" si="128"/>
        <v>0</v>
      </c>
      <c r="K693" s="122" t="e">
        <f>MAX(0,($F693-0+PV(a!$E$8/12,2*$U693*a!$E$9,$W693,0,1)))</f>
        <v>#N/A</v>
      </c>
      <c r="L693" s="122" t="e">
        <f t="shared" si="125"/>
        <v>#N/A</v>
      </c>
      <c r="M693" s="114" t="e">
        <f t="shared" si="126"/>
        <v>#N/A</v>
      </c>
      <c r="N693" s="122" t="e">
        <f>-1*PMT(a!$E$8/12,2*$U693*a!$E$9,$F693-a!$E$4-$I693,0,1)</f>
        <v>#N/A</v>
      </c>
      <c r="O693" s="123" t="e">
        <f>-1*PMT(a!$E$8/12,2*$U693*a!$E$9,$F693-a!$E$4-$J693,0,1)</f>
        <v>#N/A</v>
      </c>
      <c r="P693" s="123" t="e">
        <f t="shared" si="119"/>
        <v>#N/A</v>
      </c>
      <c r="Q693" s="123" t="e">
        <f t="shared" si="120"/>
        <v>#N/A</v>
      </c>
      <c r="R693" s="114" t="e">
        <f>IF($M693&lt;$I693,"Error",IF(AND($K693&gt;$J693,$M693&gt;$K693),"Error",IF(AND($K693&lt;$J693,$M693&gt;$J693),"Error",-1*PMT(a!$E$8/12,2*$U693*a!$E$9,$F693-$M693-a!$E$4,0,1))))</f>
        <v>#N/A</v>
      </c>
      <c r="S693" s="32">
        <f t="shared" si="121"/>
        <v>1</v>
      </c>
      <c r="T693" s="33" t="e">
        <f t="shared" si="122"/>
        <v>#N/A</v>
      </c>
      <c r="U693" s="33" t="e">
        <f t="shared" si="127"/>
        <v>#N/A</v>
      </c>
      <c r="V693" s="33" t="e">
        <f t="shared" si="123"/>
        <v>#N/A</v>
      </c>
      <c r="W693" s="124">
        <f t="shared" si="124"/>
        <v>0</v>
      </c>
    </row>
    <row r="694" spans="9:23" x14ac:dyDescent="0.25">
      <c r="I694" s="31">
        <v>0</v>
      </c>
      <c r="J694" s="121">
        <f t="shared" si="128"/>
        <v>0</v>
      </c>
      <c r="K694" s="122" t="e">
        <f>MAX(0,($F694-0+PV(a!$E$8/12,2*$U694*a!$E$9,$W694,0,1)))</f>
        <v>#N/A</v>
      </c>
      <c r="L694" s="122" t="e">
        <f t="shared" si="125"/>
        <v>#N/A</v>
      </c>
      <c r="M694" s="114" t="e">
        <f t="shared" si="126"/>
        <v>#N/A</v>
      </c>
      <c r="N694" s="122" t="e">
        <f>-1*PMT(a!$E$8/12,2*$U694*a!$E$9,$F694-a!$E$4-$I694,0,1)</f>
        <v>#N/A</v>
      </c>
      <c r="O694" s="123" t="e">
        <f>-1*PMT(a!$E$8/12,2*$U694*a!$E$9,$F694-a!$E$4-$J694,0,1)</f>
        <v>#N/A</v>
      </c>
      <c r="P694" s="123" t="e">
        <f t="shared" si="119"/>
        <v>#N/A</v>
      </c>
      <c r="Q694" s="123" t="e">
        <f t="shared" si="120"/>
        <v>#N/A</v>
      </c>
      <c r="R694" s="114" t="e">
        <f>IF($M694&lt;$I694,"Error",IF(AND($K694&gt;$J694,$M694&gt;$K694),"Error",IF(AND($K694&lt;$J694,$M694&gt;$J694),"Error",-1*PMT(a!$E$8/12,2*$U694*a!$E$9,$F694-$M694-a!$E$4,0,1))))</f>
        <v>#N/A</v>
      </c>
      <c r="S694" s="32">
        <f t="shared" si="121"/>
        <v>1</v>
      </c>
      <c r="T694" s="33" t="e">
        <f t="shared" si="122"/>
        <v>#N/A</v>
      </c>
      <c r="U694" s="33" t="e">
        <f t="shared" si="127"/>
        <v>#N/A</v>
      </c>
      <c r="V694" s="33" t="e">
        <f t="shared" si="123"/>
        <v>#N/A</v>
      </c>
      <c r="W694" s="124">
        <f t="shared" si="124"/>
        <v>0</v>
      </c>
    </row>
    <row r="695" spans="9:23" x14ac:dyDescent="0.25">
      <c r="I695" s="31">
        <v>0</v>
      </c>
      <c r="J695" s="121">
        <f t="shared" si="128"/>
        <v>0</v>
      </c>
      <c r="K695" s="122" t="e">
        <f>MAX(0,($F695-0+PV(a!$E$8/12,2*$U695*a!$E$9,$W695,0,1)))</f>
        <v>#N/A</v>
      </c>
      <c r="L695" s="122" t="e">
        <f t="shared" si="125"/>
        <v>#N/A</v>
      </c>
      <c r="M695" s="114" t="e">
        <f t="shared" si="126"/>
        <v>#N/A</v>
      </c>
      <c r="N695" s="122" t="e">
        <f>-1*PMT(a!$E$8/12,2*$U695*a!$E$9,$F695-a!$E$4-$I695,0,1)</f>
        <v>#N/A</v>
      </c>
      <c r="O695" s="123" t="e">
        <f>-1*PMT(a!$E$8/12,2*$U695*a!$E$9,$F695-a!$E$4-$J695,0,1)</f>
        <v>#N/A</v>
      </c>
      <c r="P695" s="123" t="e">
        <f t="shared" ref="P695:P758" si="129">IF(K695=0,N695,W695)</f>
        <v>#N/A</v>
      </c>
      <c r="Q695" s="123" t="e">
        <f t="shared" ref="Q695:Q758" si="130">IF(K695=L695,P695,R695)</f>
        <v>#N/A</v>
      </c>
      <c r="R695" s="114" t="e">
        <f>IF($M695&lt;$I695,"Error",IF(AND($K695&gt;$J695,$M695&gt;$K695),"Error",IF(AND($K695&lt;$J695,$M695&gt;$J695),"Error",-1*PMT(a!$E$8/12,2*$U695*a!$E$9,$F695-$M695-a!$E$4,0,1))))</f>
        <v>#N/A</v>
      </c>
      <c r="S695" s="32">
        <f t="shared" ref="S695:S758" si="131">IF(E695="F",0,1)</f>
        <v>1</v>
      </c>
      <c r="T695" s="33" t="e">
        <f t="shared" ref="T695:T758" si="132">IF($S695=1,VLOOKUP(H695,M,11,FALSE),VLOOKUP(H695,F,11,FALSE))</f>
        <v>#N/A</v>
      </c>
      <c r="U695" s="33" t="e">
        <f t="shared" si="127"/>
        <v>#N/A</v>
      </c>
      <c r="V695" s="33" t="e">
        <f t="shared" ref="V695:V758" si="133">+U695*2</f>
        <v>#N/A</v>
      </c>
      <c r="W695" s="124">
        <f t="shared" ref="W695:W758" si="134">+G695/12*0.5</f>
        <v>0</v>
      </c>
    </row>
    <row r="696" spans="9:23" x14ac:dyDescent="0.25">
      <c r="I696" s="31">
        <v>0</v>
      </c>
      <c r="J696" s="121">
        <f t="shared" si="128"/>
        <v>0</v>
      </c>
      <c r="K696" s="122" t="e">
        <f>MAX(0,($F696-0+PV(a!$E$8/12,2*$U696*a!$E$9,$W696,0,1)))</f>
        <v>#N/A</v>
      </c>
      <c r="L696" s="122" t="e">
        <f t="shared" si="125"/>
        <v>#N/A</v>
      </c>
      <c r="M696" s="114" t="e">
        <f t="shared" si="126"/>
        <v>#N/A</v>
      </c>
      <c r="N696" s="122" t="e">
        <f>-1*PMT(a!$E$8/12,2*$U696*a!$E$9,$F696-a!$E$4-$I696,0,1)</f>
        <v>#N/A</v>
      </c>
      <c r="O696" s="123" t="e">
        <f>-1*PMT(a!$E$8/12,2*$U696*a!$E$9,$F696-a!$E$4-$J696,0,1)</f>
        <v>#N/A</v>
      </c>
      <c r="P696" s="123" t="e">
        <f t="shared" si="129"/>
        <v>#N/A</v>
      </c>
      <c r="Q696" s="123" t="e">
        <f t="shared" si="130"/>
        <v>#N/A</v>
      </c>
      <c r="R696" s="114" t="e">
        <f>IF($M696&lt;$I696,"Error",IF(AND($K696&gt;$J696,$M696&gt;$K696),"Error",IF(AND($K696&lt;$J696,$M696&gt;$J696),"Error",-1*PMT(a!$E$8/12,2*$U696*a!$E$9,$F696-$M696-a!$E$4,0,1))))</f>
        <v>#N/A</v>
      </c>
      <c r="S696" s="32">
        <f t="shared" si="131"/>
        <v>1</v>
      </c>
      <c r="T696" s="33" t="e">
        <f t="shared" si="132"/>
        <v>#N/A</v>
      </c>
      <c r="U696" s="33" t="e">
        <f t="shared" si="127"/>
        <v>#N/A</v>
      </c>
      <c r="V696" s="33" t="e">
        <f t="shared" si="133"/>
        <v>#N/A</v>
      </c>
      <c r="W696" s="124">
        <f t="shared" si="134"/>
        <v>0</v>
      </c>
    </row>
    <row r="697" spans="9:23" x14ac:dyDescent="0.25">
      <c r="I697" s="31">
        <v>0</v>
      </c>
      <c r="J697" s="121">
        <f t="shared" si="128"/>
        <v>0</v>
      </c>
      <c r="K697" s="122" t="e">
        <f>MAX(0,($F697-0+PV(a!$E$8/12,2*$U697*a!$E$9,$W697,0,1)))</f>
        <v>#N/A</v>
      </c>
      <c r="L697" s="122" t="e">
        <f t="shared" si="125"/>
        <v>#N/A</v>
      </c>
      <c r="M697" s="114" t="e">
        <f t="shared" si="126"/>
        <v>#N/A</v>
      </c>
      <c r="N697" s="122" t="e">
        <f>-1*PMT(a!$E$8/12,2*$U697*a!$E$9,$F697-a!$E$4-$I697,0,1)</f>
        <v>#N/A</v>
      </c>
      <c r="O697" s="123" t="e">
        <f>-1*PMT(a!$E$8/12,2*$U697*a!$E$9,$F697-a!$E$4-$J697,0,1)</f>
        <v>#N/A</v>
      </c>
      <c r="P697" s="123" t="e">
        <f t="shared" si="129"/>
        <v>#N/A</v>
      </c>
      <c r="Q697" s="123" t="e">
        <f t="shared" si="130"/>
        <v>#N/A</v>
      </c>
      <c r="R697" s="114" t="e">
        <f>IF($M697&lt;$I697,"Error",IF(AND($K697&gt;$J697,$M697&gt;$K697),"Error",IF(AND($K697&lt;$J697,$M697&gt;$J697),"Error",-1*PMT(a!$E$8/12,2*$U697*a!$E$9,$F697-$M697-a!$E$4,0,1))))</f>
        <v>#N/A</v>
      </c>
      <c r="S697" s="32">
        <f t="shared" si="131"/>
        <v>1</v>
      </c>
      <c r="T697" s="33" t="e">
        <f t="shared" si="132"/>
        <v>#N/A</v>
      </c>
      <c r="U697" s="33" t="e">
        <f t="shared" si="127"/>
        <v>#N/A</v>
      </c>
      <c r="V697" s="33" t="e">
        <f t="shared" si="133"/>
        <v>#N/A</v>
      </c>
      <c r="W697" s="124">
        <f t="shared" si="134"/>
        <v>0</v>
      </c>
    </row>
    <row r="698" spans="9:23" x14ac:dyDescent="0.25">
      <c r="I698" s="31">
        <v>0</v>
      </c>
      <c r="J698" s="121">
        <f t="shared" si="128"/>
        <v>0</v>
      </c>
      <c r="K698" s="122" t="e">
        <f>MAX(0,($F698-0+PV(a!$E$8/12,2*$U698*a!$E$9,$W698,0,1)))</f>
        <v>#N/A</v>
      </c>
      <c r="L698" s="122" t="e">
        <f t="shared" si="125"/>
        <v>#N/A</v>
      </c>
      <c r="M698" s="114" t="e">
        <f t="shared" si="126"/>
        <v>#N/A</v>
      </c>
      <c r="N698" s="122" t="e">
        <f>-1*PMT(a!$E$8/12,2*$U698*a!$E$9,$F698-a!$E$4-$I698,0,1)</f>
        <v>#N/A</v>
      </c>
      <c r="O698" s="123" t="e">
        <f>-1*PMT(a!$E$8/12,2*$U698*a!$E$9,$F698-a!$E$4-$J698,0,1)</f>
        <v>#N/A</v>
      </c>
      <c r="P698" s="123" t="e">
        <f t="shared" si="129"/>
        <v>#N/A</v>
      </c>
      <c r="Q698" s="123" t="e">
        <f t="shared" si="130"/>
        <v>#N/A</v>
      </c>
      <c r="R698" s="114" t="e">
        <f>IF($M698&lt;$I698,"Error",IF(AND($K698&gt;$J698,$M698&gt;$K698),"Error",IF(AND($K698&lt;$J698,$M698&gt;$J698),"Error",-1*PMT(a!$E$8/12,2*$U698*a!$E$9,$F698-$M698-a!$E$4,0,1))))</f>
        <v>#N/A</v>
      </c>
      <c r="S698" s="32">
        <f t="shared" si="131"/>
        <v>1</v>
      </c>
      <c r="T698" s="33" t="e">
        <f t="shared" si="132"/>
        <v>#N/A</v>
      </c>
      <c r="U698" s="33" t="e">
        <f t="shared" si="127"/>
        <v>#N/A</v>
      </c>
      <c r="V698" s="33" t="e">
        <f t="shared" si="133"/>
        <v>#N/A</v>
      </c>
      <c r="W698" s="124">
        <f t="shared" si="134"/>
        <v>0</v>
      </c>
    </row>
    <row r="699" spans="9:23" x14ac:dyDescent="0.25">
      <c r="I699" s="31">
        <v>0</v>
      </c>
      <c r="J699" s="121">
        <f t="shared" si="128"/>
        <v>0</v>
      </c>
      <c r="K699" s="122" t="e">
        <f>MAX(0,($F699-0+PV(a!$E$8/12,2*$U699*a!$E$9,$W699,0,1)))</f>
        <v>#N/A</v>
      </c>
      <c r="L699" s="122" t="e">
        <f t="shared" si="125"/>
        <v>#N/A</v>
      </c>
      <c r="M699" s="114" t="e">
        <f t="shared" si="126"/>
        <v>#N/A</v>
      </c>
      <c r="N699" s="122" t="e">
        <f>-1*PMT(a!$E$8/12,2*$U699*a!$E$9,$F699-a!$E$4-$I699,0,1)</f>
        <v>#N/A</v>
      </c>
      <c r="O699" s="123" t="e">
        <f>-1*PMT(a!$E$8/12,2*$U699*a!$E$9,$F699-a!$E$4-$J699,0,1)</f>
        <v>#N/A</v>
      </c>
      <c r="P699" s="123" t="e">
        <f t="shared" si="129"/>
        <v>#N/A</v>
      </c>
      <c r="Q699" s="123" t="e">
        <f t="shared" si="130"/>
        <v>#N/A</v>
      </c>
      <c r="R699" s="114" t="e">
        <f>IF($M699&lt;$I699,"Error",IF(AND($K699&gt;$J699,$M699&gt;$K699),"Error",IF(AND($K699&lt;$J699,$M699&gt;$J699),"Error",-1*PMT(a!$E$8/12,2*$U699*a!$E$9,$F699-$M699-a!$E$4,0,1))))</f>
        <v>#N/A</v>
      </c>
      <c r="S699" s="32">
        <f t="shared" si="131"/>
        <v>1</v>
      </c>
      <c r="T699" s="33" t="e">
        <f t="shared" si="132"/>
        <v>#N/A</v>
      </c>
      <c r="U699" s="33" t="e">
        <f t="shared" si="127"/>
        <v>#N/A</v>
      </c>
      <c r="V699" s="33" t="e">
        <f t="shared" si="133"/>
        <v>#N/A</v>
      </c>
      <c r="W699" s="124">
        <f t="shared" si="134"/>
        <v>0</v>
      </c>
    </row>
    <row r="700" spans="9:23" x14ac:dyDescent="0.25">
      <c r="I700" s="31">
        <v>0</v>
      </c>
      <c r="J700" s="121">
        <f t="shared" si="128"/>
        <v>0</v>
      </c>
      <c r="K700" s="122" t="e">
        <f>MAX(0,($F700-0+PV(a!$E$8/12,2*$U700*a!$E$9,$W700,0,1)))</f>
        <v>#N/A</v>
      </c>
      <c r="L700" s="122" t="e">
        <f t="shared" si="125"/>
        <v>#N/A</v>
      </c>
      <c r="M700" s="114" t="e">
        <f t="shared" si="126"/>
        <v>#N/A</v>
      </c>
      <c r="N700" s="122" t="e">
        <f>-1*PMT(a!$E$8/12,2*$U700*a!$E$9,$F700-a!$E$4-$I700,0,1)</f>
        <v>#N/A</v>
      </c>
      <c r="O700" s="123" t="e">
        <f>-1*PMT(a!$E$8/12,2*$U700*a!$E$9,$F700-a!$E$4-$J700,0,1)</f>
        <v>#N/A</v>
      </c>
      <c r="P700" s="123" t="e">
        <f t="shared" si="129"/>
        <v>#N/A</v>
      </c>
      <c r="Q700" s="123" t="e">
        <f t="shared" si="130"/>
        <v>#N/A</v>
      </c>
      <c r="R700" s="114" t="e">
        <f>IF($M700&lt;$I700,"Error",IF(AND($K700&gt;$J700,$M700&gt;$K700),"Error",IF(AND($K700&lt;$J700,$M700&gt;$J700),"Error",-1*PMT(a!$E$8/12,2*$U700*a!$E$9,$F700-$M700-a!$E$4,0,1))))</f>
        <v>#N/A</v>
      </c>
      <c r="S700" s="32">
        <f t="shared" si="131"/>
        <v>1</v>
      </c>
      <c r="T700" s="33" t="e">
        <f t="shared" si="132"/>
        <v>#N/A</v>
      </c>
      <c r="U700" s="33" t="e">
        <f t="shared" si="127"/>
        <v>#N/A</v>
      </c>
      <c r="V700" s="33" t="e">
        <f t="shared" si="133"/>
        <v>#N/A</v>
      </c>
      <c r="W700" s="124">
        <f t="shared" si="134"/>
        <v>0</v>
      </c>
    </row>
    <row r="701" spans="9:23" x14ac:dyDescent="0.25">
      <c r="I701" s="31">
        <v>0</v>
      </c>
      <c r="J701" s="121">
        <f t="shared" si="128"/>
        <v>0</v>
      </c>
      <c r="K701" s="122" t="e">
        <f>MAX(0,($F701-0+PV(a!$E$8/12,2*$U701*a!$E$9,$W701,0,1)))</f>
        <v>#N/A</v>
      </c>
      <c r="L701" s="122" t="e">
        <f t="shared" si="125"/>
        <v>#N/A</v>
      </c>
      <c r="M701" s="114" t="e">
        <f t="shared" si="126"/>
        <v>#N/A</v>
      </c>
      <c r="N701" s="122" t="e">
        <f>-1*PMT(a!$E$8/12,2*$U701*a!$E$9,$F701-a!$E$4-$I701,0,1)</f>
        <v>#N/A</v>
      </c>
      <c r="O701" s="123" t="e">
        <f>-1*PMT(a!$E$8/12,2*$U701*a!$E$9,$F701-a!$E$4-$J701,0,1)</f>
        <v>#N/A</v>
      </c>
      <c r="P701" s="123" t="e">
        <f t="shared" si="129"/>
        <v>#N/A</v>
      </c>
      <c r="Q701" s="123" t="e">
        <f t="shared" si="130"/>
        <v>#N/A</v>
      </c>
      <c r="R701" s="114" t="e">
        <f>IF($M701&lt;$I701,"Error",IF(AND($K701&gt;$J701,$M701&gt;$K701),"Error",IF(AND($K701&lt;$J701,$M701&gt;$J701),"Error",-1*PMT(a!$E$8/12,2*$U701*a!$E$9,$F701-$M701-a!$E$4,0,1))))</f>
        <v>#N/A</v>
      </c>
      <c r="S701" s="32">
        <f t="shared" si="131"/>
        <v>1</v>
      </c>
      <c r="T701" s="33" t="e">
        <f t="shared" si="132"/>
        <v>#N/A</v>
      </c>
      <c r="U701" s="33" t="e">
        <f t="shared" si="127"/>
        <v>#N/A</v>
      </c>
      <c r="V701" s="33" t="e">
        <f t="shared" si="133"/>
        <v>#N/A</v>
      </c>
      <c r="W701" s="124">
        <f t="shared" si="134"/>
        <v>0</v>
      </c>
    </row>
    <row r="702" spans="9:23" x14ac:dyDescent="0.25">
      <c r="I702" s="31">
        <v>0</v>
      </c>
      <c r="J702" s="121">
        <f t="shared" si="128"/>
        <v>0</v>
      </c>
      <c r="K702" s="122" t="e">
        <f>MAX(0,($F702-0+PV(a!$E$8/12,2*$U702*a!$E$9,$W702,0,1)))</f>
        <v>#N/A</v>
      </c>
      <c r="L702" s="122" t="e">
        <f t="shared" si="125"/>
        <v>#N/A</v>
      </c>
      <c r="M702" s="114" t="e">
        <f t="shared" si="126"/>
        <v>#N/A</v>
      </c>
      <c r="N702" s="122" t="e">
        <f>-1*PMT(a!$E$8/12,2*$U702*a!$E$9,$F702-a!$E$4-$I702,0,1)</f>
        <v>#N/A</v>
      </c>
      <c r="O702" s="123" t="e">
        <f>-1*PMT(a!$E$8/12,2*$U702*a!$E$9,$F702-a!$E$4-$J702,0,1)</f>
        <v>#N/A</v>
      </c>
      <c r="P702" s="123" t="e">
        <f t="shared" si="129"/>
        <v>#N/A</v>
      </c>
      <c r="Q702" s="123" t="e">
        <f t="shared" si="130"/>
        <v>#N/A</v>
      </c>
      <c r="R702" s="114" t="e">
        <f>IF($M702&lt;$I702,"Error",IF(AND($K702&gt;$J702,$M702&gt;$K702),"Error",IF(AND($K702&lt;$J702,$M702&gt;$J702),"Error",-1*PMT(a!$E$8/12,2*$U702*a!$E$9,$F702-$M702-a!$E$4,0,1))))</f>
        <v>#N/A</v>
      </c>
      <c r="S702" s="32">
        <f t="shared" si="131"/>
        <v>1</v>
      </c>
      <c r="T702" s="33" t="e">
        <f t="shared" si="132"/>
        <v>#N/A</v>
      </c>
      <c r="U702" s="33" t="e">
        <f t="shared" si="127"/>
        <v>#N/A</v>
      </c>
      <c r="V702" s="33" t="e">
        <f t="shared" si="133"/>
        <v>#N/A</v>
      </c>
      <c r="W702" s="124">
        <f t="shared" si="134"/>
        <v>0</v>
      </c>
    </row>
    <row r="703" spans="9:23" x14ac:dyDescent="0.25">
      <c r="I703" s="31">
        <v>0</v>
      </c>
      <c r="J703" s="121">
        <f t="shared" si="128"/>
        <v>0</v>
      </c>
      <c r="K703" s="122" t="e">
        <f>MAX(0,($F703-0+PV(a!$E$8/12,2*$U703*a!$E$9,$W703,0,1)))</f>
        <v>#N/A</v>
      </c>
      <c r="L703" s="122" t="e">
        <f t="shared" si="125"/>
        <v>#N/A</v>
      </c>
      <c r="M703" s="114" t="e">
        <f t="shared" si="126"/>
        <v>#N/A</v>
      </c>
      <c r="N703" s="122" t="e">
        <f>-1*PMT(a!$E$8/12,2*$U703*a!$E$9,$F703-a!$E$4-$I703,0,1)</f>
        <v>#N/A</v>
      </c>
      <c r="O703" s="123" t="e">
        <f>-1*PMT(a!$E$8/12,2*$U703*a!$E$9,$F703-a!$E$4-$J703,0,1)</f>
        <v>#N/A</v>
      </c>
      <c r="P703" s="123" t="e">
        <f t="shared" si="129"/>
        <v>#N/A</v>
      </c>
      <c r="Q703" s="123" t="e">
        <f t="shared" si="130"/>
        <v>#N/A</v>
      </c>
      <c r="R703" s="114" t="e">
        <f>IF($M703&lt;$I703,"Error",IF(AND($K703&gt;$J703,$M703&gt;$K703),"Error",IF(AND($K703&lt;$J703,$M703&gt;$J703),"Error",-1*PMT(a!$E$8/12,2*$U703*a!$E$9,$F703-$M703-a!$E$4,0,1))))</f>
        <v>#N/A</v>
      </c>
      <c r="S703" s="32">
        <f t="shared" si="131"/>
        <v>1</v>
      </c>
      <c r="T703" s="33" t="e">
        <f t="shared" si="132"/>
        <v>#N/A</v>
      </c>
      <c r="U703" s="33" t="e">
        <f t="shared" si="127"/>
        <v>#N/A</v>
      </c>
      <c r="V703" s="33" t="e">
        <f t="shared" si="133"/>
        <v>#N/A</v>
      </c>
      <c r="W703" s="124">
        <f t="shared" si="134"/>
        <v>0</v>
      </c>
    </row>
    <row r="704" spans="9:23" x14ac:dyDescent="0.25">
      <c r="I704" s="31">
        <v>0</v>
      </c>
      <c r="J704" s="121">
        <f t="shared" si="128"/>
        <v>0</v>
      </c>
      <c r="K704" s="122" t="e">
        <f>MAX(0,($F704-0+PV(a!$E$8/12,2*$U704*a!$E$9,$W704,0,1)))</f>
        <v>#N/A</v>
      </c>
      <c r="L704" s="122" t="e">
        <f t="shared" si="125"/>
        <v>#N/A</v>
      </c>
      <c r="M704" s="114" t="e">
        <f t="shared" si="126"/>
        <v>#N/A</v>
      </c>
      <c r="N704" s="122" t="e">
        <f>-1*PMT(a!$E$8/12,2*$U704*a!$E$9,$F704-a!$E$4-$I704,0,1)</f>
        <v>#N/A</v>
      </c>
      <c r="O704" s="123" t="e">
        <f>-1*PMT(a!$E$8/12,2*$U704*a!$E$9,$F704-a!$E$4-$J704,0,1)</f>
        <v>#N/A</v>
      </c>
      <c r="P704" s="123" t="e">
        <f t="shared" si="129"/>
        <v>#N/A</v>
      </c>
      <c r="Q704" s="123" t="e">
        <f t="shared" si="130"/>
        <v>#N/A</v>
      </c>
      <c r="R704" s="114" t="e">
        <f>IF($M704&lt;$I704,"Error",IF(AND($K704&gt;$J704,$M704&gt;$K704),"Error",IF(AND($K704&lt;$J704,$M704&gt;$J704),"Error",-1*PMT(a!$E$8/12,2*$U704*a!$E$9,$F704-$M704-a!$E$4,0,1))))</f>
        <v>#N/A</v>
      </c>
      <c r="S704" s="32">
        <f t="shared" si="131"/>
        <v>1</v>
      </c>
      <c r="T704" s="33" t="e">
        <f t="shared" si="132"/>
        <v>#N/A</v>
      </c>
      <c r="U704" s="33" t="e">
        <f t="shared" si="127"/>
        <v>#N/A</v>
      </c>
      <c r="V704" s="33" t="e">
        <f t="shared" si="133"/>
        <v>#N/A</v>
      </c>
      <c r="W704" s="124">
        <f t="shared" si="134"/>
        <v>0</v>
      </c>
    </row>
    <row r="705" spans="9:23" x14ac:dyDescent="0.25">
      <c r="I705" s="31">
        <v>0</v>
      </c>
      <c r="J705" s="121">
        <f t="shared" si="128"/>
        <v>0</v>
      </c>
      <c r="K705" s="122" t="e">
        <f>MAX(0,($F705-0+PV(a!$E$8/12,2*$U705*a!$E$9,$W705,0,1)))</f>
        <v>#N/A</v>
      </c>
      <c r="L705" s="122" t="e">
        <f t="shared" si="125"/>
        <v>#N/A</v>
      </c>
      <c r="M705" s="114" t="e">
        <f t="shared" si="126"/>
        <v>#N/A</v>
      </c>
      <c r="N705" s="122" t="e">
        <f>-1*PMT(a!$E$8/12,2*$U705*a!$E$9,$F705-a!$E$4-$I705,0,1)</f>
        <v>#N/A</v>
      </c>
      <c r="O705" s="123" t="e">
        <f>-1*PMT(a!$E$8/12,2*$U705*a!$E$9,$F705-a!$E$4-$J705,0,1)</f>
        <v>#N/A</v>
      </c>
      <c r="P705" s="123" t="e">
        <f t="shared" si="129"/>
        <v>#N/A</v>
      </c>
      <c r="Q705" s="123" t="e">
        <f t="shared" si="130"/>
        <v>#N/A</v>
      </c>
      <c r="R705" s="114" t="e">
        <f>IF($M705&lt;$I705,"Error",IF(AND($K705&gt;$J705,$M705&gt;$K705),"Error",IF(AND($K705&lt;$J705,$M705&gt;$J705),"Error",-1*PMT(a!$E$8/12,2*$U705*a!$E$9,$F705-$M705-a!$E$4,0,1))))</f>
        <v>#N/A</v>
      </c>
      <c r="S705" s="32">
        <f t="shared" si="131"/>
        <v>1</v>
      </c>
      <c r="T705" s="33" t="e">
        <f t="shared" si="132"/>
        <v>#N/A</v>
      </c>
      <c r="U705" s="33" t="e">
        <f t="shared" si="127"/>
        <v>#N/A</v>
      </c>
      <c r="V705" s="33" t="e">
        <f t="shared" si="133"/>
        <v>#N/A</v>
      </c>
      <c r="W705" s="124">
        <f t="shared" si="134"/>
        <v>0</v>
      </c>
    </row>
    <row r="706" spans="9:23" x14ac:dyDescent="0.25">
      <c r="I706" s="31">
        <v>0</v>
      </c>
      <c r="J706" s="121">
        <f t="shared" si="128"/>
        <v>0</v>
      </c>
      <c r="K706" s="122" t="e">
        <f>MAX(0,($F706-0+PV(a!$E$8/12,2*$U706*a!$E$9,$W706,0,1)))</f>
        <v>#N/A</v>
      </c>
      <c r="L706" s="122" t="e">
        <f t="shared" si="125"/>
        <v>#N/A</v>
      </c>
      <c r="M706" s="114" t="e">
        <f t="shared" si="126"/>
        <v>#N/A</v>
      </c>
      <c r="N706" s="122" t="e">
        <f>-1*PMT(a!$E$8/12,2*$U706*a!$E$9,$F706-a!$E$4-$I706,0,1)</f>
        <v>#N/A</v>
      </c>
      <c r="O706" s="123" t="e">
        <f>-1*PMT(a!$E$8/12,2*$U706*a!$E$9,$F706-a!$E$4-$J706,0,1)</f>
        <v>#N/A</v>
      </c>
      <c r="P706" s="123" t="e">
        <f t="shared" si="129"/>
        <v>#N/A</v>
      </c>
      <c r="Q706" s="123" t="e">
        <f t="shared" si="130"/>
        <v>#N/A</v>
      </c>
      <c r="R706" s="114" t="e">
        <f>IF($M706&lt;$I706,"Error",IF(AND($K706&gt;$J706,$M706&gt;$K706),"Error",IF(AND($K706&lt;$J706,$M706&gt;$J706),"Error",-1*PMT(a!$E$8/12,2*$U706*a!$E$9,$F706-$M706-a!$E$4,0,1))))</f>
        <v>#N/A</v>
      </c>
      <c r="S706" s="32">
        <f t="shared" si="131"/>
        <v>1</v>
      </c>
      <c r="T706" s="33" t="e">
        <f t="shared" si="132"/>
        <v>#N/A</v>
      </c>
      <c r="U706" s="33" t="e">
        <f t="shared" si="127"/>
        <v>#N/A</v>
      </c>
      <c r="V706" s="33" t="e">
        <f t="shared" si="133"/>
        <v>#N/A</v>
      </c>
      <c r="W706" s="124">
        <f t="shared" si="134"/>
        <v>0</v>
      </c>
    </row>
    <row r="707" spans="9:23" x14ac:dyDescent="0.25">
      <c r="I707" s="31">
        <v>0</v>
      </c>
      <c r="J707" s="121">
        <f t="shared" si="128"/>
        <v>0</v>
      </c>
      <c r="K707" s="122" t="e">
        <f>MAX(0,($F707-0+PV(a!$E$8/12,2*$U707*a!$E$9,$W707,0,1)))</f>
        <v>#N/A</v>
      </c>
      <c r="L707" s="122" t="e">
        <f t="shared" ref="L707:L770" si="135">MAX(IF(K707&gt;F707*0.5,F707*0.5,K707),J707)</f>
        <v>#N/A</v>
      </c>
      <c r="M707" s="114" t="e">
        <f t="shared" ref="M707:M770" si="136">IF(OR(K707&lt;=0,K707&lt;J707),J707,MIN(K707,F707*50%))</f>
        <v>#N/A</v>
      </c>
      <c r="N707" s="122" t="e">
        <f>-1*PMT(a!$E$8/12,2*$U707*a!$E$9,$F707-a!$E$4-$I707,0,1)</f>
        <v>#N/A</v>
      </c>
      <c r="O707" s="123" t="e">
        <f>-1*PMT(a!$E$8/12,2*$U707*a!$E$9,$F707-a!$E$4-$J707,0,1)</f>
        <v>#N/A</v>
      </c>
      <c r="P707" s="123" t="e">
        <f t="shared" si="129"/>
        <v>#N/A</v>
      </c>
      <c r="Q707" s="123" t="e">
        <f t="shared" si="130"/>
        <v>#N/A</v>
      </c>
      <c r="R707" s="114" t="e">
        <f>IF($M707&lt;$I707,"Error",IF(AND($K707&gt;$J707,$M707&gt;$K707),"Error",IF(AND($K707&lt;$J707,$M707&gt;$J707),"Error",-1*PMT(a!$E$8/12,2*$U707*a!$E$9,$F707-$M707-a!$E$4,0,1))))</f>
        <v>#N/A</v>
      </c>
      <c r="S707" s="32">
        <f t="shared" si="131"/>
        <v>1</v>
      </c>
      <c r="T707" s="33" t="e">
        <f t="shared" si="132"/>
        <v>#N/A</v>
      </c>
      <c r="U707" s="33" t="e">
        <f t="shared" si="127"/>
        <v>#N/A</v>
      </c>
      <c r="V707" s="33" t="e">
        <f t="shared" si="133"/>
        <v>#N/A</v>
      </c>
      <c r="W707" s="124">
        <f t="shared" si="134"/>
        <v>0</v>
      </c>
    </row>
    <row r="708" spans="9:23" x14ac:dyDescent="0.25">
      <c r="I708" s="31">
        <v>0</v>
      </c>
      <c r="J708" s="121">
        <f t="shared" si="128"/>
        <v>0</v>
      </c>
      <c r="K708" s="122" t="e">
        <f>MAX(0,($F708-0+PV(a!$E$8/12,2*$U708*a!$E$9,$W708,0,1)))</f>
        <v>#N/A</v>
      </c>
      <c r="L708" s="122" t="e">
        <f t="shared" si="135"/>
        <v>#N/A</v>
      </c>
      <c r="M708" s="114" t="e">
        <f t="shared" si="136"/>
        <v>#N/A</v>
      </c>
      <c r="N708" s="122" t="e">
        <f>-1*PMT(a!$E$8/12,2*$U708*a!$E$9,$F708-a!$E$4-$I708,0,1)</f>
        <v>#N/A</v>
      </c>
      <c r="O708" s="123" t="e">
        <f>-1*PMT(a!$E$8/12,2*$U708*a!$E$9,$F708-a!$E$4-$J708,0,1)</f>
        <v>#N/A</v>
      </c>
      <c r="P708" s="123" t="e">
        <f t="shared" si="129"/>
        <v>#N/A</v>
      </c>
      <c r="Q708" s="123" t="e">
        <f t="shared" si="130"/>
        <v>#N/A</v>
      </c>
      <c r="R708" s="114" t="e">
        <f>IF($M708&lt;$I708,"Error",IF(AND($K708&gt;$J708,$M708&gt;$K708),"Error",IF(AND($K708&lt;$J708,$M708&gt;$J708),"Error",-1*PMT(a!$E$8/12,2*$U708*a!$E$9,$F708-$M708-a!$E$4,0,1))))</f>
        <v>#N/A</v>
      </c>
      <c r="S708" s="32">
        <f t="shared" si="131"/>
        <v>1</v>
      </c>
      <c r="T708" s="33" t="e">
        <f t="shared" si="132"/>
        <v>#N/A</v>
      </c>
      <c r="U708" s="33" t="e">
        <f t="shared" si="127"/>
        <v>#N/A</v>
      </c>
      <c r="V708" s="33" t="e">
        <f t="shared" si="133"/>
        <v>#N/A</v>
      </c>
      <c r="W708" s="124">
        <f t="shared" si="134"/>
        <v>0</v>
      </c>
    </row>
    <row r="709" spans="9:23" x14ac:dyDescent="0.25">
      <c r="I709" s="31">
        <v>0</v>
      </c>
      <c r="J709" s="121">
        <f t="shared" si="128"/>
        <v>0</v>
      </c>
      <c r="K709" s="122" t="e">
        <f>MAX(0,($F709-0+PV(a!$E$8/12,2*$U709*a!$E$9,$W709,0,1)))</f>
        <v>#N/A</v>
      </c>
      <c r="L709" s="122" t="e">
        <f t="shared" si="135"/>
        <v>#N/A</v>
      </c>
      <c r="M709" s="114" t="e">
        <f t="shared" si="136"/>
        <v>#N/A</v>
      </c>
      <c r="N709" s="122" t="e">
        <f>-1*PMT(a!$E$8/12,2*$U709*a!$E$9,$F709-a!$E$4-$I709,0,1)</f>
        <v>#N/A</v>
      </c>
      <c r="O709" s="123" t="e">
        <f>-1*PMT(a!$E$8/12,2*$U709*a!$E$9,$F709-a!$E$4-$J709,0,1)</f>
        <v>#N/A</v>
      </c>
      <c r="P709" s="123" t="e">
        <f t="shared" si="129"/>
        <v>#N/A</v>
      </c>
      <c r="Q709" s="123" t="e">
        <f t="shared" si="130"/>
        <v>#N/A</v>
      </c>
      <c r="R709" s="114" t="e">
        <f>IF($M709&lt;$I709,"Error",IF(AND($K709&gt;$J709,$M709&gt;$K709),"Error",IF(AND($K709&lt;$J709,$M709&gt;$J709),"Error",-1*PMT(a!$E$8/12,2*$U709*a!$E$9,$F709-$M709-a!$E$4,0,1))))</f>
        <v>#N/A</v>
      </c>
      <c r="S709" s="32">
        <f t="shared" si="131"/>
        <v>1</v>
      </c>
      <c r="T709" s="33" t="e">
        <f t="shared" si="132"/>
        <v>#N/A</v>
      </c>
      <c r="U709" s="33" t="e">
        <f t="shared" si="127"/>
        <v>#N/A</v>
      </c>
      <c r="V709" s="33" t="e">
        <f t="shared" si="133"/>
        <v>#N/A</v>
      </c>
      <c r="W709" s="124">
        <f t="shared" si="134"/>
        <v>0</v>
      </c>
    </row>
    <row r="710" spans="9:23" x14ac:dyDescent="0.25">
      <c r="I710" s="31">
        <v>0</v>
      </c>
      <c r="J710" s="121">
        <f t="shared" si="128"/>
        <v>0</v>
      </c>
      <c r="K710" s="122" t="e">
        <f>MAX(0,($F710-0+PV(a!$E$8/12,2*$U710*a!$E$9,$W710,0,1)))</f>
        <v>#N/A</v>
      </c>
      <c r="L710" s="122" t="e">
        <f t="shared" si="135"/>
        <v>#N/A</v>
      </c>
      <c r="M710" s="114" t="e">
        <f t="shared" si="136"/>
        <v>#N/A</v>
      </c>
      <c r="N710" s="122" t="e">
        <f>-1*PMT(a!$E$8/12,2*$U710*a!$E$9,$F710-a!$E$4-$I710,0,1)</f>
        <v>#N/A</v>
      </c>
      <c r="O710" s="123" t="e">
        <f>-1*PMT(a!$E$8/12,2*$U710*a!$E$9,$F710-a!$E$4-$J710,0,1)</f>
        <v>#N/A</v>
      </c>
      <c r="P710" s="123" t="e">
        <f t="shared" si="129"/>
        <v>#N/A</v>
      </c>
      <c r="Q710" s="123" t="e">
        <f t="shared" si="130"/>
        <v>#N/A</v>
      </c>
      <c r="R710" s="114" t="e">
        <f>IF($M710&lt;$I710,"Error",IF(AND($K710&gt;$J710,$M710&gt;$K710),"Error",IF(AND($K710&lt;$J710,$M710&gt;$J710),"Error",-1*PMT(a!$E$8/12,2*$U710*a!$E$9,$F710-$M710-a!$E$4,0,1))))</f>
        <v>#N/A</v>
      </c>
      <c r="S710" s="32">
        <f t="shared" si="131"/>
        <v>1</v>
      </c>
      <c r="T710" s="33" t="e">
        <f t="shared" si="132"/>
        <v>#N/A</v>
      </c>
      <c r="U710" s="33" t="e">
        <f t="shared" si="127"/>
        <v>#N/A</v>
      </c>
      <c r="V710" s="33" t="e">
        <f t="shared" si="133"/>
        <v>#N/A</v>
      </c>
      <c r="W710" s="124">
        <f t="shared" si="134"/>
        <v>0</v>
      </c>
    </row>
    <row r="711" spans="9:23" x14ac:dyDescent="0.25">
      <c r="I711" s="31">
        <v>0</v>
      </c>
      <c r="J711" s="121">
        <f t="shared" si="128"/>
        <v>0</v>
      </c>
      <c r="K711" s="122" t="e">
        <f>MAX(0,($F711-0+PV(a!$E$8/12,2*$U711*a!$E$9,$W711,0,1)))</f>
        <v>#N/A</v>
      </c>
      <c r="L711" s="122" t="e">
        <f t="shared" si="135"/>
        <v>#N/A</v>
      </c>
      <c r="M711" s="114" t="e">
        <f t="shared" si="136"/>
        <v>#N/A</v>
      </c>
      <c r="N711" s="122" t="e">
        <f>-1*PMT(a!$E$8/12,2*$U711*a!$E$9,$F711-a!$E$4-$I711,0,1)</f>
        <v>#N/A</v>
      </c>
      <c r="O711" s="123" t="e">
        <f>-1*PMT(a!$E$8/12,2*$U711*a!$E$9,$F711-a!$E$4-$J711,0,1)</f>
        <v>#N/A</v>
      </c>
      <c r="P711" s="123" t="e">
        <f t="shared" si="129"/>
        <v>#N/A</v>
      </c>
      <c r="Q711" s="123" t="e">
        <f t="shared" si="130"/>
        <v>#N/A</v>
      </c>
      <c r="R711" s="114" t="e">
        <f>IF($M711&lt;$I711,"Error",IF(AND($K711&gt;$J711,$M711&gt;$K711),"Error",IF(AND($K711&lt;$J711,$M711&gt;$J711),"Error",-1*PMT(a!$E$8/12,2*$U711*a!$E$9,$F711-$M711-a!$E$4,0,1))))</f>
        <v>#N/A</v>
      </c>
      <c r="S711" s="32">
        <f t="shared" si="131"/>
        <v>1</v>
      </c>
      <c r="T711" s="33" t="e">
        <f t="shared" si="132"/>
        <v>#N/A</v>
      </c>
      <c r="U711" s="33" t="e">
        <f t="shared" si="127"/>
        <v>#N/A</v>
      </c>
      <c r="V711" s="33" t="e">
        <f t="shared" si="133"/>
        <v>#N/A</v>
      </c>
      <c r="W711" s="124">
        <f t="shared" si="134"/>
        <v>0</v>
      </c>
    </row>
    <row r="712" spans="9:23" x14ac:dyDescent="0.25">
      <c r="I712" s="31">
        <v>0</v>
      </c>
      <c r="J712" s="121">
        <f t="shared" si="128"/>
        <v>0</v>
      </c>
      <c r="K712" s="122" t="e">
        <f>MAX(0,($F712-0+PV(a!$E$8/12,2*$U712*a!$E$9,$W712,0,1)))</f>
        <v>#N/A</v>
      </c>
      <c r="L712" s="122" t="e">
        <f t="shared" si="135"/>
        <v>#N/A</v>
      </c>
      <c r="M712" s="114" t="e">
        <f t="shared" si="136"/>
        <v>#N/A</v>
      </c>
      <c r="N712" s="122" t="e">
        <f>-1*PMT(a!$E$8/12,2*$U712*a!$E$9,$F712-a!$E$4-$I712,0,1)</f>
        <v>#N/A</v>
      </c>
      <c r="O712" s="123" t="e">
        <f>-1*PMT(a!$E$8/12,2*$U712*a!$E$9,$F712-a!$E$4-$J712,0,1)</f>
        <v>#N/A</v>
      </c>
      <c r="P712" s="123" t="e">
        <f t="shared" si="129"/>
        <v>#N/A</v>
      </c>
      <c r="Q712" s="123" t="e">
        <f t="shared" si="130"/>
        <v>#N/A</v>
      </c>
      <c r="R712" s="114" t="e">
        <f>IF($M712&lt;$I712,"Error",IF(AND($K712&gt;$J712,$M712&gt;$K712),"Error",IF(AND($K712&lt;$J712,$M712&gt;$J712),"Error",-1*PMT(a!$E$8/12,2*$U712*a!$E$9,$F712-$M712-a!$E$4,0,1))))</f>
        <v>#N/A</v>
      </c>
      <c r="S712" s="32">
        <f t="shared" si="131"/>
        <v>1</v>
      </c>
      <c r="T712" s="33" t="e">
        <f t="shared" si="132"/>
        <v>#N/A</v>
      </c>
      <c r="U712" s="33" t="e">
        <f t="shared" ref="U712:U775" si="137">$T712-(11/24)</f>
        <v>#N/A</v>
      </c>
      <c r="V712" s="33" t="e">
        <f t="shared" si="133"/>
        <v>#N/A</v>
      </c>
      <c r="W712" s="124">
        <f t="shared" si="134"/>
        <v>0</v>
      </c>
    </row>
    <row r="713" spans="9:23" x14ac:dyDescent="0.25">
      <c r="I713" s="31">
        <v>0</v>
      </c>
      <c r="J713" s="121">
        <f t="shared" si="128"/>
        <v>0</v>
      </c>
      <c r="K713" s="122" t="e">
        <f>MAX(0,($F713-0+PV(a!$E$8/12,2*$U713*a!$E$9,$W713,0,1)))</f>
        <v>#N/A</v>
      </c>
      <c r="L713" s="122" t="e">
        <f t="shared" si="135"/>
        <v>#N/A</v>
      </c>
      <c r="M713" s="114" t="e">
        <f t="shared" si="136"/>
        <v>#N/A</v>
      </c>
      <c r="N713" s="122" t="e">
        <f>-1*PMT(a!$E$8/12,2*$U713*a!$E$9,$F713-a!$E$4-$I713,0,1)</f>
        <v>#N/A</v>
      </c>
      <c r="O713" s="123" t="e">
        <f>-1*PMT(a!$E$8/12,2*$U713*a!$E$9,$F713-a!$E$4-$J713,0,1)</f>
        <v>#N/A</v>
      </c>
      <c r="P713" s="123" t="e">
        <f t="shared" si="129"/>
        <v>#N/A</v>
      </c>
      <c r="Q713" s="123" t="e">
        <f t="shared" si="130"/>
        <v>#N/A</v>
      </c>
      <c r="R713" s="114" t="e">
        <f>IF($M713&lt;$I713,"Error",IF(AND($K713&gt;$J713,$M713&gt;$K713),"Error",IF(AND($K713&lt;$J713,$M713&gt;$J713),"Error",-1*PMT(a!$E$8/12,2*$U713*a!$E$9,$F713-$M713-a!$E$4,0,1))))</f>
        <v>#N/A</v>
      </c>
      <c r="S713" s="32">
        <f t="shared" si="131"/>
        <v>1</v>
      </c>
      <c r="T713" s="33" t="e">
        <f t="shared" si="132"/>
        <v>#N/A</v>
      </c>
      <c r="U713" s="33" t="e">
        <f t="shared" si="137"/>
        <v>#N/A</v>
      </c>
      <c r="V713" s="33" t="e">
        <f t="shared" si="133"/>
        <v>#N/A</v>
      </c>
      <c r="W713" s="124">
        <f t="shared" si="134"/>
        <v>0</v>
      </c>
    </row>
    <row r="714" spans="9:23" x14ac:dyDescent="0.25">
      <c r="I714" s="31">
        <v>0</v>
      </c>
      <c r="J714" s="121">
        <f t="shared" si="128"/>
        <v>0</v>
      </c>
      <c r="K714" s="122" t="e">
        <f>MAX(0,($F714-0+PV(a!$E$8/12,2*$U714*a!$E$9,$W714,0,1)))</f>
        <v>#N/A</v>
      </c>
      <c r="L714" s="122" t="e">
        <f t="shared" si="135"/>
        <v>#N/A</v>
      </c>
      <c r="M714" s="114" t="e">
        <f t="shared" si="136"/>
        <v>#N/A</v>
      </c>
      <c r="N714" s="122" t="e">
        <f>-1*PMT(a!$E$8/12,2*$U714*a!$E$9,$F714-a!$E$4-$I714,0,1)</f>
        <v>#N/A</v>
      </c>
      <c r="O714" s="123" t="e">
        <f>-1*PMT(a!$E$8/12,2*$U714*a!$E$9,$F714-a!$E$4-$J714,0,1)</f>
        <v>#N/A</v>
      </c>
      <c r="P714" s="123" t="e">
        <f t="shared" si="129"/>
        <v>#N/A</v>
      </c>
      <c r="Q714" s="123" t="e">
        <f t="shared" si="130"/>
        <v>#N/A</v>
      </c>
      <c r="R714" s="114" t="e">
        <f>IF($M714&lt;$I714,"Error",IF(AND($K714&gt;$J714,$M714&gt;$K714),"Error",IF(AND($K714&lt;$J714,$M714&gt;$J714),"Error",-1*PMT(a!$E$8/12,2*$U714*a!$E$9,$F714-$M714-a!$E$4,0,1))))</f>
        <v>#N/A</v>
      </c>
      <c r="S714" s="32">
        <f t="shared" si="131"/>
        <v>1</v>
      </c>
      <c r="T714" s="33" t="e">
        <f t="shared" si="132"/>
        <v>#N/A</v>
      </c>
      <c r="U714" s="33" t="e">
        <f t="shared" si="137"/>
        <v>#N/A</v>
      </c>
      <c r="V714" s="33" t="e">
        <f t="shared" si="133"/>
        <v>#N/A</v>
      </c>
      <c r="W714" s="124">
        <f t="shared" si="134"/>
        <v>0</v>
      </c>
    </row>
    <row r="715" spans="9:23" x14ac:dyDescent="0.25">
      <c r="I715" s="31">
        <v>0</v>
      </c>
      <c r="J715" s="121">
        <f t="shared" si="128"/>
        <v>0</v>
      </c>
      <c r="K715" s="122" t="e">
        <f>MAX(0,($F715-0+PV(a!$E$8/12,2*$U715*a!$E$9,$W715,0,1)))</f>
        <v>#N/A</v>
      </c>
      <c r="L715" s="122" t="e">
        <f t="shared" si="135"/>
        <v>#N/A</v>
      </c>
      <c r="M715" s="114" t="e">
        <f t="shared" si="136"/>
        <v>#N/A</v>
      </c>
      <c r="N715" s="122" t="e">
        <f>-1*PMT(a!$E$8/12,2*$U715*a!$E$9,$F715-a!$E$4-$I715,0,1)</f>
        <v>#N/A</v>
      </c>
      <c r="O715" s="123" t="e">
        <f>-1*PMT(a!$E$8/12,2*$U715*a!$E$9,$F715-a!$E$4-$J715,0,1)</f>
        <v>#N/A</v>
      </c>
      <c r="P715" s="123" t="e">
        <f t="shared" si="129"/>
        <v>#N/A</v>
      </c>
      <c r="Q715" s="123" t="e">
        <f t="shared" si="130"/>
        <v>#N/A</v>
      </c>
      <c r="R715" s="114" t="e">
        <f>IF($M715&lt;$I715,"Error",IF(AND($K715&gt;$J715,$M715&gt;$K715),"Error",IF(AND($K715&lt;$J715,$M715&gt;$J715),"Error",-1*PMT(a!$E$8/12,2*$U715*a!$E$9,$F715-$M715-a!$E$4,0,1))))</f>
        <v>#N/A</v>
      </c>
      <c r="S715" s="32">
        <f t="shared" si="131"/>
        <v>1</v>
      </c>
      <c r="T715" s="33" t="e">
        <f t="shared" si="132"/>
        <v>#N/A</v>
      </c>
      <c r="U715" s="33" t="e">
        <f t="shared" si="137"/>
        <v>#N/A</v>
      </c>
      <c r="V715" s="33" t="e">
        <f t="shared" si="133"/>
        <v>#N/A</v>
      </c>
      <c r="W715" s="124">
        <f t="shared" si="134"/>
        <v>0</v>
      </c>
    </row>
    <row r="716" spans="9:23" x14ac:dyDescent="0.25">
      <c r="I716" s="31">
        <v>0</v>
      </c>
      <c r="J716" s="121">
        <f t="shared" si="128"/>
        <v>0</v>
      </c>
      <c r="K716" s="122" t="e">
        <f>MAX(0,($F716-0+PV(a!$E$8/12,2*$U716*a!$E$9,$W716,0,1)))</f>
        <v>#N/A</v>
      </c>
      <c r="L716" s="122" t="e">
        <f t="shared" si="135"/>
        <v>#N/A</v>
      </c>
      <c r="M716" s="114" t="e">
        <f t="shared" si="136"/>
        <v>#N/A</v>
      </c>
      <c r="N716" s="122" t="e">
        <f>-1*PMT(a!$E$8/12,2*$U716*a!$E$9,$F716-a!$E$4-$I716,0,1)</f>
        <v>#N/A</v>
      </c>
      <c r="O716" s="123" t="e">
        <f>-1*PMT(a!$E$8/12,2*$U716*a!$E$9,$F716-a!$E$4-$J716,0,1)</f>
        <v>#N/A</v>
      </c>
      <c r="P716" s="123" t="e">
        <f t="shared" si="129"/>
        <v>#N/A</v>
      </c>
      <c r="Q716" s="123" t="e">
        <f t="shared" si="130"/>
        <v>#N/A</v>
      </c>
      <c r="R716" s="114" t="e">
        <f>IF($M716&lt;$I716,"Error",IF(AND($K716&gt;$J716,$M716&gt;$K716),"Error",IF(AND($K716&lt;$J716,$M716&gt;$J716),"Error",-1*PMT(a!$E$8/12,2*$U716*a!$E$9,$F716-$M716-a!$E$4,0,1))))</f>
        <v>#N/A</v>
      </c>
      <c r="S716" s="32">
        <f t="shared" si="131"/>
        <v>1</v>
      </c>
      <c r="T716" s="33" t="e">
        <f t="shared" si="132"/>
        <v>#N/A</v>
      </c>
      <c r="U716" s="33" t="e">
        <f t="shared" si="137"/>
        <v>#N/A</v>
      </c>
      <c r="V716" s="33" t="e">
        <f t="shared" si="133"/>
        <v>#N/A</v>
      </c>
      <c r="W716" s="124">
        <f t="shared" si="134"/>
        <v>0</v>
      </c>
    </row>
    <row r="717" spans="9:23" x14ac:dyDescent="0.25">
      <c r="I717" s="31">
        <v>0</v>
      </c>
      <c r="J717" s="121">
        <f t="shared" si="128"/>
        <v>0</v>
      </c>
      <c r="K717" s="122" t="e">
        <f>MAX(0,($F717-0+PV(a!$E$8/12,2*$U717*a!$E$9,$W717,0,1)))</f>
        <v>#N/A</v>
      </c>
      <c r="L717" s="122" t="e">
        <f t="shared" si="135"/>
        <v>#N/A</v>
      </c>
      <c r="M717" s="114" t="e">
        <f t="shared" si="136"/>
        <v>#N/A</v>
      </c>
      <c r="N717" s="122" t="e">
        <f>-1*PMT(a!$E$8/12,2*$U717*a!$E$9,$F717-a!$E$4-$I717,0,1)</f>
        <v>#N/A</v>
      </c>
      <c r="O717" s="123" t="e">
        <f>-1*PMT(a!$E$8/12,2*$U717*a!$E$9,$F717-a!$E$4-$J717,0,1)</f>
        <v>#N/A</v>
      </c>
      <c r="P717" s="123" t="e">
        <f t="shared" si="129"/>
        <v>#N/A</v>
      </c>
      <c r="Q717" s="123" t="e">
        <f t="shared" si="130"/>
        <v>#N/A</v>
      </c>
      <c r="R717" s="114" t="e">
        <f>IF($M717&lt;$I717,"Error",IF(AND($K717&gt;$J717,$M717&gt;$K717),"Error",IF(AND($K717&lt;$J717,$M717&gt;$J717),"Error",-1*PMT(a!$E$8/12,2*$U717*a!$E$9,$F717-$M717-a!$E$4,0,1))))</f>
        <v>#N/A</v>
      </c>
      <c r="S717" s="32">
        <f t="shared" si="131"/>
        <v>1</v>
      </c>
      <c r="T717" s="33" t="e">
        <f t="shared" si="132"/>
        <v>#N/A</v>
      </c>
      <c r="U717" s="33" t="e">
        <f t="shared" si="137"/>
        <v>#N/A</v>
      </c>
      <c r="V717" s="33" t="e">
        <f t="shared" si="133"/>
        <v>#N/A</v>
      </c>
      <c r="W717" s="124">
        <f t="shared" si="134"/>
        <v>0</v>
      </c>
    </row>
    <row r="718" spans="9:23" x14ac:dyDescent="0.25">
      <c r="I718" s="31">
        <v>0</v>
      </c>
      <c r="J718" s="121">
        <f t="shared" si="128"/>
        <v>0</v>
      </c>
      <c r="K718" s="122" t="e">
        <f>MAX(0,($F718-0+PV(a!$E$8/12,2*$U718*a!$E$9,$W718,0,1)))</f>
        <v>#N/A</v>
      </c>
      <c r="L718" s="122" t="e">
        <f t="shared" si="135"/>
        <v>#N/A</v>
      </c>
      <c r="M718" s="114" t="e">
        <f t="shared" si="136"/>
        <v>#N/A</v>
      </c>
      <c r="N718" s="122" t="e">
        <f>-1*PMT(a!$E$8/12,2*$U718*a!$E$9,$F718-a!$E$4-$I718,0,1)</f>
        <v>#N/A</v>
      </c>
      <c r="O718" s="123" t="e">
        <f>-1*PMT(a!$E$8/12,2*$U718*a!$E$9,$F718-a!$E$4-$J718,0,1)</f>
        <v>#N/A</v>
      </c>
      <c r="P718" s="123" t="e">
        <f t="shared" si="129"/>
        <v>#N/A</v>
      </c>
      <c r="Q718" s="123" t="e">
        <f t="shared" si="130"/>
        <v>#N/A</v>
      </c>
      <c r="R718" s="114" t="e">
        <f>IF($M718&lt;$I718,"Error",IF(AND($K718&gt;$J718,$M718&gt;$K718),"Error",IF(AND($K718&lt;$J718,$M718&gt;$J718),"Error",-1*PMT(a!$E$8/12,2*$U718*a!$E$9,$F718-$M718-a!$E$4,0,1))))</f>
        <v>#N/A</v>
      </c>
      <c r="S718" s="32">
        <f t="shared" si="131"/>
        <v>1</v>
      </c>
      <c r="T718" s="33" t="e">
        <f t="shared" si="132"/>
        <v>#N/A</v>
      </c>
      <c r="U718" s="33" t="e">
        <f t="shared" si="137"/>
        <v>#N/A</v>
      </c>
      <c r="V718" s="33" t="e">
        <f t="shared" si="133"/>
        <v>#N/A</v>
      </c>
      <c r="W718" s="124">
        <f t="shared" si="134"/>
        <v>0</v>
      </c>
    </row>
    <row r="719" spans="9:23" x14ac:dyDescent="0.25">
      <c r="I719" s="31">
        <v>0</v>
      </c>
      <c r="J719" s="121">
        <f t="shared" si="128"/>
        <v>0</v>
      </c>
      <c r="K719" s="122" t="e">
        <f>MAX(0,($F719-0+PV(a!$E$8/12,2*$U719*a!$E$9,$W719,0,1)))</f>
        <v>#N/A</v>
      </c>
      <c r="L719" s="122" t="e">
        <f t="shared" si="135"/>
        <v>#N/A</v>
      </c>
      <c r="M719" s="114" t="e">
        <f t="shared" si="136"/>
        <v>#N/A</v>
      </c>
      <c r="N719" s="122" t="e">
        <f>-1*PMT(a!$E$8/12,2*$U719*a!$E$9,$F719-a!$E$4-$I719,0,1)</f>
        <v>#N/A</v>
      </c>
      <c r="O719" s="123" t="e">
        <f>-1*PMT(a!$E$8/12,2*$U719*a!$E$9,$F719-a!$E$4-$J719,0,1)</f>
        <v>#N/A</v>
      </c>
      <c r="P719" s="123" t="e">
        <f t="shared" si="129"/>
        <v>#N/A</v>
      </c>
      <c r="Q719" s="123" t="e">
        <f t="shared" si="130"/>
        <v>#N/A</v>
      </c>
      <c r="R719" s="114" t="e">
        <f>IF($M719&lt;$I719,"Error",IF(AND($K719&gt;$J719,$M719&gt;$K719),"Error",IF(AND($K719&lt;$J719,$M719&gt;$J719),"Error",-1*PMT(a!$E$8/12,2*$U719*a!$E$9,$F719-$M719-a!$E$4,0,1))))</f>
        <v>#N/A</v>
      </c>
      <c r="S719" s="32">
        <f t="shared" si="131"/>
        <v>1</v>
      </c>
      <c r="T719" s="33" t="e">
        <f t="shared" si="132"/>
        <v>#N/A</v>
      </c>
      <c r="U719" s="33" t="e">
        <f t="shared" si="137"/>
        <v>#N/A</v>
      </c>
      <c r="V719" s="33" t="e">
        <f t="shared" si="133"/>
        <v>#N/A</v>
      </c>
      <c r="W719" s="124">
        <f t="shared" si="134"/>
        <v>0</v>
      </c>
    </row>
    <row r="720" spans="9:23" x14ac:dyDescent="0.25">
      <c r="I720" s="31">
        <v>0</v>
      </c>
      <c r="J720" s="121">
        <f t="shared" si="128"/>
        <v>0</v>
      </c>
      <c r="K720" s="122" t="e">
        <f>MAX(0,($F720-0+PV(a!$E$8/12,2*$U720*a!$E$9,$W720,0,1)))</f>
        <v>#N/A</v>
      </c>
      <c r="L720" s="122" t="e">
        <f t="shared" si="135"/>
        <v>#N/A</v>
      </c>
      <c r="M720" s="114" t="e">
        <f t="shared" si="136"/>
        <v>#N/A</v>
      </c>
      <c r="N720" s="122" t="e">
        <f>-1*PMT(a!$E$8/12,2*$U720*a!$E$9,$F720-a!$E$4-$I720,0,1)</f>
        <v>#N/A</v>
      </c>
      <c r="O720" s="123" t="e">
        <f>-1*PMT(a!$E$8/12,2*$U720*a!$E$9,$F720-a!$E$4-$J720,0,1)</f>
        <v>#N/A</v>
      </c>
      <c r="P720" s="123" t="e">
        <f t="shared" si="129"/>
        <v>#N/A</v>
      </c>
      <c r="Q720" s="123" t="e">
        <f t="shared" si="130"/>
        <v>#N/A</v>
      </c>
      <c r="R720" s="114" t="e">
        <f>IF($M720&lt;$I720,"Error",IF(AND($K720&gt;$J720,$M720&gt;$K720),"Error",IF(AND($K720&lt;$J720,$M720&gt;$J720),"Error",-1*PMT(a!$E$8/12,2*$U720*a!$E$9,$F720-$M720-a!$E$4,0,1))))</f>
        <v>#N/A</v>
      </c>
      <c r="S720" s="32">
        <f t="shared" si="131"/>
        <v>1</v>
      </c>
      <c r="T720" s="33" t="e">
        <f t="shared" si="132"/>
        <v>#N/A</v>
      </c>
      <c r="U720" s="33" t="e">
        <f t="shared" si="137"/>
        <v>#N/A</v>
      </c>
      <c r="V720" s="33" t="e">
        <f t="shared" si="133"/>
        <v>#N/A</v>
      </c>
      <c r="W720" s="124">
        <f t="shared" si="134"/>
        <v>0</v>
      </c>
    </row>
    <row r="721" spans="9:23" x14ac:dyDescent="0.25">
      <c r="I721" s="31">
        <v>0</v>
      </c>
      <c r="J721" s="121">
        <f t="shared" si="128"/>
        <v>0</v>
      </c>
      <c r="K721" s="122" t="e">
        <f>MAX(0,($F721-0+PV(a!$E$8/12,2*$U721*a!$E$9,$W721,0,1)))</f>
        <v>#N/A</v>
      </c>
      <c r="L721" s="122" t="e">
        <f t="shared" si="135"/>
        <v>#N/A</v>
      </c>
      <c r="M721" s="114" t="e">
        <f t="shared" si="136"/>
        <v>#N/A</v>
      </c>
      <c r="N721" s="122" t="e">
        <f>-1*PMT(a!$E$8/12,2*$U721*a!$E$9,$F721-a!$E$4-$I721,0,1)</f>
        <v>#N/A</v>
      </c>
      <c r="O721" s="123" t="e">
        <f>-1*PMT(a!$E$8/12,2*$U721*a!$E$9,$F721-a!$E$4-$J721,0,1)</f>
        <v>#N/A</v>
      </c>
      <c r="P721" s="123" t="e">
        <f t="shared" si="129"/>
        <v>#N/A</v>
      </c>
      <c r="Q721" s="123" t="e">
        <f t="shared" si="130"/>
        <v>#N/A</v>
      </c>
      <c r="R721" s="114" t="e">
        <f>IF($M721&lt;$I721,"Error",IF(AND($K721&gt;$J721,$M721&gt;$K721),"Error",IF(AND($K721&lt;$J721,$M721&gt;$J721),"Error",-1*PMT(a!$E$8/12,2*$U721*a!$E$9,$F721-$M721-a!$E$4,0,1))))</f>
        <v>#N/A</v>
      </c>
      <c r="S721" s="32">
        <f t="shared" si="131"/>
        <v>1</v>
      </c>
      <c r="T721" s="33" t="e">
        <f t="shared" si="132"/>
        <v>#N/A</v>
      </c>
      <c r="U721" s="33" t="e">
        <f t="shared" si="137"/>
        <v>#N/A</v>
      </c>
      <c r="V721" s="33" t="e">
        <f t="shared" si="133"/>
        <v>#N/A</v>
      </c>
      <c r="W721" s="124">
        <f t="shared" si="134"/>
        <v>0</v>
      </c>
    </row>
    <row r="722" spans="9:23" x14ac:dyDescent="0.25">
      <c r="I722" s="31">
        <v>0</v>
      </c>
      <c r="J722" s="121">
        <f t="shared" si="128"/>
        <v>0</v>
      </c>
      <c r="K722" s="122" t="e">
        <f>MAX(0,($F722-0+PV(a!$E$8/12,2*$U722*a!$E$9,$W722,0,1)))</f>
        <v>#N/A</v>
      </c>
      <c r="L722" s="122" t="e">
        <f t="shared" si="135"/>
        <v>#N/A</v>
      </c>
      <c r="M722" s="114" t="e">
        <f t="shared" si="136"/>
        <v>#N/A</v>
      </c>
      <c r="N722" s="122" t="e">
        <f>-1*PMT(a!$E$8/12,2*$U722*a!$E$9,$F722-a!$E$4-$I722,0,1)</f>
        <v>#N/A</v>
      </c>
      <c r="O722" s="123" t="e">
        <f>-1*PMT(a!$E$8/12,2*$U722*a!$E$9,$F722-a!$E$4-$J722,0,1)</f>
        <v>#N/A</v>
      </c>
      <c r="P722" s="123" t="e">
        <f t="shared" si="129"/>
        <v>#N/A</v>
      </c>
      <c r="Q722" s="123" t="e">
        <f t="shared" si="130"/>
        <v>#N/A</v>
      </c>
      <c r="R722" s="114" t="e">
        <f>IF($M722&lt;$I722,"Error",IF(AND($K722&gt;$J722,$M722&gt;$K722),"Error",IF(AND($K722&lt;$J722,$M722&gt;$J722),"Error",-1*PMT(a!$E$8/12,2*$U722*a!$E$9,$F722-$M722-a!$E$4,0,1))))</f>
        <v>#N/A</v>
      </c>
      <c r="S722" s="32">
        <f t="shared" si="131"/>
        <v>1</v>
      </c>
      <c r="T722" s="33" t="e">
        <f t="shared" si="132"/>
        <v>#N/A</v>
      </c>
      <c r="U722" s="33" t="e">
        <f t="shared" si="137"/>
        <v>#N/A</v>
      </c>
      <c r="V722" s="33" t="e">
        <f t="shared" si="133"/>
        <v>#N/A</v>
      </c>
      <c r="W722" s="124">
        <f t="shared" si="134"/>
        <v>0</v>
      </c>
    </row>
    <row r="723" spans="9:23" x14ac:dyDescent="0.25">
      <c r="I723" s="31">
        <v>0</v>
      </c>
      <c r="J723" s="121">
        <f t="shared" si="128"/>
        <v>0</v>
      </c>
      <c r="K723" s="122" t="e">
        <f>MAX(0,($F723-0+PV(a!$E$8/12,2*$U723*a!$E$9,$W723,0,1)))</f>
        <v>#N/A</v>
      </c>
      <c r="L723" s="122" t="e">
        <f t="shared" si="135"/>
        <v>#N/A</v>
      </c>
      <c r="M723" s="114" t="e">
        <f t="shared" si="136"/>
        <v>#N/A</v>
      </c>
      <c r="N723" s="122" t="e">
        <f>-1*PMT(a!$E$8/12,2*$U723*a!$E$9,$F723-a!$E$4-$I723,0,1)</f>
        <v>#N/A</v>
      </c>
      <c r="O723" s="123" t="e">
        <f>-1*PMT(a!$E$8/12,2*$U723*a!$E$9,$F723-a!$E$4-$J723,0,1)</f>
        <v>#N/A</v>
      </c>
      <c r="P723" s="123" t="e">
        <f t="shared" si="129"/>
        <v>#N/A</v>
      </c>
      <c r="Q723" s="123" t="e">
        <f t="shared" si="130"/>
        <v>#N/A</v>
      </c>
      <c r="R723" s="114" t="e">
        <f>IF($M723&lt;$I723,"Error",IF(AND($K723&gt;$J723,$M723&gt;$K723),"Error",IF(AND($K723&lt;$J723,$M723&gt;$J723),"Error",-1*PMT(a!$E$8/12,2*$U723*a!$E$9,$F723-$M723-a!$E$4,0,1))))</f>
        <v>#N/A</v>
      </c>
      <c r="S723" s="32">
        <f t="shared" si="131"/>
        <v>1</v>
      </c>
      <c r="T723" s="33" t="e">
        <f t="shared" si="132"/>
        <v>#N/A</v>
      </c>
      <c r="U723" s="33" t="e">
        <f t="shared" si="137"/>
        <v>#N/A</v>
      </c>
      <c r="V723" s="33" t="e">
        <f t="shared" si="133"/>
        <v>#N/A</v>
      </c>
      <c r="W723" s="124">
        <f t="shared" si="134"/>
        <v>0</v>
      </c>
    </row>
    <row r="724" spans="9:23" x14ac:dyDescent="0.25">
      <c r="I724" s="31">
        <v>0</v>
      </c>
      <c r="J724" s="121">
        <f t="shared" si="128"/>
        <v>0</v>
      </c>
      <c r="K724" s="122" t="e">
        <f>MAX(0,($F724-0+PV(a!$E$8/12,2*$U724*a!$E$9,$W724,0,1)))</f>
        <v>#N/A</v>
      </c>
      <c r="L724" s="122" t="e">
        <f t="shared" si="135"/>
        <v>#N/A</v>
      </c>
      <c r="M724" s="114" t="e">
        <f t="shared" si="136"/>
        <v>#N/A</v>
      </c>
      <c r="N724" s="122" t="e">
        <f>-1*PMT(a!$E$8/12,2*$U724*a!$E$9,$F724-a!$E$4-$I724,0,1)</f>
        <v>#N/A</v>
      </c>
      <c r="O724" s="123" t="e">
        <f>-1*PMT(a!$E$8/12,2*$U724*a!$E$9,$F724-a!$E$4-$J724,0,1)</f>
        <v>#N/A</v>
      </c>
      <c r="P724" s="123" t="e">
        <f t="shared" si="129"/>
        <v>#N/A</v>
      </c>
      <c r="Q724" s="123" t="e">
        <f t="shared" si="130"/>
        <v>#N/A</v>
      </c>
      <c r="R724" s="114" t="e">
        <f>IF($M724&lt;$I724,"Error",IF(AND($K724&gt;$J724,$M724&gt;$K724),"Error",IF(AND($K724&lt;$J724,$M724&gt;$J724),"Error",-1*PMT(a!$E$8/12,2*$U724*a!$E$9,$F724-$M724-a!$E$4,0,1))))</f>
        <v>#N/A</v>
      </c>
      <c r="S724" s="32">
        <f t="shared" si="131"/>
        <v>1</v>
      </c>
      <c r="T724" s="33" t="e">
        <f t="shared" si="132"/>
        <v>#N/A</v>
      </c>
      <c r="U724" s="33" t="e">
        <f t="shared" si="137"/>
        <v>#N/A</v>
      </c>
      <c r="V724" s="33" t="e">
        <f t="shared" si="133"/>
        <v>#N/A</v>
      </c>
      <c r="W724" s="124">
        <f t="shared" si="134"/>
        <v>0</v>
      </c>
    </row>
    <row r="725" spans="9:23" x14ac:dyDescent="0.25">
      <c r="I725" s="31">
        <v>0</v>
      </c>
      <c r="J725" s="121">
        <f t="shared" si="128"/>
        <v>0</v>
      </c>
      <c r="K725" s="122" t="e">
        <f>MAX(0,($F725-0+PV(a!$E$8/12,2*$U725*a!$E$9,$W725,0,1)))</f>
        <v>#N/A</v>
      </c>
      <c r="L725" s="122" t="e">
        <f t="shared" si="135"/>
        <v>#N/A</v>
      </c>
      <c r="M725" s="114" t="e">
        <f t="shared" si="136"/>
        <v>#N/A</v>
      </c>
      <c r="N725" s="122" t="e">
        <f>-1*PMT(a!$E$8/12,2*$U725*a!$E$9,$F725-a!$E$4-$I725,0,1)</f>
        <v>#N/A</v>
      </c>
      <c r="O725" s="123" t="e">
        <f>-1*PMT(a!$E$8/12,2*$U725*a!$E$9,$F725-a!$E$4-$J725,0,1)</f>
        <v>#N/A</v>
      </c>
      <c r="P725" s="123" t="e">
        <f t="shared" si="129"/>
        <v>#N/A</v>
      </c>
      <c r="Q725" s="123" t="e">
        <f t="shared" si="130"/>
        <v>#N/A</v>
      </c>
      <c r="R725" s="114" t="e">
        <f>IF($M725&lt;$I725,"Error",IF(AND($K725&gt;$J725,$M725&gt;$K725),"Error",IF(AND($K725&lt;$J725,$M725&gt;$J725),"Error",-1*PMT(a!$E$8/12,2*$U725*a!$E$9,$F725-$M725-a!$E$4,0,1))))</f>
        <v>#N/A</v>
      </c>
      <c r="S725" s="32">
        <f t="shared" si="131"/>
        <v>1</v>
      </c>
      <c r="T725" s="33" t="e">
        <f t="shared" si="132"/>
        <v>#N/A</v>
      </c>
      <c r="U725" s="33" t="e">
        <f t="shared" si="137"/>
        <v>#N/A</v>
      </c>
      <c r="V725" s="33" t="e">
        <f t="shared" si="133"/>
        <v>#N/A</v>
      </c>
      <c r="W725" s="124">
        <f t="shared" si="134"/>
        <v>0</v>
      </c>
    </row>
    <row r="726" spans="9:23" x14ac:dyDescent="0.25">
      <c r="I726" s="31">
        <v>0</v>
      </c>
      <c r="J726" s="121">
        <f t="shared" ref="J726:J789" si="138">F726*0.25</f>
        <v>0</v>
      </c>
      <c r="K726" s="122" t="e">
        <f>MAX(0,($F726-0+PV(a!$E$8/12,2*$U726*a!$E$9,$W726,0,1)))</f>
        <v>#N/A</v>
      </c>
      <c r="L726" s="122" t="e">
        <f t="shared" si="135"/>
        <v>#N/A</v>
      </c>
      <c r="M726" s="114" t="e">
        <f t="shared" si="136"/>
        <v>#N/A</v>
      </c>
      <c r="N726" s="122" t="e">
        <f>-1*PMT(a!$E$8/12,2*$U726*a!$E$9,$F726-a!$E$4-$I726,0,1)</f>
        <v>#N/A</v>
      </c>
      <c r="O726" s="123" t="e">
        <f>-1*PMT(a!$E$8/12,2*$U726*a!$E$9,$F726-a!$E$4-$J726,0,1)</f>
        <v>#N/A</v>
      </c>
      <c r="P726" s="123" t="e">
        <f t="shared" si="129"/>
        <v>#N/A</v>
      </c>
      <c r="Q726" s="123" t="e">
        <f t="shared" si="130"/>
        <v>#N/A</v>
      </c>
      <c r="R726" s="114" t="e">
        <f>IF($M726&lt;$I726,"Error",IF(AND($K726&gt;$J726,$M726&gt;$K726),"Error",IF(AND($K726&lt;$J726,$M726&gt;$J726),"Error",-1*PMT(a!$E$8/12,2*$U726*a!$E$9,$F726-$M726-a!$E$4,0,1))))</f>
        <v>#N/A</v>
      </c>
      <c r="S726" s="32">
        <f t="shared" si="131"/>
        <v>1</v>
      </c>
      <c r="T726" s="33" t="e">
        <f t="shared" si="132"/>
        <v>#N/A</v>
      </c>
      <c r="U726" s="33" t="e">
        <f t="shared" si="137"/>
        <v>#N/A</v>
      </c>
      <c r="V726" s="33" t="e">
        <f t="shared" si="133"/>
        <v>#N/A</v>
      </c>
      <c r="W726" s="124">
        <f t="shared" si="134"/>
        <v>0</v>
      </c>
    </row>
    <row r="727" spans="9:23" x14ac:dyDescent="0.25">
      <c r="I727" s="31">
        <v>0</v>
      </c>
      <c r="J727" s="121">
        <f t="shared" si="138"/>
        <v>0</v>
      </c>
      <c r="K727" s="122" t="e">
        <f>MAX(0,($F727-0+PV(a!$E$8/12,2*$U727*a!$E$9,$W727,0,1)))</f>
        <v>#N/A</v>
      </c>
      <c r="L727" s="122" t="e">
        <f t="shared" si="135"/>
        <v>#N/A</v>
      </c>
      <c r="M727" s="114" t="e">
        <f t="shared" si="136"/>
        <v>#N/A</v>
      </c>
      <c r="N727" s="122" t="e">
        <f>-1*PMT(a!$E$8/12,2*$U727*a!$E$9,$F727-a!$E$4-$I727,0,1)</f>
        <v>#N/A</v>
      </c>
      <c r="O727" s="123" t="e">
        <f>-1*PMT(a!$E$8/12,2*$U727*a!$E$9,$F727-a!$E$4-$J727,0,1)</f>
        <v>#N/A</v>
      </c>
      <c r="P727" s="123" t="e">
        <f t="shared" si="129"/>
        <v>#N/A</v>
      </c>
      <c r="Q727" s="123" t="e">
        <f t="shared" si="130"/>
        <v>#N/A</v>
      </c>
      <c r="R727" s="114" t="e">
        <f>IF($M727&lt;$I727,"Error",IF(AND($K727&gt;$J727,$M727&gt;$K727),"Error",IF(AND($K727&lt;$J727,$M727&gt;$J727),"Error",-1*PMT(a!$E$8/12,2*$U727*a!$E$9,$F727-$M727-a!$E$4,0,1))))</f>
        <v>#N/A</v>
      </c>
      <c r="S727" s="32">
        <f t="shared" si="131"/>
        <v>1</v>
      </c>
      <c r="T727" s="33" t="e">
        <f t="shared" si="132"/>
        <v>#N/A</v>
      </c>
      <c r="U727" s="33" t="e">
        <f t="shared" si="137"/>
        <v>#N/A</v>
      </c>
      <c r="V727" s="33" t="e">
        <f t="shared" si="133"/>
        <v>#N/A</v>
      </c>
      <c r="W727" s="124">
        <f t="shared" si="134"/>
        <v>0</v>
      </c>
    </row>
    <row r="728" spans="9:23" x14ac:dyDescent="0.25">
      <c r="I728" s="31">
        <v>0</v>
      </c>
      <c r="J728" s="121">
        <f t="shared" si="138"/>
        <v>0</v>
      </c>
      <c r="K728" s="122" t="e">
        <f>MAX(0,($F728-0+PV(a!$E$8/12,2*$U728*a!$E$9,$W728,0,1)))</f>
        <v>#N/A</v>
      </c>
      <c r="L728" s="122" t="e">
        <f t="shared" si="135"/>
        <v>#N/A</v>
      </c>
      <c r="M728" s="114" t="e">
        <f t="shared" si="136"/>
        <v>#N/A</v>
      </c>
      <c r="N728" s="122" t="e">
        <f>-1*PMT(a!$E$8/12,2*$U728*a!$E$9,$F728-a!$E$4-$I728,0,1)</f>
        <v>#N/A</v>
      </c>
      <c r="O728" s="123" t="e">
        <f>-1*PMT(a!$E$8/12,2*$U728*a!$E$9,$F728-a!$E$4-$J728,0,1)</f>
        <v>#N/A</v>
      </c>
      <c r="P728" s="123" t="e">
        <f t="shared" si="129"/>
        <v>#N/A</v>
      </c>
      <c r="Q728" s="123" t="e">
        <f t="shared" si="130"/>
        <v>#N/A</v>
      </c>
      <c r="R728" s="114" t="e">
        <f>IF($M728&lt;$I728,"Error",IF(AND($K728&gt;$J728,$M728&gt;$K728),"Error",IF(AND($K728&lt;$J728,$M728&gt;$J728),"Error",-1*PMT(a!$E$8/12,2*$U728*a!$E$9,$F728-$M728-a!$E$4,0,1))))</f>
        <v>#N/A</v>
      </c>
      <c r="S728" s="32">
        <f t="shared" si="131"/>
        <v>1</v>
      </c>
      <c r="T728" s="33" t="e">
        <f t="shared" si="132"/>
        <v>#N/A</v>
      </c>
      <c r="U728" s="33" t="e">
        <f t="shared" si="137"/>
        <v>#N/A</v>
      </c>
      <c r="V728" s="33" t="e">
        <f t="shared" si="133"/>
        <v>#N/A</v>
      </c>
      <c r="W728" s="124">
        <f t="shared" si="134"/>
        <v>0</v>
      </c>
    </row>
    <row r="729" spans="9:23" x14ac:dyDescent="0.25">
      <c r="I729" s="31">
        <v>0</v>
      </c>
      <c r="J729" s="121">
        <f t="shared" si="138"/>
        <v>0</v>
      </c>
      <c r="K729" s="122" t="e">
        <f>MAX(0,($F729-0+PV(a!$E$8/12,2*$U729*a!$E$9,$W729,0,1)))</f>
        <v>#N/A</v>
      </c>
      <c r="L729" s="122" t="e">
        <f t="shared" si="135"/>
        <v>#N/A</v>
      </c>
      <c r="M729" s="114" t="e">
        <f t="shared" si="136"/>
        <v>#N/A</v>
      </c>
      <c r="N729" s="122" t="e">
        <f>-1*PMT(a!$E$8/12,2*$U729*a!$E$9,$F729-a!$E$4-$I729,0,1)</f>
        <v>#N/A</v>
      </c>
      <c r="O729" s="123" t="e">
        <f>-1*PMT(a!$E$8/12,2*$U729*a!$E$9,$F729-a!$E$4-$J729,0,1)</f>
        <v>#N/A</v>
      </c>
      <c r="P729" s="123" t="e">
        <f t="shared" si="129"/>
        <v>#N/A</v>
      </c>
      <c r="Q729" s="123" t="e">
        <f t="shared" si="130"/>
        <v>#N/A</v>
      </c>
      <c r="R729" s="114" t="e">
        <f>IF($M729&lt;$I729,"Error",IF(AND($K729&gt;$J729,$M729&gt;$K729),"Error",IF(AND($K729&lt;$J729,$M729&gt;$J729),"Error",-1*PMT(a!$E$8/12,2*$U729*a!$E$9,$F729-$M729-a!$E$4,0,1))))</f>
        <v>#N/A</v>
      </c>
      <c r="S729" s="32">
        <f t="shared" si="131"/>
        <v>1</v>
      </c>
      <c r="T729" s="33" t="e">
        <f t="shared" si="132"/>
        <v>#N/A</v>
      </c>
      <c r="U729" s="33" t="e">
        <f t="shared" si="137"/>
        <v>#N/A</v>
      </c>
      <c r="V729" s="33" t="e">
        <f t="shared" si="133"/>
        <v>#N/A</v>
      </c>
      <c r="W729" s="124">
        <f t="shared" si="134"/>
        <v>0</v>
      </c>
    </row>
    <row r="730" spans="9:23" x14ac:dyDescent="0.25">
      <c r="I730" s="31">
        <v>0</v>
      </c>
      <c r="J730" s="121">
        <f t="shared" si="138"/>
        <v>0</v>
      </c>
      <c r="K730" s="122" t="e">
        <f>MAX(0,($F730-0+PV(a!$E$8/12,2*$U730*a!$E$9,$W730,0,1)))</f>
        <v>#N/A</v>
      </c>
      <c r="L730" s="122" t="e">
        <f t="shared" si="135"/>
        <v>#N/A</v>
      </c>
      <c r="M730" s="114" t="e">
        <f t="shared" si="136"/>
        <v>#N/A</v>
      </c>
      <c r="N730" s="122" t="e">
        <f>-1*PMT(a!$E$8/12,2*$U730*a!$E$9,$F730-a!$E$4-$I730,0,1)</f>
        <v>#N/A</v>
      </c>
      <c r="O730" s="123" t="e">
        <f>-1*PMT(a!$E$8/12,2*$U730*a!$E$9,$F730-a!$E$4-$J730,0,1)</f>
        <v>#N/A</v>
      </c>
      <c r="P730" s="123" t="e">
        <f t="shared" si="129"/>
        <v>#N/A</v>
      </c>
      <c r="Q730" s="123" t="e">
        <f t="shared" si="130"/>
        <v>#N/A</v>
      </c>
      <c r="R730" s="114" t="e">
        <f>IF($M730&lt;$I730,"Error",IF(AND($K730&gt;$J730,$M730&gt;$K730),"Error",IF(AND($K730&lt;$J730,$M730&gt;$J730),"Error",-1*PMT(a!$E$8/12,2*$U730*a!$E$9,$F730-$M730-a!$E$4,0,1))))</f>
        <v>#N/A</v>
      </c>
      <c r="S730" s="32">
        <f t="shared" si="131"/>
        <v>1</v>
      </c>
      <c r="T730" s="33" t="e">
        <f t="shared" si="132"/>
        <v>#N/A</v>
      </c>
      <c r="U730" s="33" t="e">
        <f t="shared" si="137"/>
        <v>#N/A</v>
      </c>
      <c r="V730" s="33" t="e">
        <f t="shared" si="133"/>
        <v>#N/A</v>
      </c>
      <c r="W730" s="124">
        <f t="shared" si="134"/>
        <v>0</v>
      </c>
    </row>
    <row r="731" spans="9:23" x14ac:dyDescent="0.25">
      <c r="I731" s="31">
        <v>0</v>
      </c>
      <c r="J731" s="121">
        <f t="shared" si="138"/>
        <v>0</v>
      </c>
      <c r="K731" s="122" t="e">
        <f>MAX(0,($F731-0+PV(a!$E$8/12,2*$U731*a!$E$9,$W731,0,1)))</f>
        <v>#N/A</v>
      </c>
      <c r="L731" s="122" t="e">
        <f t="shared" si="135"/>
        <v>#N/A</v>
      </c>
      <c r="M731" s="114" t="e">
        <f t="shared" si="136"/>
        <v>#N/A</v>
      </c>
      <c r="N731" s="122" t="e">
        <f>-1*PMT(a!$E$8/12,2*$U731*a!$E$9,$F731-a!$E$4-$I731,0,1)</f>
        <v>#N/A</v>
      </c>
      <c r="O731" s="123" t="e">
        <f>-1*PMT(a!$E$8/12,2*$U731*a!$E$9,$F731-a!$E$4-$J731,0,1)</f>
        <v>#N/A</v>
      </c>
      <c r="P731" s="123" t="e">
        <f t="shared" si="129"/>
        <v>#N/A</v>
      </c>
      <c r="Q731" s="123" t="e">
        <f t="shared" si="130"/>
        <v>#N/A</v>
      </c>
      <c r="R731" s="114" t="e">
        <f>IF($M731&lt;$I731,"Error",IF(AND($K731&gt;$J731,$M731&gt;$K731),"Error",IF(AND($K731&lt;$J731,$M731&gt;$J731),"Error",-1*PMT(a!$E$8/12,2*$U731*a!$E$9,$F731-$M731-a!$E$4,0,1))))</f>
        <v>#N/A</v>
      </c>
      <c r="S731" s="32">
        <f t="shared" si="131"/>
        <v>1</v>
      </c>
      <c r="T731" s="33" t="e">
        <f t="shared" si="132"/>
        <v>#N/A</v>
      </c>
      <c r="U731" s="33" t="e">
        <f t="shared" si="137"/>
        <v>#N/A</v>
      </c>
      <c r="V731" s="33" t="e">
        <f t="shared" si="133"/>
        <v>#N/A</v>
      </c>
      <c r="W731" s="124">
        <f t="shared" si="134"/>
        <v>0</v>
      </c>
    </row>
    <row r="732" spans="9:23" x14ac:dyDescent="0.25">
      <c r="I732" s="31">
        <v>0</v>
      </c>
      <c r="J732" s="121">
        <f t="shared" si="138"/>
        <v>0</v>
      </c>
      <c r="K732" s="122" t="e">
        <f>MAX(0,($F732-0+PV(a!$E$8/12,2*$U732*a!$E$9,$W732,0,1)))</f>
        <v>#N/A</v>
      </c>
      <c r="L732" s="122" t="e">
        <f t="shared" si="135"/>
        <v>#N/A</v>
      </c>
      <c r="M732" s="114" t="e">
        <f t="shared" si="136"/>
        <v>#N/A</v>
      </c>
      <c r="N732" s="122" t="e">
        <f>-1*PMT(a!$E$8/12,2*$U732*a!$E$9,$F732-a!$E$4-$I732,0,1)</f>
        <v>#N/A</v>
      </c>
      <c r="O732" s="123" t="e">
        <f>-1*PMT(a!$E$8/12,2*$U732*a!$E$9,$F732-a!$E$4-$J732,0,1)</f>
        <v>#N/A</v>
      </c>
      <c r="P732" s="123" t="e">
        <f t="shared" si="129"/>
        <v>#N/A</v>
      </c>
      <c r="Q732" s="123" t="e">
        <f t="shared" si="130"/>
        <v>#N/A</v>
      </c>
      <c r="R732" s="114" t="e">
        <f>IF($M732&lt;$I732,"Error",IF(AND($K732&gt;$J732,$M732&gt;$K732),"Error",IF(AND($K732&lt;$J732,$M732&gt;$J732),"Error",-1*PMT(a!$E$8/12,2*$U732*a!$E$9,$F732-$M732-a!$E$4,0,1))))</f>
        <v>#N/A</v>
      </c>
      <c r="S732" s="32">
        <f t="shared" si="131"/>
        <v>1</v>
      </c>
      <c r="T732" s="33" t="e">
        <f t="shared" si="132"/>
        <v>#N/A</v>
      </c>
      <c r="U732" s="33" t="e">
        <f t="shared" si="137"/>
        <v>#N/A</v>
      </c>
      <c r="V732" s="33" t="e">
        <f t="shared" si="133"/>
        <v>#N/A</v>
      </c>
      <c r="W732" s="124">
        <f t="shared" si="134"/>
        <v>0</v>
      </c>
    </row>
    <row r="733" spans="9:23" x14ac:dyDescent="0.25">
      <c r="I733" s="31">
        <v>0</v>
      </c>
      <c r="J733" s="121">
        <f t="shared" si="138"/>
        <v>0</v>
      </c>
      <c r="K733" s="122" t="e">
        <f>MAX(0,($F733-0+PV(a!$E$8/12,2*$U733*a!$E$9,$W733,0,1)))</f>
        <v>#N/A</v>
      </c>
      <c r="L733" s="122" t="e">
        <f t="shared" si="135"/>
        <v>#N/A</v>
      </c>
      <c r="M733" s="114" t="e">
        <f t="shared" si="136"/>
        <v>#N/A</v>
      </c>
      <c r="N733" s="122" t="e">
        <f>-1*PMT(a!$E$8/12,2*$U733*a!$E$9,$F733-a!$E$4-$I733,0,1)</f>
        <v>#N/A</v>
      </c>
      <c r="O733" s="123" t="e">
        <f>-1*PMT(a!$E$8/12,2*$U733*a!$E$9,$F733-a!$E$4-$J733,0,1)</f>
        <v>#N/A</v>
      </c>
      <c r="P733" s="123" t="e">
        <f t="shared" si="129"/>
        <v>#N/A</v>
      </c>
      <c r="Q733" s="123" t="e">
        <f t="shared" si="130"/>
        <v>#N/A</v>
      </c>
      <c r="R733" s="114" t="e">
        <f>IF($M733&lt;$I733,"Error",IF(AND($K733&gt;$J733,$M733&gt;$K733),"Error",IF(AND($K733&lt;$J733,$M733&gt;$J733),"Error",-1*PMT(a!$E$8/12,2*$U733*a!$E$9,$F733-$M733-a!$E$4,0,1))))</f>
        <v>#N/A</v>
      </c>
      <c r="S733" s="32">
        <f t="shared" si="131"/>
        <v>1</v>
      </c>
      <c r="T733" s="33" t="e">
        <f t="shared" si="132"/>
        <v>#N/A</v>
      </c>
      <c r="U733" s="33" t="e">
        <f t="shared" si="137"/>
        <v>#N/A</v>
      </c>
      <c r="V733" s="33" t="e">
        <f t="shared" si="133"/>
        <v>#N/A</v>
      </c>
      <c r="W733" s="124">
        <f t="shared" si="134"/>
        <v>0</v>
      </c>
    </row>
    <row r="734" spans="9:23" x14ac:dyDescent="0.25">
      <c r="I734" s="31">
        <v>0</v>
      </c>
      <c r="J734" s="121">
        <f t="shared" si="138"/>
        <v>0</v>
      </c>
      <c r="K734" s="122" t="e">
        <f>MAX(0,($F734-0+PV(a!$E$8/12,2*$U734*a!$E$9,$W734,0,1)))</f>
        <v>#N/A</v>
      </c>
      <c r="L734" s="122" t="e">
        <f t="shared" si="135"/>
        <v>#N/A</v>
      </c>
      <c r="M734" s="114" t="e">
        <f t="shared" si="136"/>
        <v>#N/A</v>
      </c>
      <c r="N734" s="122" t="e">
        <f>-1*PMT(a!$E$8/12,2*$U734*a!$E$9,$F734-a!$E$4-$I734,0,1)</f>
        <v>#N/A</v>
      </c>
      <c r="O734" s="123" t="e">
        <f>-1*PMT(a!$E$8/12,2*$U734*a!$E$9,$F734-a!$E$4-$J734,0,1)</f>
        <v>#N/A</v>
      </c>
      <c r="P734" s="123" t="e">
        <f t="shared" si="129"/>
        <v>#N/A</v>
      </c>
      <c r="Q734" s="123" t="e">
        <f t="shared" si="130"/>
        <v>#N/A</v>
      </c>
      <c r="R734" s="114" t="e">
        <f>IF($M734&lt;$I734,"Error",IF(AND($K734&gt;$J734,$M734&gt;$K734),"Error",IF(AND($K734&lt;$J734,$M734&gt;$J734),"Error",-1*PMT(a!$E$8/12,2*$U734*a!$E$9,$F734-$M734-a!$E$4,0,1))))</f>
        <v>#N/A</v>
      </c>
      <c r="S734" s="32">
        <f t="shared" si="131"/>
        <v>1</v>
      </c>
      <c r="T734" s="33" t="e">
        <f t="shared" si="132"/>
        <v>#N/A</v>
      </c>
      <c r="U734" s="33" t="e">
        <f t="shared" si="137"/>
        <v>#N/A</v>
      </c>
      <c r="V734" s="33" t="e">
        <f t="shared" si="133"/>
        <v>#N/A</v>
      </c>
      <c r="W734" s="124">
        <f t="shared" si="134"/>
        <v>0</v>
      </c>
    </row>
    <row r="735" spans="9:23" x14ac:dyDescent="0.25">
      <c r="I735" s="31">
        <v>0</v>
      </c>
      <c r="J735" s="121">
        <f t="shared" si="138"/>
        <v>0</v>
      </c>
      <c r="K735" s="122" t="e">
        <f>MAX(0,($F735-0+PV(a!$E$8/12,2*$U735*a!$E$9,$W735,0,1)))</f>
        <v>#N/A</v>
      </c>
      <c r="L735" s="122" t="e">
        <f t="shared" si="135"/>
        <v>#N/A</v>
      </c>
      <c r="M735" s="114" t="e">
        <f t="shared" si="136"/>
        <v>#N/A</v>
      </c>
      <c r="N735" s="122" t="e">
        <f>-1*PMT(a!$E$8/12,2*$U735*a!$E$9,$F735-a!$E$4-$I735,0,1)</f>
        <v>#N/A</v>
      </c>
      <c r="O735" s="123" t="e">
        <f>-1*PMT(a!$E$8/12,2*$U735*a!$E$9,$F735-a!$E$4-$J735,0,1)</f>
        <v>#N/A</v>
      </c>
      <c r="P735" s="123" t="e">
        <f t="shared" si="129"/>
        <v>#N/A</v>
      </c>
      <c r="Q735" s="123" t="e">
        <f t="shared" si="130"/>
        <v>#N/A</v>
      </c>
      <c r="R735" s="114" t="e">
        <f>IF($M735&lt;$I735,"Error",IF(AND($K735&gt;$J735,$M735&gt;$K735),"Error",IF(AND($K735&lt;$J735,$M735&gt;$J735),"Error",-1*PMT(a!$E$8/12,2*$U735*a!$E$9,$F735-$M735-a!$E$4,0,1))))</f>
        <v>#N/A</v>
      </c>
      <c r="S735" s="32">
        <f t="shared" si="131"/>
        <v>1</v>
      </c>
      <c r="T735" s="33" t="e">
        <f t="shared" si="132"/>
        <v>#N/A</v>
      </c>
      <c r="U735" s="33" t="e">
        <f t="shared" si="137"/>
        <v>#N/A</v>
      </c>
      <c r="V735" s="33" t="e">
        <f t="shared" si="133"/>
        <v>#N/A</v>
      </c>
      <c r="W735" s="124">
        <f t="shared" si="134"/>
        <v>0</v>
      </c>
    </row>
    <row r="736" spans="9:23" x14ac:dyDescent="0.25">
      <c r="I736" s="31">
        <v>0</v>
      </c>
      <c r="J736" s="121">
        <f t="shared" si="138"/>
        <v>0</v>
      </c>
      <c r="K736" s="122" t="e">
        <f>MAX(0,($F736-0+PV(a!$E$8/12,2*$U736*a!$E$9,$W736,0,1)))</f>
        <v>#N/A</v>
      </c>
      <c r="L736" s="122" t="e">
        <f t="shared" si="135"/>
        <v>#N/A</v>
      </c>
      <c r="M736" s="114" t="e">
        <f t="shared" si="136"/>
        <v>#N/A</v>
      </c>
      <c r="N736" s="122" t="e">
        <f>-1*PMT(a!$E$8/12,2*$U736*a!$E$9,$F736-a!$E$4-$I736,0,1)</f>
        <v>#N/A</v>
      </c>
      <c r="O736" s="123" t="e">
        <f>-1*PMT(a!$E$8/12,2*$U736*a!$E$9,$F736-a!$E$4-$J736,0,1)</f>
        <v>#N/A</v>
      </c>
      <c r="P736" s="123" t="e">
        <f t="shared" si="129"/>
        <v>#N/A</v>
      </c>
      <c r="Q736" s="123" t="e">
        <f t="shared" si="130"/>
        <v>#N/A</v>
      </c>
      <c r="R736" s="114" t="e">
        <f>IF($M736&lt;$I736,"Error",IF(AND($K736&gt;$J736,$M736&gt;$K736),"Error",IF(AND($K736&lt;$J736,$M736&gt;$J736),"Error",-1*PMT(a!$E$8/12,2*$U736*a!$E$9,$F736-$M736-a!$E$4,0,1))))</f>
        <v>#N/A</v>
      </c>
      <c r="S736" s="32">
        <f t="shared" si="131"/>
        <v>1</v>
      </c>
      <c r="T736" s="33" t="e">
        <f t="shared" si="132"/>
        <v>#N/A</v>
      </c>
      <c r="U736" s="33" t="e">
        <f t="shared" si="137"/>
        <v>#N/A</v>
      </c>
      <c r="V736" s="33" t="e">
        <f t="shared" si="133"/>
        <v>#N/A</v>
      </c>
      <c r="W736" s="124">
        <f t="shared" si="134"/>
        <v>0</v>
      </c>
    </row>
    <row r="737" spans="9:23" x14ac:dyDescent="0.25">
      <c r="I737" s="31">
        <v>0</v>
      </c>
      <c r="J737" s="121">
        <f t="shared" si="138"/>
        <v>0</v>
      </c>
      <c r="K737" s="122" t="e">
        <f>MAX(0,($F737-0+PV(a!$E$8/12,2*$U737*a!$E$9,$W737,0,1)))</f>
        <v>#N/A</v>
      </c>
      <c r="L737" s="122" t="e">
        <f t="shared" si="135"/>
        <v>#N/A</v>
      </c>
      <c r="M737" s="114" t="e">
        <f t="shared" si="136"/>
        <v>#N/A</v>
      </c>
      <c r="N737" s="122" t="e">
        <f>-1*PMT(a!$E$8/12,2*$U737*a!$E$9,$F737-a!$E$4-$I737,0,1)</f>
        <v>#N/A</v>
      </c>
      <c r="O737" s="123" t="e">
        <f>-1*PMT(a!$E$8/12,2*$U737*a!$E$9,$F737-a!$E$4-$J737,0,1)</f>
        <v>#N/A</v>
      </c>
      <c r="P737" s="123" t="e">
        <f t="shared" si="129"/>
        <v>#N/A</v>
      </c>
      <c r="Q737" s="123" t="e">
        <f t="shared" si="130"/>
        <v>#N/A</v>
      </c>
      <c r="R737" s="114" t="e">
        <f>IF($M737&lt;$I737,"Error",IF(AND($K737&gt;$J737,$M737&gt;$K737),"Error",IF(AND($K737&lt;$J737,$M737&gt;$J737),"Error",-1*PMT(a!$E$8/12,2*$U737*a!$E$9,$F737-$M737-a!$E$4,0,1))))</f>
        <v>#N/A</v>
      </c>
      <c r="S737" s="32">
        <f t="shared" si="131"/>
        <v>1</v>
      </c>
      <c r="T737" s="33" t="e">
        <f t="shared" si="132"/>
        <v>#N/A</v>
      </c>
      <c r="U737" s="33" t="e">
        <f t="shared" si="137"/>
        <v>#N/A</v>
      </c>
      <c r="V737" s="33" t="e">
        <f t="shared" si="133"/>
        <v>#N/A</v>
      </c>
      <c r="W737" s="124">
        <f t="shared" si="134"/>
        <v>0</v>
      </c>
    </row>
    <row r="738" spans="9:23" x14ac:dyDescent="0.25">
      <c r="I738" s="31">
        <v>0</v>
      </c>
      <c r="J738" s="121">
        <f t="shared" si="138"/>
        <v>0</v>
      </c>
      <c r="K738" s="122" t="e">
        <f>MAX(0,($F738-0+PV(a!$E$8/12,2*$U738*a!$E$9,$W738,0,1)))</f>
        <v>#N/A</v>
      </c>
      <c r="L738" s="122" t="e">
        <f t="shared" si="135"/>
        <v>#N/A</v>
      </c>
      <c r="M738" s="114" t="e">
        <f t="shared" si="136"/>
        <v>#N/A</v>
      </c>
      <c r="N738" s="122" t="e">
        <f>-1*PMT(a!$E$8/12,2*$U738*a!$E$9,$F738-a!$E$4-$I738,0,1)</f>
        <v>#N/A</v>
      </c>
      <c r="O738" s="123" t="e">
        <f>-1*PMT(a!$E$8/12,2*$U738*a!$E$9,$F738-a!$E$4-$J738,0,1)</f>
        <v>#N/A</v>
      </c>
      <c r="P738" s="123" t="e">
        <f t="shared" si="129"/>
        <v>#N/A</v>
      </c>
      <c r="Q738" s="123" t="e">
        <f t="shared" si="130"/>
        <v>#N/A</v>
      </c>
      <c r="R738" s="114" t="e">
        <f>IF($M738&lt;$I738,"Error",IF(AND($K738&gt;$J738,$M738&gt;$K738),"Error",IF(AND($K738&lt;$J738,$M738&gt;$J738),"Error",-1*PMT(a!$E$8/12,2*$U738*a!$E$9,$F738-$M738-a!$E$4,0,1))))</f>
        <v>#N/A</v>
      </c>
      <c r="S738" s="32">
        <f t="shared" si="131"/>
        <v>1</v>
      </c>
      <c r="T738" s="33" t="e">
        <f t="shared" si="132"/>
        <v>#N/A</v>
      </c>
      <c r="U738" s="33" t="e">
        <f t="shared" si="137"/>
        <v>#N/A</v>
      </c>
      <c r="V738" s="33" t="e">
        <f t="shared" si="133"/>
        <v>#N/A</v>
      </c>
      <c r="W738" s="124">
        <f t="shared" si="134"/>
        <v>0</v>
      </c>
    </row>
    <row r="739" spans="9:23" x14ac:dyDescent="0.25">
      <c r="I739" s="31">
        <v>0</v>
      </c>
      <c r="J739" s="121">
        <f t="shared" si="138"/>
        <v>0</v>
      </c>
      <c r="K739" s="122" t="e">
        <f>MAX(0,($F739-0+PV(a!$E$8/12,2*$U739*a!$E$9,$W739,0,1)))</f>
        <v>#N/A</v>
      </c>
      <c r="L739" s="122" t="e">
        <f t="shared" si="135"/>
        <v>#N/A</v>
      </c>
      <c r="M739" s="114" t="e">
        <f t="shared" si="136"/>
        <v>#N/A</v>
      </c>
      <c r="N739" s="122" t="e">
        <f>-1*PMT(a!$E$8/12,2*$U739*a!$E$9,$F739-a!$E$4-$I739,0,1)</f>
        <v>#N/A</v>
      </c>
      <c r="O739" s="123" t="e">
        <f>-1*PMT(a!$E$8/12,2*$U739*a!$E$9,$F739-a!$E$4-$J739,0,1)</f>
        <v>#N/A</v>
      </c>
      <c r="P739" s="123" t="e">
        <f t="shared" si="129"/>
        <v>#N/A</v>
      </c>
      <c r="Q739" s="123" t="e">
        <f t="shared" si="130"/>
        <v>#N/A</v>
      </c>
      <c r="R739" s="114" t="e">
        <f>IF($M739&lt;$I739,"Error",IF(AND($K739&gt;$J739,$M739&gt;$K739),"Error",IF(AND($K739&lt;$J739,$M739&gt;$J739),"Error",-1*PMT(a!$E$8/12,2*$U739*a!$E$9,$F739-$M739-a!$E$4,0,1))))</f>
        <v>#N/A</v>
      </c>
      <c r="S739" s="32">
        <f t="shared" si="131"/>
        <v>1</v>
      </c>
      <c r="T739" s="33" t="e">
        <f t="shared" si="132"/>
        <v>#N/A</v>
      </c>
      <c r="U739" s="33" t="e">
        <f t="shared" si="137"/>
        <v>#N/A</v>
      </c>
      <c r="V739" s="33" t="e">
        <f t="shared" si="133"/>
        <v>#N/A</v>
      </c>
      <c r="W739" s="124">
        <f t="shared" si="134"/>
        <v>0</v>
      </c>
    </row>
    <row r="740" spans="9:23" x14ac:dyDescent="0.25">
      <c r="I740" s="31">
        <v>0</v>
      </c>
      <c r="J740" s="121">
        <f t="shared" si="138"/>
        <v>0</v>
      </c>
      <c r="K740" s="122" t="e">
        <f>MAX(0,($F740-0+PV(a!$E$8/12,2*$U740*a!$E$9,$W740,0,1)))</f>
        <v>#N/A</v>
      </c>
      <c r="L740" s="122" t="e">
        <f t="shared" si="135"/>
        <v>#N/A</v>
      </c>
      <c r="M740" s="114" t="e">
        <f t="shared" si="136"/>
        <v>#N/A</v>
      </c>
      <c r="N740" s="122" t="e">
        <f>-1*PMT(a!$E$8/12,2*$U740*a!$E$9,$F740-a!$E$4-$I740,0,1)</f>
        <v>#N/A</v>
      </c>
      <c r="O740" s="123" t="e">
        <f>-1*PMT(a!$E$8/12,2*$U740*a!$E$9,$F740-a!$E$4-$J740,0,1)</f>
        <v>#N/A</v>
      </c>
      <c r="P740" s="123" t="e">
        <f t="shared" si="129"/>
        <v>#N/A</v>
      </c>
      <c r="Q740" s="123" t="e">
        <f t="shared" si="130"/>
        <v>#N/A</v>
      </c>
      <c r="R740" s="114" t="e">
        <f>IF($M740&lt;$I740,"Error",IF(AND($K740&gt;$J740,$M740&gt;$K740),"Error",IF(AND($K740&lt;$J740,$M740&gt;$J740),"Error",-1*PMT(a!$E$8/12,2*$U740*a!$E$9,$F740-$M740-a!$E$4,0,1))))</f>
        <v>#N/A</v>
      </c>
      <c r="S740" s="32">
        <f t="shared" si="131"/>
        <v>1</v>
      </c>
      <c r="T740" s="33" t="e">
        <f t="shared" si="132"/>
        <v>#N/A</v>
      </c>
      <c r="U740" s="33" t="e">
        <f t="shared" si="137"/>
        <v>#N/A</v>
      </c>
      <c r="V740" s="33" t="e">
        <f t="shared" si="133"/>
        <v>#N/A</v>
      </c>
      <c r="W740" s="124">
        <f t="shared" si="134"/>
        <v>0</v>
      </c>
    </row>
    <row r="741" spans="9:23" x14ac:dyDescent="0.25">
      <c r="I741" s="31">
        <v>0</v>
      </c>
      <c r="J741" s="121">
        <f t="shared" si="138"/>
        <v>0</v>
      </c>
      <c r="K741" s="122" t="e">
        <f>MAX(0,($F741-0+PV(a!$E$8/12,2*$U741*a!$E$9,$W741,0,1)))</f>
        <v>#N/A</v>
      </c>
      <c r="L741" s="122" t="e">
        <f t="shared" si="135"/>
        <v>#N/A</v>
      </c>
      <c r="M741" s="114" t="e">
        <f t="shared" si="136"/>
        <v>#N/A</v>
      </c>
      <c r="N741" s="122" t="e">
        <f>-1*PMT(a!$E$8/12,2*$U741*a!$E$9,$F741-a!$E$4-$I741,0,1)</f>
        <v>#N/A</v>
      </c>
      <c r="O741" s="123" t="e">
        <f>-1*PMT(a!$E$8/12,2*$U741*a!$E$9,$F741-a!$E$4-$J741,0,1)</f>
        <v>#N/A</v>
      </c>
      <c r="P741" s="123" t="e">
        <f t="shared" si="129"/>
        <v>#N/A</v>
      </c>
      <c r="Q741" s="123" t="e">
        <f t="shared" si="130"/>
        <v>#N/A</v>
      </c>
      <c r="R741" s="114" t="e">
        <f>IF($M741&lt;$I741,"Error",IF(AND($K741&gt;$J741,$M741&gt;$K741),"Error",IF(AND($K741&lt;$J741,$M741&gt;$J741),"Error",-1*PMT(a!$E$8/12,2*$U741*a!$E$9,$F741-$M741-a!$E$4,0,1))))</f>
        <v>#N/A</v>
      </c>
      <c r="S741" s="32">
        <f t="shared" si="131"/>
        <v>1</v>
      </c>
      <c r="T741" s="33" t="e">
        <f t="shared" si="132"/>
        <v>#N/A</v>
      </c>
      <c r="U741" s="33" t="e">
        <f t="shared" si="137"/>
        <v>#N/A</v>
      </c>
      <c r="V741" s="33" t="e">
        <f t="shared" si="133"/>
        <v>#N/A</v>
      </c>
      <c r="W741" s="124">
        <f t="shared" si="134"/>
        <v>0</v>
      </c>
    </row>
    <row r="742" spans="9:23" x14ac:dyDescent="0.25">
      <c r="I742" s="31">
        <v>0</v>
      </c>
      <c r="J742" s="121">
        <f t="shared" si="138"/>
        <v>0</v>
      </c>
      <c r="K742" s="122" t="e">
        <f>MAX(0,($F742-0+PV(a!$E$8/12,2*$U742*a!$E$9,$W742,0,1)))</f>
        <v>#N/A</v>
      </c>
      <c r="L742" s="122" t="e">
        <f t="shared" si="135"/>
        <v>#N/A</v>
      </c>
      <c r="M742" s="114" t="e">
        <f t="shared" si="136"/>
        <v>#N/A</v>
      </c>
      <c r="N742" s="122" t="e">
        <f>-1*PMT(a!$E$8/12,2*$U742*a!$E$9,$F742-a!$E$4-$I742,0,1)</f>
        <v>#N/A</v>
      </c>
      <c r="O742" s="123" t="e">
        <f>-1*PMT(a!$E$8/12,2*$U742*a!$E$9,$F742-a!$E$4-$J742,0,1)</f>
        <v>#N/A</v>
      </c>
      <c r="P742" s="123" t="e">
        <f t="shared" si="129"/>
        <v>#N/A</v>
      </c>
      <c r="Q742" s="123" t="e">
        <f t="shared" si="130"/>
        <v>#N/A</v>
      </c>
      <c r="R742" s="114" t="e">
        <f>IF($M742&lt;$I742,"Error",IF(AND($K742&gt;$J742,$M742&gt;$K742),"Error",IF(AND($K742&lt;$J742,$M742&gt;$J742),"Error",-1*PMT(a!$E$8/12,2*$U742*a!$E$9,$F742-$M742-a!$E$4,0,1))))</f>
        <v>#N/A</v>
      </c>
      <c r="S742" s="32">
        <f t="shared" si="131"/>
        <v>1</v>
      </c>
      <c r="T742" s="33" t="e">
        <f t="shared" si="132"/>
        <v>#N/A</v>
      </c>
      <c r="U742" s="33" t="e">
        <f t="shared" si="137"/>
        <v>#N/A</v>
      </c>
      <c r="V742" s="33" t="e">
        <f t="shared" si="133"/>
        <v>#N/A</v>
      </c>
      <c r="W742" s="124">
        <f t="shared" si="134"/>
        <v>0</v>
      </c>
    </row>
    <row r="743" spans="9:23" x14ac:dyDescent="0.25">
      <c r="I743" s="31">
        <v>0</v>
      </c>
      <c r="J743" s="121">
        <f t="shared" si="138"/>
        <v>0</v>
      </c>
      <c r="K743" s="122" t="e">
        <f>MAX(0,($F743-0+PV(a!$E$8/12,2*$U743*a!$E$9,$W743,0,1)))</f>
        <v>#N/A</v>
      </c>
      <c r="L743" s="122" t="e">
        <f t="shared" si="135"/>
        <v>#N/A</v>
      </c>
      <c r="M743" s="114" t="e">
        <f t="shared" si="136"/>
        <v>#N/A</v>
      </c>
      <c r="N743" s="122" t="e">
        <f>-1*PMT(a!$E$8/12,2*$U743*a!$E$9,$F743-a!$E$4-$I743,0,1)</f>
        <v>#N/A</v>
      </c>
      <c r="O743" s="123" t="e">
        <f>-1*PMT(a!$E$8/12,2*$U743*a!$E$9,$F743-a!$E$4-$J743,0,1)</f>
        <v>#N/A</v>
      </c>
      <c r="P743" s="123" t="e">
        <f t="shared" si="129"/>
        <v>#N/A</v>
      </c>
      <c r="Q743" s="123" t="e">
        <f t="shared" si="130"/>
        <v>#N/A</v>
      </c>
      <c r="R743" s="114" t="e">
        <f>IF($M743&lt;$I743,"Error",IF(AND($K743&gt;$J743,$M743&gt;$K743),"Error",IF(AND($K743&lt;$J743,$M743&gt;$J743),"Error",-1*PMT(a!$E$8/12,2*$U743*a!$E$9,$F743-$M743-a!$E$4,0,1))))</f>
        <v>#N/A</v>
      </c>
      <c r="S743" s="32">
        <f t="shared" si="131"/>
        <v>1</v>
      </c>
      <c r="T743" s="33" t="e">
        <f t="shared" si="132"/>
        <v>#N/A</v>
      </c>
      <c r="U743" s="33" t="e">
        <f t="shared" si="137"/>
        <v>#N/A</v>
      </c>
      <c r="V743" s="33" t="e">
        <f t="shared" si="133"/>
        <v>#N/A</v>
      </c>
      <c r="W743" s="124">
        <f t="shared" si="134"/>
        <v>0</v>
      </c>
    </row>
    <row r="744" spans="9:23" x14ac:dyDescent="0.25">
      <c r="I744" s="31">
        <v>0</v>
      </c>
      <c r="J744" s="121">
        <f t="shared" si="138"/>
        <v>0</v>
      </c>
      <c r="K744" s="122" t="e">
        <f>MAX(0,($F744-0+PV(a!$E$8/12,2*$U744*a!$E$9,$W744,0,1)))</f>
        <v>#N/A</v>
      </c>
      <c r="L744" s="122" t="e">
        <f t="shared" si="135"/>
        <v>#N/A</v>
      </c>
      <c r="M744" s="114" t="e">
        <f t="shared" si="136"/>
        <v>#N/A</v>
      </c>
      <c r="N744" s="122" t="e">
        <f>-1*PMT(a!$E$8/12,2*$U744*a!$E$9,$F744-a!$E$4-$I744,0,1)</f>
        <v>#N/A</v>
      </c>
      <c r="O744" s="123" t="e">
        <f>-1*PMT(a!$E$8/12,2*$U744*a!$E$9,$F744-a!$E$4-$J744,0,1)</f>
        <v>#N/A</v>
      </c>
      <c r="P744" s="123" t="e">
        <f t="shared" si="129"/>
        <v>#N/A</v>
      </c>
      <c r="Q744" s="123" t="e">
        <f t="shared" si="130"/>
        <v>#N/A</v>
      </c>
      <c r="R744" s="114" t="e">
        <f>IF($M744&lt;$I744,"Error",IF(AND($K744&gt;$J744,$M744&gt;$K744),"Error",IF(AND($K744&lt;$J744,$M744&gt;$J744),"Error",-1*PMT(a!$E$8/12,2*$U744*a!$E$9,$F744-$M744-a!$E$4,0,1))))</f>
        <v>#N/A</v>
      </c>
      <c r="S744" s="32">
        <f t="shared" si="131"/>
        <v>1</v>
      </c>
      <c r="T744" s="33" t="e">
        <f t="shared" si="132"/>
        <v>#N/A</v>
      </c>
      <c r="U744" s="33" t="e">
        <f t="shared" si="137"/>
        <v>#N/A</v>
      </c>
      <c r="V744" s="33" t="e">
        <f t="shared" si="133"/>
        <v>#N/A</v>
      </c>
      <c r="W744" s="124">
        <f t="shared" si="134"/>
        <v>0</v>
      </c>
    </row>
    <row r="745" spans="9:23" x14ac:dyDescent="0.25">
      <c r="I745" s="31">
        <v>0</v>
      </c>
      <c r="J745" s="121">
        <f t="shared" si="138"/>
        <v>0</v>
      </c>
      <c r="K745" s="122" t="e">
        <f>MAX(0,($F745-0+PV(a!$E$8/12,2*$U745*a!$E$9,$W745,0,1)))</f>
        <v>#N/A</v>
      </c>
      <c r="L745" s="122" t="e">
        <f t="shared" si="135"/>
        <v>#N/A</v>
      </c>
      <c r="M745" s="114" t="e">
        <f t="shared" si="136"/>
        <v>#N/A</v>
      </c>
      <c r="N745" s="122" t="e">
        <f>-1*PMT(a!$E$8/12,2*$U745*a!$E$9,$F745-a!$E$4-$I745,0,1)</f>
        <v>#N/A</v>
      </c>
      <c r="O745" s="123" t="e">
        <f>-1*PMT(a!$E$8/12,2*$U745*a!$E$9,$F745-a!$E$4-$J745,0,1)</f>
        <v>#N/A</v>
      </c>
      <c r="P745" s="123" t="e">
        <f t="shared" si="129"/>
        <v>#N/A</v>
      </c>
      <c r="Q745" s="123" t="e">
        <f t="shared" si="130"/>
        <v>#N/A</v>
      </c>
      <c r="R745" s="114" t="e">
        <f>IF($M745&lt;$I745,"Error",IF(AND($K745&gt;$J745,$M745&gt;$K745),"Error",IF(AND($K745&lt;$J745,$M745&gt;$J745),"Error",-1*PMT(a!$E$8/12,2*$U745*a!$E$9,$F745-$M745-a!$E$4,0,1))))</f>
        <v>#N/A</v>
      </c>
      <c r="S745" s="32">
        <f t="shared" si="131"/>
        <v>1</v>
      </c>
      <c r="T745" s="33" t="e">
        <f t="shared" si="132"/>
        <v>#N/A</v>
      </c>
      <c r="U745" s="33" t="e">
        <f t="shared" si="137"/>
        <v>#N/A</v>
      </c>
      <c r="V745" s="33" t="e">
        <f t="shared" si="133"/>
        <v>#N/A</v>
      </c>
      <c r="W745" s="124">
        <f t="shared" si="134"/>
        <v>0</v>
      </c>
    </row>
    <row r="746" spans="9:23" x14ac:dyDescent="0.25">
      <c r="I746" s="31">
        <v>0</v>
      </c>
      <c r="J746" s="121">
        <f t="shared" si="138"/>
        <v>0</v>
      </c>
      <c r="K746" s="122" t="e">
        <f>MAX(0,($F746-0+PV(a!$E$8/12,2*$U746*a!$E$9,$W746,0,1)))</f>
        <v>#N/A</v>
      </c>
      <c r="L746" s="122" t="e">
        <f t="shared" si="135"/>
        <v>#N/A</v>
      </c>
      <c r="M746" s="114" t="e">
        <f t="shared" si="136"/>
        <v>#N/A</v>
      </c>
      <c r="N746" s="122" t="e">
        <f>-1*PMT(a!$E$8/12,2*$U746*a!$E$9,$F746-a!$E$4-$I746,0,1)</f>
        <v>#N/A</v>
      </c>
      <c r="O746" s="123" t="e">
        <f>-1*PMT(a!$E$8/12,2*$U746*a!$E$9,$F746-a!$E$4-$J746,0,1)</f>
        <v>#N/A</v>
      </c>
      <c r="P746" s="123" t="e">
        <f t="shared" si="129"/>
        <v>#N/A</v>
      </c>
      <c r="Q746" s="123" t="e">
        <f t="shared" si="130"/>
        <v>#N/A</v>
      </c>
      <c r="R746" s="114" t="e">
        <f>IF($M746&lt;$I746,"Error",IF(AND($K746&gt;$J746,$M746&gt;$K746),"Error",IF(AND($K746&lt;$J746,$M746&gt;$J746),"Error",-1*PMT(a!$E$8/12,2*$U746*a!$E$9,$F746-$M746-a!$E$4,0,1))))</f>
        <v>#N/A</v>
      </c>
      <c r="S746" s="32">
        <f t="shared" si="131"/>
        <v>1</v>
      </c>
      <c r="T746" s="33" t="e">
        <f t="shared" si="132"/>
        <v>#N/A</v>
      </c>
      <c r="U746" s="33" t="e">
        <f t="shared" si="137"/>
        <v>#N/A</v>
      </c>
      <c r="V746" s="33" t="e">
        <f t="shared" si="133"/>
        <v>#N/A</v>
      </c>
      <c r="W746" s="124">
        <f t="shared" si="134"/>
        <v>0</v>
      </c>
    </row>
    <row r="747" spans="9:23" x14ac:dyDescent="0.25">
      <c r="I747" s="31">
        <v>0</v>
      </c>
      <c r="J747" s="121">
        <f t="shared" si="138"/>
        <v>0</v>
      </c>
      <c r="K747" s="122" t="e">
        <f>MAX(0,($F747-0+PV(a!$E$8/12,2*$U747*a!$E$9,$W747,0,1)))</f>
        <v>#N/A</v>
      </c>
      <c r="L747" s="122" t="e">
        <f t="shared" si="135"/>
        <v>#N/A</v>
      </c>
      <c r="M747" s="114" t="e">
        <f t="shared" si="136"/>
        <v>#N/A</v>
      </c>
      <c r="N747" s="122" t="e">
        <f>-1*PMT(a!$E$8/12,2*$U747*a!$E$9,$F747-a!$E$4-$I747,0,1)</f>
        <v>#N/A</v>
      </c>
      <c r="O747" s="123" t="e">
        <f>-1*PMT(a!$E$8/12,2*$U747*a!$E$9,$F747-a!$E$4-$J747,0,1)</f>
        <v>#N/A</v>
      </c>
      <c r="P747" s="123" t="e">
        <f t="shared" si="129"/>
        <v>#N/A</v>
      </c>
      <c r="Q747" s="123" t="e">
        <f t="shared" si="130"/>
        <v>#N/A</v>
      </c>
      <c r="R747" s="114" t="e">
        <f>IF($M747&lt;$I747,"Error",IF(AND($K747&gt;$J747,$M747&gt;$K747),"Error",IF(AND($K747&lt;$J747,$M747&gt;$J747),"Error",-1*PMT(a!$E$8/12,2*$U747*a!$E$9,$F747-$M747-a!$E$4,0,1))))</f>
        <v>#N/A</v>
      </c>
      <c r="S747" s="32">
        <f t="shared" si="131"/>
        <v>1</v>
      </c>
      <c r="T747" s="33" t="e">
        <f t="shared" si="132"/>
        <v>#N/A</v>
      </c>
      <c r="U747" s="33" t="e">
        <f t="shared" si="137"/>
        <v>#N/A</v>
      </c>
      <c r="V747" s="33" t="e">
        <f t="shared" si="133"/>
        <v>#N/A</v>
      </c>
      <c r="W747" s="124">
        <f t="shared" si="134"/>
        <v>0</v>
      </c>
    </row>
    <row r="748" spans="9:23" x14ac:dyDescent="0.25">
      <c r="I748" s="31">
        <v>0</v>
      </c>
      <c r="J748" s="121">
        <f t="shared" si="138"/>
        <v>0</v>
      </c>
      <c r="K748" s="122" t="e">
        <f>MAX(0,($F748-0+PV(a!$E$8/12,2*$U748*a!$E$9,$W748,0,1)))</f>
        <v>#N/A</v>
      </c>
      <c r="L748" s="122" t="e">
        <f t="shared" si="135"/>
        <v>#N/A</v>
      </c>
      <c r="M748" s="114" t="e">
        <f t="shared" si="136"/>
        <v>#N/A</v>
      </c>
      <c r="N748" s="122" t="e">
        <f>-1*PMT(a!$E$8/12,2*$U748*a!$E$9,$F748-a!$E$4-$I748,0,1)</f>
        <v>#N/A</v>
      </c>
      <c r="O748" s="123" t="e">
        <f>-1*PMT(a!$E$8/12,2*$U748*a!$E$9,$F748-a!$E$4-$J748,0,1)</f>
        <v>#N/A</v>
      </c>
      <c r="P748" s="123" t="e">
        <f t="shared" si="129"/>
        <v>#N/A</v>
      </c>
      <c r="Q748" s="123" t="e">
        <f t="shared" si="130"/>
        <v>#N/A</v>
      </c>
      <c r="R748" s="114" t="e">
        <f>IF($M748&lt;$I748,"Error",IF(AND($K748&gt;$J748,$M748&gt;$K748),"Error",IF(AND($K748&lt;$J748,$M748&gt;$J748),"Error",-1*PMT(a!$E$8/12,2*$U748*a!$E$9,$F748-$M748-a!$E$4,0,1))))</f>
        <v>#N/A</v>
      </c>
      <c r="S748" s="32">
        <f t="shared" si="131"/>
        <v>1</v>
      </c>
      <c r="T748" s="33" t="e">
        <f t="shared" si="132"/>
        <v>#N/A</v>
      </c>
      <c r="U748" s="33" t="e">
        <f t="shared" si="137"/>
        <v>#N/A</v>
      </c>
      <c r="V748" s="33" t="e">
        <f t="shared" si="133"/>
        <v>#N/A</v>
      </c>
      <c r="W748" s="124">
        <f t="shared" si="134"/>
        <v>0</v>
      </c>
    </row>
    <row r="749" spans="9:23" x14ac:dyDescent="0.25">
      <c r="I749" s="31">
        <v>0</v>
      </c>
      <c r="J749" s="121">
        <f t="shared" si="138"/>
        <v>0</v>
      </c>
      <c r="K749" s="122" t="e">
        <f>MAX(0,($F749-0+PV(a!$E$8/12,2*$U749*a!$E$9,$W749,0,1)))</f>
        <v>#N/A</v>
      </c>
      <c r="L749" s="122" t="e">
        <f t="shared" si="135"/>
        <v>#N/A</v>
      </c>
      <c r="M749" s="114" t="e">
        <f t="shared" si="136"/>
        <v>#N/A</v>
      </c>
      <c r="N749" s="122" t="e">
        <f>-1*PMT(a!$E$8/12,2*$U749*a!$E$9,$F749-a!$E$4-$I749,0,1)</f>
        <v>#N/A</v>
      </c>
      <c r="O749" s="123" t="e">
        <f>-1*PMT(a!$E$8/12,2*$U749*a!$E$9,$F749-a!$E$4-$J749,0,1)</f>
        <v>#N/A</v>
      </c>
      <c r="P749" s="123" t="e">
        <f t="shared" si="129"/>
        <v>#N/A</v>
      </c>
      <c r="Q749" s="123" t="e">
        <f t="shared" si="130"/>
        <v>#N/A</v>
      </c>
      <c r="R749" s="114" t="e">
        <f>IF($M749&lt;$I749,"Error",IF(AND($K749&gt;$J749,$M749&gt;$K749),"Error",IF(AND($K749&lt;$J749,$M749&gt;$J749),"Error",-1*PMT(a!$E$8/12,2*$U749*a!$E$9,$F749-$M749-a!$E$4,0,1))))</f>
        <v>#N/A</v>
      </c>
      <c r="S749" s="32">
        <f t="shared" si="131"/>
        <v>1</v>
      </c>
      <c r="T749" s="33" t="e">
        <f t="shared" si="132"/>
        <v>#N/A</v>
      </c>
      <c r="U749" s="33" t="e">
        <f t="shared" si="137"/>
        <v>#N/A</v>
      </c>
      <c r="V749" s="33" t="e">
        <f t="shared" si="133"/>
        <v>#N/A</v>
      </c>
      <c r="W749" s="124">
        <f t="shared" si="134"/>
        <v>0</v>
      </c>
    </row>
    <row r="750" spans="9:23" x14ac:dyDescent="0.25">
      <c r="I750" s="31">
        <v>0</v>
      </c>
      <c r="J750" s="121">
        <f t="shared" si="138"/>
        <v>0</v>
      </c>
      <c r="K750" s="122" t="e">
        <f>MAX(0,($F750-0+PV(a!$E$8/12,2*$U750*a!$E$9,$W750,0,1)))</f>
        <v>#N/A</v>
      </c>
      <c r="L750" s="122" t="e">
        <f t="shared" si="135"/>
        <v>#N/A</v>
      </c>
      <c r="M750" s="114" t="e">
        <f t="shared" si="136"/>
        <v>#N/A</v>
      </c>
      <c r="N750" s="122" t="e">
        <f>-1*PMT(a!$E$8/12,2*$U750*a!$E$9,$F750-a!$E$4-$I750,0,1)</f>
        <v>#N/A</v>
      </c>
      <c r="O750" s="123" t="e">
        <f>-1*PMT(a!$E$8/12,2*$U750*a!$E$9,$F750-a!$E$4-$J750,0,1)</f>
        <v>#N/A</v>
      </c>
      <c r="P750" s="123" t="e">
        <f t="shared" si="129"/>
        <v>#N/A</v>
      </c>
      <c r="Q750" s="123" t="e">
        <f t="shared" si="130"/>
        <v>#N/A</v>
      </c>
      <c r="R750" s="114" t="e">
        <f>IF($M750&lt;$I750,"Error",IF(AND($K750&gt;$J750,$M750&gt;$K750),"Error",IF(AND($K750&lt;$J750,$M750&gt;$J750),"Error",-1*PMT(a!$E$8/12,2*$U750*a!$E$9,$F750-$M750-a!$E$4,0,1))))</f>
        <v>#N/A</v>
      </c>
      <c r="S750" s="32">
        <f t="shared" si="131"/>
        <v>1</v>
      </c>
      <c r="T750" s="33" t="e">
        <f t="shared" si="132"/>
        <v>#N/A</v>
      </c>
      <c r="U750" s="33" t="e">
        <f t="shared" si="137"/>
        <v>#N/A</v>
      </c>
      <c r="V750" s="33" t="e">
        <f t="shared" si="133"/>
        <v>#N/A</v>
      </c>
      <c r="W750" s="124">
        <f t="shared" si="134"/>
        <v>0</v>
      </c>
    </row>
    <row r="751" spans="9:23" x14ac:dyDescent="0.25">
      <c r="I751" s="31">
        <v>0</v>
      </c>
      <c r="J751" s="121">
        <f t="shared" si="138"/>
        <v>0</v>
      </c>
      <c r="K751" s="122" t="e">
        <f>MAX(0,($F751-0+PV(a!$E$8/12,2*$U751*a!$E$9,$W751,0,1)))</f>
        <v>#N/A</v>
      </c>
      <c r="L751" s="122" t="e">
        <f t="shared" si="135"/>
        <v>#N/A</v>
      </c>
      <c r="M751" s="114" t="e">
        <f t="shared" si="136"/>
        <v>#N/A</v>
      </c>
      <c r="N751" s="122" t="e">
        <f>-1*PMT(a!$E$8/12,2*$U751*a!$E$9,$F751-a!$E$4-$I751,0,1)</f>
        <v>#N/A</v>
      </c>
      <c r="O751" s="123" t="e">
        <f>-1*PMT(a!$E$8/12,2*$U751*a!$E$9,$F751-a!$E$4-$J751,0,1)</f>
        <v>#N/A</v>
      </c>
      <c r="P751" s="123" t="e">
        <f t="shared" si="129"/>
        <v>#N/A</v>
      </c>
      <c r="Q751" s="123" t="e">
        <f t="shared" si="130"/>
        <v>#N/A</v>
      </c>
      <c r="R751" s="114" t="e">
        <f>IF($M751&lt;$I751,"Error",IF(AND($K751&gt;$J751,$M751&gt;$K751),"Error",IF(AND($K751&lt;$J751,$M751&gt;$J751),"Error",-1*PMT(a!$E$8/12,2*$U751*a!$E$9,$F751-$M751-a!$E$4,0,1))))</f>
        <v>#N/A</v>
      </c>
      <c r="S751" s="32">
        <f t="shared" si="131"/>
        <v>1</v>
      </c>
      <c r="T751" s="33" t="e">
        <f t="shared" si="132"/>
        <v>#N/A</v>
      </c>
      <c r="U751" s="33" t="e">
        <f t="shared" si="137"/>
        <v>#N/A</v>
      </c>
      <c r="V751" s="33" t="e">
        <f t="shared" si="133"/>
        <v>#N/A</v>
      </c>
      <c r="W751" s="124">
        <f t="shared" si="134"/>
        <v>0</v>
      </c>
    </row>
    <row r="752" spans="9:23" x14ac:dyDescent="0.25">
      <c r="I752" s="31">
        <v>0</v>
      </c>
      <c r="J752" s="121">
        <f t="shared" si="138"/>
        <v>0</v>
      </c>
      <c r="K752" s="122" t="e">
        <f>MAX(0,($F752-0+PV(a!$E$8/12,2*$U752*a!$E$9,$W752,0,1)))</f>
        <v>#N/A</v>
      </c>
      <c r="L752" s="122" t="e">
        <f t="shared" si="135"/>
        <v>#N/A</v>
      </c>
      <c r="M752" s="114" t="e">
        <f t="shared" si="136"/>
        <v>#N/A</v>
      </c>
      <c r="N752" s="122" t="e">
        <f>-1*PMT(a!$E$8/12,2*$U752*a!$E$9,$F752-a!$E$4-$I752,0,1)</f>
        <v>#N/A</v>
      </c>
      <c r="O752" s="123" t="e">
        <f>-1*PMT(a!$E$8/12,2*$U752*a!$E$9,$F752-a!$E$4-$J752,0,1)</f>
        <v>#N/A</v>
      </c>
      <c r="P752" s="123" t="e">
        <f t="shared" si="129"/>
        <v>#N/A</v>
      </c>
      <c r="Q752" s="123" t="e">
        <f t="shared" si="130"/>
        <v>#N/A</v>
      </c>
      <c r="R752" s="114" t="e">
        <f>IF($M752&lt;$I752,"Error",IF(AND($K752&gt;$J752,$M752&gt;$K752),"Error",IF(AND($K752&lt;$J752,$M752&gt;$J752),"Error",-1*PMT(a!$E$8/12,2*$U752*a!$E$9,$F752-$M752-a!$E$4,0,1))))</f>
        <v>#N/A</v>
      </c>
      <c r="S752" s="32">
        <f t="shared" si="131"/>
        <v>1</v>
      </c>
      <c r="T752" s="33" t="e">
        <f t="shared" si="132"/>
        <v>#N/A</v>
      </c>
      <c r="U752" s="33" t="e">
        <f t="shared" si="137"/>
        <v>#N/A</v>
      </c>
      <c r="V752" s="33" t="e">
        <f t="shared" si="133"/>
        <v>#N/A</v>
      </c>
      <c r="W752" s="124">
        <f t="shared" si="134"/>
        <v>0</v>
      </c>
    </row>
    <row r="753" spans="9:23" x14ac:dyDescent="0.25">
      <c r="I753" s="31">
        <v>0</v>
      </c>
      <c r="J753" s="121">
        <f t="shared" si="138"/>
        <v>0</v>
      </c>
      <c r="K753" s="122" t="e">
        <f>MAX(0,($F753-0+PV(a!$E$8/12,2*$U753*a!$E$9,$W753,0,1)))</f>
        <v>#N/A</v>
      </c>
      <c r="L753" s="122" t="e">
        <f t="shared" si="135"/>
        <v>#N/A</v>
      </c>
      <c r="M753" s="114" t="e">
        <f t="shared" si="136"/>
        <v>#N/A</v>
      </c>
      <c r="N753" s="122" t="e">
        <f>-1*PMT(a!$E$8/12,2*$U753*a!$E$9,$F753-a!$E$4-$I753,0,1)</f>
        <v>#N/A</v>
      </c>
      <c r="O753" s="123" t="e">
        <f>-1*PMT(a!$E$8/12,2*$U753*a!$E$9,$F753-a!$E$4-$J753,0,1)</f>
        <v>#N/A</v>
      </c>
      <c r="P753" s="123" t="e">
        <f t="shared" si="129"/>
        <v>#N/A</v>
      </c>
      <c r="Q753" s="123" t="e">
        <f t="shared" si="130"/>
        <v>#N/A</v>
      </c>
      <c r="R753" s="114" t="e">
        <f>IF($M753&lt;$I753,"Error",IF(AND($K753&gt;$J753,$M753&gt;$K753),"Error",IF(AND($K753&lt;$J753,$M753&gt;$J753),"Error",-1*PMT(a!$E$8/12,2*$U753*a!$E$9,$F753-$M753-a!$E$4,0,1))))</f>
        <v>#N/A</v>
      </c>
      <c r="S753" s="32">
        <f t="shared" si="131"/>
        <v>1</v>
      </c>
      <c r="T753" s="33" t="e">
        <f t="shared" si="132"/>
        <v>#N/A</v>
      </c>
      <c r="U753" s="33" t="e">
        <f t="shared" si="137"/>
        <v>#N/A</v>
      </c>
      <c r="V753" s="33" t="e">
        <f t="shared" si="133"/>
        <v>#N/A</v>
      </c>
      <c r="W753" s="124">
        <f t="shared" si="134"/>
        <v>0</v>
      </c>
    </row>
    <row r="754" spans="9:23" x14ac:dyDescent="0.25">
      <c r="I754" s="31">
        <v>0</v>
      </c>
      <c r="J754" s="121">
        <f t="shared" si="138"/>
        <v>0</v>
      </c>
      <c r="K754" s="122" t="e">
        <f>MAX(0,($F754-0+PV(a!$E$8/12,2*$U754*a!$E$9,$W754,0,1)))</f>
        <v>#N/A</v>
      </c>
      <c r="L754" s="122" t="e">
        <f t="shared" si="135"/>
        <v>#N/A</v>
      </c>
      <c r="M754" s="114" t="e">
        <f t="shared" si="136"/>
        <v>#N/A</v>
      </c>
      <c r="N754" s="122" t="e">
        <f>-1*PMT(a!$E$8/12,2*$U754*a!$E$9,$F754-a!$E$4-$I754,0,1)</f>
        <v>#N/A</v>
      </c>
      <c r="O754" s="123" t="e">
        <f>-1*PMT(a!$E$8/12,2*$U754*a!$E$9,$F754-a!$E$4-$J754,0,1)</f>
        <v>#N/A</v>
      </c>
      <c r="P754" s="123" t="e">
        <f t="shared" si="129"/>
        <v>#N/A</v>
      </c>
      <c r="Q754" s="123" t="e">
        <f t="shared" si="130"/>
        <v>#N/A</v>
      </c>
      <c r="R754" s="114" t="e">
        <f>IF($M754&lt;$I754,"Error",IF(AND($K754&gt;$J754,$M754&gt;$K754),"Error",IF(AND($K754&lt;$J754,$M754&gt;$J754),"Error",-1*PMT(a!$E$8/12,2*$U754*a!$E$9,$F754-$M754-a!$E$4,0,1))))</f>
        <v>#N/A</v>
      </c>
      <c r="S754" s="32">
        <f t="shared" si="131"/>
        <v>1</v>
      </c>
      <c r="T754" s="33" t="e">
        <f t="shared" si="132"/>
        <v>#N/A</v>
      </c>
      <c r="U754" s="33" t="e">
        <f t="shared" si="137"/>
        <v>#N/A</v>
      </c>
      <c r="V754" s="33" t="e">
        <f t="shared" si="133"/>
        <v>#N/A</v>
      </c>
      <c r="W754" s="124">
        <f t="shared" si="134"/>
        <v>0</v>
      </c>
    </row>
    <row r="755" spans="9:23" x14ac:dyDescent="0.25">
      <c r="I755" s="31">
        <v>0</v>
      </c>
      <c r="J755" s="121">
        <f t="shared" si="138"/>
        <v>0</v>
      </c>
      <c r="K755" s="122" t="e">
        <f>MAX(0,($F755-0+PV(a!$E$8/12,2*$U755*a!$E$9,$W755,0,1)))</f>
        <v>#N/A</v>
      </c>
      <c r="L755" s="122" t="e">
        <f t="shared" si="135"/>
        <v>#N/A</v>
      </c>
      <c r="M755" s="114" t="e">
        <f t="shared" si="136"/>
        <v>#N/A</v>
      </c>
      <c r="N755" s="122" t="e">
        <f>-1*PMT(a!$E$8/12,2*$U755*a!$E$9,$F755-a!$E$4-$I755,0,1)</f>
        <v>#N/A</v>
      </c>
      <c r="O755" s="123" t="e">
        <f>-1*PMT(a!$E$8/12,2*$U755*a!$E$9,$F755-a!$E$4-$J755,0,1)</f>
        <v>#N/A</v>
      </c>
      <c r="P755" s="123" t="e">
        <f t="shared" si="129"/>
        <v>#N/A</v>
      </c>
      <c r="Q755" s="123" t="e">
        <f t="shared" si="130"/>
        <v>#N/A</v>
      </c>
      <c r="R755" s="114" t="e">
        <f>IF($M755&lt;$I755,"Error",IF(AND($K755&gt;$J755,$M755&gt;$K755),"Error",IF(AND($K755&lt;$J755,$M755&gt;$J755),"Error",-1*PMT(a!$E$8/12,2*$U755*a!$E$9,$F755-$M755-a!$E$4,0,1))))</f>
        <v>#N/A</v>
      </c>
      <c r="S755" s="32">
        <f t="shared" si="131"/>
        <v>1</v>
      </c>
      <c r="T755" s="33" t="e">
        <f t="shared" si="132"/>
        <v>#N/A</v>
      </c>
      <c r="U755" s="33" t="e">
        <f t="shared" si="137"/>
        <v>#N/A</v>
      </c>
      <c r="V755" s="33" t="e">
        <f t="shared" si="133"/>
        <v>#N/A</v>
      </c>
      <c r="W755" s="124">
        <f t="shared" si="134"/>
        <v>0</v>
      </c>
    </row>
    <row r="756" spans="9:23" x14ac:dyDescent="0.25">
      <c r="I756" s="31">
        <v>0</v>
      </c>
      <c r="J756" s="121">
        <f t="shared" si="138"/>
        <v>0</v>
      </c>
      <c r="K756" s="122" t="e">
        <f>MAX(0,($F756-0+PV(a!$E$8/12,2*$U756*a!$E$9,$W756,0,1)))</f>
        <v>#N/A</v>
      </c>
      <c r="L756" s="122" t="e">
        <f t="shared" si="135"/>
        <v>#N/A</v>
      </c>
      <c r="M756" s="114" t="e">
        <f t="shared" si="136"/>
        <v>#N/A</v>
      </c>
      <c r="N756" s="122" t="e">
        <f>-1*PMT(a!$E$8/12,2*$U756*a!$E$9,$F756-a!$E$4-$I756,0,1)</f>
        <v>#N/A</v>
      </c>
      <c r="O756" s="123" t="e">
        <f>-1*PMT(a!$E$8/12,2*$U756*a!$E$9,$F756-a!$E$4-$J756,0,1)</f>
        <v>#N/A</v>
      </c>
      <c r="P756" s="123" t="e">
        <f t="shared" si="129"/>
        <v>#N/A</v>
      </c>
      <c r="Q756" s="123" t="e">
        <f t="shared" si="130"/>
        <v>#N/A</v>
      </c>
      <c r="R756" s="114" t="e">
        <f>IF($M756&lt;$I756,"Error",IF(AND($K756&gt;$J756,$M756&gt;$K756),"Error",IF(AND($K756&lt;$J756,$M756&gt;$J756),"Error",-1*PMT(a!$E$8/12,2*$U756*a!$E$9,$F756-$M756-a!$E$4,0,1))))</f>
        <v>#N/A</v>
      </c>
      <c r="S756" s="32">
        <f t="shared" si="131"/>
        <v>1</v>
      </c>
      <c r="T756" s="33" t="e">
        <f t="shared" si="132"/>
        <v>#N/A</v>
      </c>
      <c r="U756" s="33" t="e">
        <f t="shared" si="137"/>
        <v>#N/A</v>
      </c>
      <c r="V756" s="33" t="e">
        <f t="shared" si="133"/>
        <v>#N/A</v>
      </c>
      <c r="W756" s="124">
        <f t="shared" si="134"/>
        <v>0</v>
      </c>
    </row>
    <row r="757" spans="9:23" x14ac:dyDescent="0.25">
      <c r="I757" s="31">
        <v>0</v>
      </c>
      <c r="J757" s="121">
        <f t="shared" si="138"/>
        <v>0</v>
      </c>
      <c r="K757" s="122" t="e">
        <f>MAX(0,($F757-0+PV(a!$E$8/12,2*$U757*a!$E$9,$W757,0,1)))</f>
        <v>#N/A</v>
      </c>
      <c r="L757" s="122" t="e">
        <f t="shared" si="135"/>
        <v>#N/A</v>
      </c>
      <c r="M757" s="114" t="e">
        <f t="shared" si="136"/>
        <v>#N/A</v>
      </c>
      <c r="N757" s="122" t="e">
        <f>-1*PMT(a!$E$8/12,2*$U757*a!$E$9,$F757-a!$E$4-$I757,0,1)</f>
        <v>#N/A</v>
      </c>
      <c r="O757" s="123" t="e">
        <f>-1*PMT(a!$E$8/12,2*$U757*a!$E$9,$F757-a!$E$4-$J757,0,1)</f>
        <v>#N/A</v>
      </c>
      <c r="P757" s="123" t="e">
        <f t="shared" si="129"/>
        <v>#N/A</v>
      </c>
      <c r="Q757" s="123" t="e">
        <f t="shared" si="130"/>
        <v>#N/A</v>
      </c>
      <c r="R757" s="114" t="e">
        <f>IF($M757&lt;$I757,"Error",IF(AND($K757&gt;$J757,$M757&gt;$K757),"Error",IF(AND($K757&lt;$J757,$M757&gt;$J757),"Error",-1*PMT(a!$E$8/12,2*$U757*a!$E$9,$F757-$M757-a!$E$4,0,1))))</f>
        <v>#N/A</v>
      </c>
      <c r="S757" s="32">
        <f t="shared" si="131"/>
        <v>1</v>
      </c>
      <c r="T757" s="33" t="e">
        <f t="shared" si="132"/>
        <v>#N/A</v>
      </c>
      <c r="U757" s="33" t="e">
        <f t="shared" si="137"/>
        <v>#N/A</v>
      </c>
      <c r="V757" s="33" t="e">
        <f t="shared" si="133"/>
        <v>#N/A</v>
      </c>
      <c r="W757" s="124">
        <f t="shared" si="134"/>
        <v>0</v>
      </c>
    </row>
    <row r="758" spans="9:23" x14ac:dyDescent="0.25">
      <c r="I758" s="31">
        <v>0</v>
      </c>
      <c r="J758" s="121">
        <f t="shared" si="138"/>
        <v>0</v>
      </c>
      <c r="K758" s="122" t="e">
        <f>MAX(0,($F758-0+PV(a!$E$8/12,2*$U758*a!$E$9,$W758,0,1)))</f>
        <v>#N/A</v>
      </c>
      <c r="L758" s="122" t="e">
        <f t="shared" si="135"/>
        <v>#N/A</v>
      </c>
      <c r="M758" s="114" t="e">
        <f t="shared" si="136"/>
        <v>#N/A</v>
      </c>
      <c r="N758" s="122" t="e">
        <f>-1*PMT(a!$E$8/12,2*$U758*a!$E$9,$F758-a!$E$4-$I758,0,1)</f>
        <v>#N/A</v>
      </c>
      <c r="O758" s="123" t="e">
        <f>-1*PMT(a!$E$8/12,2*$U758*a!$E$9,$F758-a!$E$4-$J758,0,1)</f>
        <v>#N/A</v>
      </c>
      <c r="P758" s="123" t="e">
        <f t="shared" si="129"/>
        <v>#N/A</v>
      </c>
      <c r="Q758" s="123" t="e">
        <f t="shared" si="130"/>
        <v>#N/A</v>
      </c>
      <c r="R758" s="114" t="e">
        <f>IF($M758&lt;$I758,"Error",IF(AND($K758&gt;$J758,$M758&gt;$K758),"Error",IF(AND($K758&lt;$J758,$M758&gt;$J758),"Error",-1*PMT(a!$E$8/12,2*$U758*a!$E$9,$F758-$M758-a!$E$4,0,1))))</f>
        <v>#N/A</v>
      </c>
      <c r="S758" s="32">
        <f t="shared" si="131"/>
        <v>1</v>
      </c>
      <c r="T758" s="33" t="e">
        <f t="shared" si="132"/>
        <v>#N/A</v>
      </c>
      <c r="U758" s="33" t="e">
        <f t="shared" si="137"/>
        <v>#N/A</v>
      </c>
      <c r="V758" s="33" t="e">
        <f t="shared" si="133"/>
        <v>#N/A</v>
      </c>
      <c r="W758" s="124">
        <f t="shared" si="134"/>
        <v>0</v>
      </c>
    </row>
    <row r="759" spans="9:23" x14ac:dyDescent="0.25">
      <c r="I759" s="31">
        <v>0</v>
      </c>
      <c r="J759" s="121">
        <f t="shared" si="138"/>
        <v>0</v>
      </c>
      <c r="K759" s="122" t="e">
        <f>MAX(0,($F759-0+PV(a!$E$8/12,2*$U759*a!$E$9,$W759,0,1)))</f>
        <v>#N/A</v>
      </c>
      <c r="L759" s="122" t="e">
        <f t="shared" si="135"/>
        <v>#N/A</v>
      </c>
      <c r="M759" s="114" t="e">
        <f t="shared" si="136"/>
        <v>#N/A</v>
      </c>
      <c r="N759" s="122" t="e">
        <f>-1*PMT(a!$E$8/12,2*$U759*a!$E$9,$F759-a!$E$4-$I759,0,1)</f>
        <v>#N/A</v>
      </c>
      <c r="O759" s="123" t="e">
        <f>-1*PMT(a!$E$8/12,2*$U759*a!$E$9,$F759-a!$E$4-$J759,0,1)</f>
        <v>#N/A</v>
      </c>
      <c r="P759" s="123" t="e">
        <f t="shared" ref="P759:P822" si="139">IF(K759=0,N759,W759)</f>
        <v>#N/A</v>
      </c>
      <c r="Q759" s="123" t="e">
        <f t="shared" ref="Q759:Q822" si="140">IF(K759=L759,P759,R759)</f>
        <v>#N/A</v>
      </c>
      <c r="R759" s="114" t="e">
        <f>IF($M759&lt;$I759,"Error",IF(AND($K759&gt;$J759,$M759&gt;$K759),"Error",IF(AND($K759&lt;$J759,$M759&gt;$J759),"Error",-1*PMT(a!$E$8/12,2*$U759*a!$E$9,$F759-$M759-a!$E$4,0,1))))</f>
        <v>#N/A</v>
      </c>
      <c r="S759" s="32">
        <f t="shared" ref="S759:S822" si="141">IF(E759="F",0,1)</f>
        <v>1</v>
      </c>
      <c r="T759" s="33" t="e">
        <f t="shared" ref="T759:T822" si="142">IF($S759=1,VLOOKUP(H759,M,11,FALSE),VLOOKUP(H759,F,11,FALSE))</f>
        <v>#N/A</v>
      </c>
      <c r="U759" s="33" t="e">
        <f t="shared" si="137"/>
        <v>#N/A</v>
      </c>
      <c r="V759" s="33" t="e">
        <f t="shared" ref="V759:V822" si="143">+U759*2</f>
        <v>#N/A</v>
      </c>
      <c r="W759" s="124">
        <f t="shared" ref="W759:W822" si="144">+G759/12*0.5</f>
        <v>0</v>
      </c>
    </row>
    <row r="760" spans="9:23" x14ac:dyDescent="0.25">
      <c r="I760" s="31">
        <v>0</v>
      </c>
      <c r="J760" s="121">
        <f t="shared" si="138"/>
        <v>0</v>
      </c>
      <c r="K760" s="122" t="e">
        <f>MAX(0,($F760-0+PV(a!$E$8/12,2*$U760*a!$E$9,$W760,0,1)))</f>
        <v>#N/A</v>
      </c>
      <c r="L760" s="122" t="e">
        <f t="shared" si="135"/>
        <v>#N/A</v>
      </c>
      <c r="M760" s="114" t="e">
        <f t="shared" si="136"/>
        <v>#N/A</v>
      </c>
      <c r="N760" s="122" t="e">
        <f>-1*PMT(a!$E$8/12,2*$U760*a!$E$9,$F760-a!$E$4-$I760,0,1)</f>
        <v>#N/A</v>
      </c>
      <c r="O760" s="123" t="e">
        <f>-1*PMT(a!$E$8/12,2*$U760*a!$E$9,$F760-a!$E$4-$J760,0,1)</f>
        <v>#N/A</v>
      </c>
      <c r="P760" s="123" t="e">
        <f t="shared" si="139"/>
        <v>#N/A</v>
      </c>
      <c r="Q760" s="123" t="e">
        <f t="shared" si="140"/>
        <v>#N/A</v>
      </c>
      <c r="R760" s="114" t="e">
        <f>IF($M760&lt;$I760,"Error",IF(AND($K760&gt;$J760,$M760&gt;$K760),"Error",IF(AND($K760&lt;$J760,$M760&gt;$J760),"Error",-1*PMT(a!$E$8/12,2*$U760*a!$E$9,$F760-$M760-a!$E$4,0,1))))</f>
        <v>#N/A</v>
      </c>
      <c r="S760" s="32">
        <f t="shared" si="141"/>
        <v>1</v>
      </c>
      <c r="T760" s="33" t="e">
        <f t="shared" si="142"/>
        <v>#N/A</v>
      </c>
      <c r="U760" s="33" t="e">
        <f t="shared" si="137"/>
        <v>#N/A</v>
      </c>
      <c r="V760" s="33" t="e">
        <f t="shared" si="143"/>
        <v>#N/A</v>
      </c>
      <c r="W760" s="124">
        <f t="shared" si="144"/>
        <v>0</v>
      </c>
    </row>
    <row r="761" spans="9:23" x14ac:dyDescent="0.25">
      <c r="I761" s="31">
        <v>0</v>
      </c>
      <c r="J761" s="121">
        <f t="shared" si="138"/>
        <v>0</v>
      </c>
      <c r="K761" s="122" t="e">
        <f>MAX(0,($F761-0+PV(a!$E$8/12,2*$U761*a!$E$9,$W761,0,1)))</f>
        <v>#N/A</v>
      </c>
      <c r="L761" s="122" t="e">
        <f t="shared" si="135"/>
        <v>#N/A</v>
      </c>
      <c r="M761" s="114" t="e">
        <f t="shared" si="136"/>
        <v>#N/A</v>
      </c>
      <c r="N761" s="122" t="e">
        <f>-1*PMT(a!$E$8/12,2*$U761*a!$E$9,$F761-a!$E$4-$I761,0,1)</f>
        <v>#N/A</v>
      </c>
      <c r="O761" s="123" t="e">
        <f>-1*PMT(a!$E$8/12,2*$U761*a!$E$9,$F761-a!$E$4-$J761,0,1)</f>
        <v>#N/A</v>
      </c>
      <c r="P761" s="123" t="e">
        <f t="shared" si="139"/>
        <v>#N/A</v>
      </c>
      <c r="Q761" s="123" t="e">
        <f t="shared" si="140"/>
        <v>#N/A</v>
      </c>
      <c r="R761" s="114" t="e">
        <f>IF($M761&lt;$I761,"Error",IF(AND($K761&gt;$J761,$M761&gt;$K761),"Error",IF(AND($K761&lt;$J761,$M761&gt;$J761),"Error",-1*PMT(a!$E$8/12,2*$U761*a!$E$9,$F761-$M761-a!$E$4,0,1))))</f>
        <v>#N/A</v>
      </c>
      <c r="S761" s="32">
        <f t="shared" si="141"/>
        <v>1</v>
      </c>
      <c r="T761" s="33" t="e">
        <f t="shared" si="142"/>
        <v>#N/A</v>
      </c>
      <c r="U761" s="33" t="e">
        <f t="shared" si="137"/>
        <v>#N/A</v>
      </c>
      <c r="V761" s="33" t="e">
        <f t="shared" si="143"/>
        <v>#N/A</v>
      </c>
      <c r="W761" s="124">
        <f t="shared" si="144"/>
        <v>0</v>
      </c>
    </row>
    <row r="762" spans="9:23" x14ac:dyDescent="0.25">
      <c r="I762" s="31">
        <v>0</v>
      </c>
      <c r="J762" s="121">
        <f t="shared" si="138"/>
        <v>0</v>
      </c>
      <c r="K762" s="122" t="e">
        <f>MAX(0,($F762-0+PV(a!$E$8/12,2*$U762*a!$E$9,$W762,0,1)))</f>
        <v>#N/A</v>
      </c>
      <c r="L762" s="122" t="e">
        <f t="shared" si="135"/>
        <v>#N/A</v>
      </c>
      <c r="M762" s="114" t="e">
        <f t="shared" si="136"/>
        <v>#N/A</v>
      </c>
      <c r="N762" s="122" t="e">
        <f>-1*PMT(a!$E$8/12,2*$U762*a!$E$9,$F762-a!$E$4-$I762,0,1)</f>
        <v>#N/A</v>
      </c>
      <c r="O762" s="123" t="e">
        <f>-1*PMT(a!$E$8/12,2*$U762*a!$E$9,$F762-a!$E$4-$J762,0,1)</f>
        <v>#N/A</v>
      </c>
      <c r="P762" s="123" t="e">
        <f t="shared" si="139"/>
        <v>#N/A</v>
      </c>
      <c r="Q762" s="123" t="e">
        <f t="shared" si="140"/>
        <v>#N/A</v>
      </c>
      <c r="R762" s="114" t="e">
        <f>IF($M762&lt;$I762,"Error",IF(AND($K762&gt;$J762,$M762&gt;$K762),"Error",IF(AND($K762&lt;$J762,$M762&gt;$J762),"Error",-1*PMT(a!$E$8/12,2*$U762*a!$E$9,$F762-$M762-a!$E$4,0,1))))</f>
        <v>#N/A</v>
      </c>
      <c r="S762" s="32">
        <f t="shared" si="141"/>
        <v>1</v>
      </c>
      <c r="T762" s="33" t="e">
        <f t="shared" si="142"/>
        <v>#N/A</v>
      </c>
      <c r="U762" s="33" t="e">
        <f t="shared" si="137"/>
        <v>#N/A</v>
      </c>
      <c r="V762" s="33" t="e">
        <f t="shared" si="143"/>
        <v>#N/A</v>
      </c>
      <c r="W762" s="124">
        <f t="shared" si="144"/>
        <v>0</v>
      </c>
    </row>
    <row r="763" spans="9:23" x14ac:dyDescent="0.25">
      <c r="I763" s="31">
        <v>0</v>
      </c>
      <c r="J763" s="121">
        <f t="shared" si="138"/>
        <v>0</v>
      </c>
      <c r="K763" s="122" t="e">
        <f>MAX(0,($F763-0+PV(a!$E$8/12,2*$U763*a!$E$9,$W763,0,1)))</f>
        <v>#N/A</v>
      </c>
      <c r="L763" s="122" t="e">
        <f t="shared" si="135"/>
        <v>#N/A</v>
      </c>
      <c r="M763" s="114" t="e">
        <f t="shared" si="136"/>
        <v>#N/A</v>
      </c>
      <c r="N763" s="122" t="e">
        <f>-1*PMT(a!$E$8/12,2*$U763*a!$E$9,$F763-a!$E$4-$I763,0,1)</f>
        <v>#N/A</v>
      </c>
      <c r="O763" s="123" t="e">
        <f>-1*PMT(a!$E$8/12,2*$U763*a!$E$9,$F763-a!$E$4-$J763,0,1)</f>
        <v>#N/A</v>
      </c>
      <c r="P763" s="123" t="e">
        <f t="shared" si="139"/>
        <v>#N/A</v>
      </c>
      <c r="Q763" s="123" t="e">
        <f t="shared" si="140"/>
        <v>#N/A</v>
      </c>
      <c r="R763" s="114" t="e">
        <f>IF($M763&lt;$I763,"Error",IF(AND($K763&gt;$J763,$M763&gt;$K763),"Error",IF(AND($K763&lt;$J763,$M763&gt;$J763),"Error",-1*PMT(a!$E$8/12,2*$U763*a!$E$9,$F763-$M763-a!$E$4,0,1))))</f>
        <v>#N/A</v>
      </c>
      <c r="S763" s="32">
        <f t="shared" si="141"/>
        <v>1</v>
      </c>
      <c r="T763" s="33" t="e">
        <f t="shared" si="142"/>
        <v>#N/A</v>
      </c>
      <c r="U763" s="33" t="e">
        <f t="shared" si="137"/>
        <v>#N/A</v>
      </c>
      <c r="V763" s="33" t="e">
        <f t="shared" si="143"/>
        <v>#N/A</v>
      </c>
      <c r="W763" s="124">
        <f t="shared" si="144"/>
        <v>0</v>
      </c>
    </row>
    <row r="764" spans="9:23" x14ac:dyDescent="0.25">
      <c r="I764" s="31">
        <v>0</v>
      </c>
      <c r="J764" s="121">
        <f t="shared" si="138"/>
        <v>0</v>
      </c>
      <c r="K764" s="122" t="e">
        <f>MAX(0,($F764-0+PV(a!$E$8/12,2*$U764*a!$E$9,$W764,0,1)))</f>
        <v>#N/A</v>
      </c>
      <c r="L764" s="122" t="e">
        <f t="shared" si="135"/>
        <v>#N/A</v>
      </c>
      <c r="M764" s="114" t="e">
        <f t="shared" si="136"/>
        <v>#N/A</v>
      </c>
      <c r="N764" s="122" t="e">
        <f>-1*PMT(a!$E$8/12,2*$U764*a!$E$9,$F764-a!$E$4-$I764,0,1)</f>
        <v>#N/A</v>
      </c>
      <c r="O764" s="123" t="e">
        <f>-1*PMT(a!$E$8/12,2*$U764*a!$E$9,$F764-a!$E$4-$J764,0,1)</f>
        <v>#N/A</v>
      </c>
      <c r="P764" s="123" t="e">
        <f t="shared" si="139"/>
        <v>#N/A</v>
      </c>
      <c r="Q764" s="123" t="e">
        <f t="shared" si="140"/>
        <v>#N/A</v>
      </c>
      <c r="R764" s="114" t="e">
        <f>IF($M764&lt;$I764,"Error",IF(AND($K764&gt;$J764,$M764&gt;$K764),"Error",IF(AND($K764&lt;$J764,$M764&gt;$J764),"Error",-1*PMT(a!$E$8/12,2*$U764*a!$E$9,$F764-$M764-a!$E$4,0,1))))</f>
        <v>#N/A</v>
      </c>
      <c r="S764" s="32">
        <f t="shared" si="141"/>
        <v>1</v>
      </c>
      <c r="T764" s="33" t="e">
        <f t="shared" si="142"/>
        <v>#N/A</v>
      </c>
      <c r="U764" s="33" t="e">
        <f t="shared" si="137"/>
        <v>#N/A</v>
      </c>
      <c r="V764" s="33" t="e">
        <f t="shared" si="143"/>
        <v>#N/A</v>
      </c>
      <c r="W764" s="124">
        <f t="shared" si="144"/>
        <v>0</v>
      </c>
    </row>
    <row r="765" spans="9:23" x14ac:dyDescent="0.25">
      <c r="I765" s="31">
        <v>0</v>
      </c>
      <c r="J765" s="121">
        <f t="shared" si="138"/>
        <v>0</v>
      </c>
      <c r="K765" s="122" t="e">
        <f>MAX(0,($F765-0+PV(a!$E$8/12,2*$U765*a!$E$9,$W765,0,1)))</f>
        <v>#N/A</v>
      </c>
      <c r="L765" s="122" t="e">
        <f t="shared" si="135"/>
        <v>#N/A</v>
      </c>
      <c r="M765" s="114" t="e">
        <f t="shared" si="136"/>
        <v>#N/A</v>
      </c>
      <c r="N765" s="122" t="e">
        <f>-1*PMT(a!$E$8/12,2*$U765*a!$E$9,$F765-a!$E$4-$I765,0,1)</f>
        <v>#N/A</v>
      </c>
      <c r="O765" s="123" t="e">
        <f>-1*PMT(a!$E$8/12,2*$U765*a!$E$9,$F765-a!$E$4-$J765,0,1)</f>
        <v>#N/A</v>
      </c>
      <c r="P765" s="123" t="e">
        <f t="shared" si="139"/>
        <v>#N/A</v>
      </c>
      <c r="Q765" s="123" t="e">
        <f t="shared" si="140"/>
        <v>#N/A</v>
      </c>
      <c r="R765" s="114" t="e">
        <f>IF($M765&lt;$I765,"Error",IF(AND($K765&gt;$J765,$M765&gt;$K765),"Error",IF(AND($K765&lt;$J765,$M765&gt;$J765),"Error",-1*PMT(a!$E$8/12,2*$U765*a!$E$9,$F765-$M765-a!$E$4,0,1))))</f>
        <v>#N/A</v>
      </c>
      <c r="S765" s="32">
        <f t="shared" si="141"/>
        <v>1</v>
      </c>
      <c r="T765" s="33" t="e">
        <f t="shared" si="142"/>
        <v>#N/A</v>
      </c>
      <c r="U765" s="33" t="e">
        <f t="shared" si="137"/>
        <v>#N/A</v>
      </c>
      <c r="V765" s="33" t="e">
        <f t="shared" si="143"/>
        <v>#N/A</v>
      </c>
      <c r="W765" s="124">
        <f t="shared" si="144"/>
        <v>0</v>
      </c>
    </row>
    <row r="766" spans="9:23" x14ac:dyDescent="0.25">
      <c r="I766" s="31">
        <v>0</v>
      </c>
      <c r="J766" s="121">
        <f t="shared" si="138"/>
        <v>0</v>
      </c>
      <c r="K766" s="122" t="e">
        <f>MAX(0,($F766-0+PV(a!$E$8/12,2*$U766*a!$E$9,$W766,0,1)))</f>
        <v>#N/A</v>
      </c>
      <c r="L766" s="122" t="e">
        <f t="shared" si="135"/>
        <v>#N/A</v>
      </c>
      <c r="M766" s="114" t="e">
        <f t="shared" si="136"/>
        <v>#N/A</v>
      </c>
      <c r="N766" s="122" t="e">
        <f>-1*PMT(a!$E$8/12,2*$U766*a!$E$9,$F766-a!$E$4-$I766,0,1)</f>
        <v>#N/A</v>
      </c>
      <c r="O766" s="123" t="e">
        <f>-1*PMT(a!$E$8/12,2*$U766*a!$E$9,$F766-a!$E$4-$J766,0,1)</f>
        <v>#N/A</v>
      </c>
      <c r="P766" s="123" t="e">
        <f t="shared" si="139"/>
        <v>#N/A</v>
      </c>
      <c r="Q766" s="123" t="e">
        <f t="shared" si="140"/>
        <v>#N/A</v>
      </c>
      <c r="R766" s="114" t="e">
        <f>IF($M766&lt;$I766,"Error",IF(AND($K766&gt;$J766,$M766&gt;$K766),"Error",IF(AND($K766&lt;$J766,$M766&gt;$J766),"Error",-1*PMT(a!$E$8/12,2*$U766*a!$E$9,$F766-$M766-a!$E$4,0,1))))</f>
        <v>#N/A</v>
      </c>
      <c r="S766" s="32">
        <f t="shared" si="141"/>
        <v>1</v>
      </c>
      <c r="T766" s="33" t="e">
        <f t="shared" si="142"/>
        <v>#N/A</v>
      </c>
      <c r="U766" s="33" t="e">
        <f t="shared" si="137"/>
        <v>#N/A</v>
      </c>
      <c r="V766" s="33" t="e">
        <f t="shared" si="143"/>
        <v>#N/A</v>
      </c>
      <c r="W766" s="124">
        <f t="shared" si="144"/>
        <v>0</v>
      </c>
    </row>
    <row r="767" spans="9:23" x14ac:dyDescent="0.25">
      <c r="I767" s="31">
        <v>0</v>
      </c>
      <c r="J767" s="121">
        <f t="shared" si="138"/>
        <v>0</v>
      </c>
      <c r="K767" s="122" t="e">
        <f>MAX(0,($F767-0+PV(a!$E$8/12,2*$U767*a!$E$9,$W767,0,1)))</f>
        <v>#N/A</v>
      </c>
      <c r="L767" s="122" t="e">
        <f t="shared" si="135"/>
        <v>#N/A</v>
      </c>
      <c r="M767" s="114" t="e">
        <f t="shared" si="136"/>
        <v>#N/A</v>
      </c>
      <c r="N767" s="122" t="e">
        <f>-1*PMT(a!$E$8/12,2*$U767*a!$E$9,$F767-a!$E$4-$I767,0,1)</f>
        <v>#N/A</v>
      </c>
      <c r="O767" s="123" t="e">
        <f>-1*PMT(a!$E$8/12,2*$U767*a!$E$9,$F767-a!$E$4-$J767,0,1)</f>
        <v>#N/A</v>
      </c>
      <c r="P767" s="123" t="e">
        <f t="shared" si="139"/>
        <v>#N/A</v>
      </c>
      <c r="Q767" s="123" t="e">
        <f t="shared" si="140"/>
        <v>#N/A</v>
      </c>
      <c r="R767" s="114" t="e">
        <f>IF($M767&lt;$I767,"Error",IF(AND($K767&gt;$J767,$M767&gt;$K767),"Error",IF(AND($K767&lt;$J767,$M767&gt;$J767),"Error",-1*PMT(a!$E$8/12,2*$U767*a!$E$9,$F767-$M767-a!$E$4,0,1))))</f>
        <v>#N/A</v>
      </c>
      <c r="S767" s="32">
        <f t="shared" si="141"/>
        <v>1</v>
      </c>
      <c r="T767" s="33" t="e">
        <f t="shared" si="142"/>
        <v>#N/A</v>
      </c>
      <c r="U767" s="33" t="e">
        <f t="shared" si="137"/>
        <v>#N/A</v>
      </c>
      <c r="V767" s="33" t="e">
        <f t="shared" si="143"/>
        <v>#N/A</v>
      </c>
      <c r="W767" s="124">
        <f t="shared" si="144"/>
        <v>0</v>
      </c>
    </row>
    <row r="768" spans="9:23" x14ac:dyDescent="0.25">
      <c r="I768" s="31">
        <v>0</v>
      </c>
      <c r="J768" s="121">
        <f t="shared" si="138"/>
        <v>0</v>
      </c>
      <c r="K768" s="122" t="e">
        <f>MAX(0,($F768-0+PV(a!$E$8/12,2*$U768*a!$E$9,$W768,0,1)))</f>
        <v>#N/A</v>
      </c>
      <c r="L768" s="122" t="e">
        <f t="shared" si="135"/>
        <v>#N/A</v>
      </c>
      <c r="M768" s="114" t="e">
        <f t="shared" si="136"/>
        <v>#N/A</v>
      </c>
      <c r="N768" s="122" t="e">
        <f>-1*PMT(a!$E$8/12,2*$U768*a!$E$9,$F768-a!$E$4-$I768,0,1)</f>
        <v>#N/A</v>
      </c>
      <c r="O768" s="123" t="e">
        <f>-1*PMT(a!$E$8/12,2*$U768*a!$E$9,$F768-a!$E$4-$J768,0,1)</f>
        <v>#N/A</v>
      </c>
      <c r="P768" s="123" t="e">
        <f t="shared" si="139"/>
        <v>#N/A</v>
      </c>
      <c r="Q768" s="123" t="e">
        <f t="shared" si="140"/>
        <v>#N/A</v>
      </c>
      <c r="R768" s="114" t="e">
        <f>IF($M768&lt;$I768,"Error",IF(AND($K768&gt;$J768,$M768&gt;$K768),"Error",IF(AND($K768&lt;$J768,$M768&gt;$J768),"Error",-1*PMT(a!$E$8/12,2*$U768*a!$E$9,$F768-$M768-a!$E$4,0,1))))</f>
        <v>#N/A</v>
      </c>
      <c r="S768" s="32">
        <f t="shared" si="141"/>
        <v>1</v>
      </c>
      <c r="T768" s="33" t="e">
        <f t="shared" si="142"/>
        <v>#N/A</v>
      </c>
      <c r="U768" s="33" t="e">
        <f t="shared" si="137"/>
        <v>#N/A</v>
      </c>
      <c r="V768" s="33" t="e">
        <f t="shared" si="143"/>
        <v>#N/A</v>
      </c>
      <c r="W768" s="124">
        <f t="shared" si="144"/>
        <v>0</v>
      </c>
    </row>
    <row r="769" spans="9:23" x14ac:dyDescent="0.25">
      <c r="I769" s="31">
        <v>0</v>
      </c>
      <c r="J769" s="121">
        <f t="shared" si="138"/>
        <v>0</v>
      </c>
      <c r="K769" s="122" t="e">
        <f>MAX(0,($F769-0+PV(a!$E$8/12,2*$U769*a!$E$9,$W769,0,1)))</f>
        <v>#N/A</v>
      </c>
      <c r="L769" s="122" t="e">
        <f t="shared" si="135"/>
        <v>#N/A</v>
      </c>
      <c r="M769" s="114" t="e">
        <f t="shared" si="136"/>
        <v>#N/A</v>
      </c>
      <c r="N769" s="122" t="e">
        <f>-1*PMT(a!$E$8/12,2*$U769*a!$E$9,$F769-a!$E$4-$I769,0,1)</f>
        <v>#N/A</v>
      </c>
      <c r="O769" s="123" t="e">
        <f>-1*PMT(a!$E$8/12,2*$U769*a!$E$9,$F769-a!$E$4-$J769,0,1)</f>
        <v>#N/A</v>
      </c>
      <c r="P769" s="123" t="e">
        <f t="shared" si="139"/>
        <v>#N/A</v>
      </c>
      <c r="Q769" s="123" t="e">
        <f t="shared" si="140"/>
        <v>#N/A</v>
      </c>
      <c r="R769" s="114" t="e">
        <f>IF($M769&lt;$I769,"Error",IF(AND($K769&gt;$J769,$M769&gt;$K769),"Error",IF(AND($K769&lt;$J769,$M769&gt;$J769),"Error",-1*PMT(a!$E$8/12,2*$U769*a!$E$9,$F769-$M769-a!$E$4,0,1))))</f>
        <v>#N/A</v>
      </c>
      <c r="S769" s="32">
        <f t="shared" si="141"/>
        <v>1</v>
      </c>
      <c r="T769" s="33" t="e">
        <f t="shared" si="142"/>
        <v>#N/A</v>
      </c>
      <c r="U769" s="33" t="e">
        <f t="shared" si="137"/>
        <v>#N/A</v>
      </c>
      <c r="V769" s="33" t="e">
        <f t="shared" si="143"/>
        <v>#N/A</v>
      </c>
      <c r="W769" s="124">
        <f t="shared" si="144"/>
        <v>0</v>
      </c>
    </row>
    <row r="770" spans="9:23" x14ac:dyDescent="0.25">
      <c r="I770" s="31">
        <v>0</v>
      </c>
      <c r="J770" s="121">
        <f t="shared" si="138"/>
        <v>0</v>
      </c>
      <c r="K770" s="122" t="e">
        <f>MAX(0,($F770-0+PV(a!$E$8/12,2*$U770*a!$E$9,$W770,0,1)))</f>
        <v>#N/A</v>
      </c>
      <c r="L770" s="122" t="e">
        <f t="shared" si="135"/>
        <v>#N/A</v>
      </c>
      <c r="M770" s="114" t="e">
        <f t="shared" si="136"/>
        <v>#N/A</v>
      </c>
      <c r="N770" s="122" t="e">
        <f>-1*PMT(a!$E$8/12,2*$U770*a!$E$9,$F770-a!$E$4-$I770,0,1)</f>
        <v>#N/A</v>
      </c>
      <c r="O770" s="123" t="e">
        <f>-1*PMT(a!$E$8/12,2*$U770*a!$E$9,$F770-a!$E$4-$J770,0,1)</f>
        <v>#N/A</v>
      </c>
      <c r="P770" s="123" t="e">
        <f t="shared" si="139"/>
        <v>#N/A</v>
      </c>
      <c r="Q770" s="123" t="e">
        <f t="shared" si="140"/>
        <v>#N/A</v>
      </c>
      <c r="R770" s="114" t="e">
        <f>IF($M770&lt;$I770,"Error",IF(AND($K770&gt;$J770,$M770&gt;$K770),"Error",IF(AND($K770&lt;$J770,$M770&gt;$J770),"Error",-1*PMT(a!$E$8/12,2*$U770*a!$E$9,$F770-$M770-a!$E$4,0,1))))</f>
        <v>#N/A</v>
      </c>
      <c r="S770" s="32">
        <f t="shared" si="141"/>
        <v>1</v>
      </c>
      <c r="T770" s="33" t="e">
        <f t="shared" si="142"/>
        <v>#N/A</v>
      </c>
      <c r="U770" s="33" t="e">
        <f t="shared" si="137"/>
        <v>#N/A</v>
      </c>
      <c r="V770" s="33" t="e">
        <f t="shared" si="143"/>
        <v>#N/A</v>
      </c>
      <c r="W770" s="124">
        <f t="shared" si="144"/>
        <v>0</v>
      </c>
    </row>
    <row r="771" spans="9:23" x14ac:dyDescent="0.25">
      <c r="I771" s="31">
        <v>0</v>
      </c>
      <c r="J771" s="121">
        <f t="shared" si="138"/>
        <v>0</v>
      </c>
      <c r="K771" s="122" t="e">
        <f>MAX(0,($F771-0+PV(a!$E$8/12,2*$U771*a!$E$9,$W771,0,1)))</f>
        <v>#N/A</v>
      </c>
      <c r="L771" s="122" t="e">
        <f t="shared" ref="L771:L834" si="145">MAX(IF(K771&gt;F771*0.5,F771*0.5,K771),J771)</f>
        <v>#N/A</v>
      </c>
      <c r="M771" s="114" t="e">
        <f t="shared" ref="M771:M834" si="146">IF(OR(K771&lt;=0,K771&lt;J771),J771,MIN(K771,F771*50%))</f>
        <v>#N/A</v>
      </c>
      <c r="N771" s="122" t="e">
        <f>-1*PMT(a!$E$8/12,2*$U771*a!$E$9,$F771-a!$E$4-$I771,0,1)</f>
        <v>#N/A</v>
      </c>
      <c r="O771" s="123" t="e">
        <f>-1*PMT(a!$E$8/12,2*$U771*a!$E$9,$F771-a!$E$4-$J771,0,1)</f>
        <v>#N/A</v>
      </c>
      <c r="P771" s="123" t="e">
        <f t="shared" si="139"/>
        <v>#N/A</v>
      </c>
      <c r="Q771" s="123" t="e">
        <f t="shared" si="140"/>
        <v>#N/A</v>
      </c>
      <c r="R771" s="114" t="e">
        <f>IF($M771&lt;$I771,"Error",IF(AND($K771&gt;$J771,$M771&gt;$K771),"Error",IF(AND($K771&lt;$J771,$M771&gt;$J771),"Error",-1*PMT(a!$E$8/12,2*$U771*a!$E$9,$F771-$M771-a!$E$4,0,1))))</f>
        <v>#N/A</v>
      </c>
      <c r="S771" s="32">
        <f t="shared" si="141"/>
        <v>1</v>
      </c>
      <c r="T771" s="33" t="e">
        <f t="shared" si="142"/>
        <v>#N/A</v>
      </c>
      <c r="U771" s="33" t="e">
        <f t="shared" si="137"/>
        <v>#N/A</v>
      </c>
      <c r="V771" s="33" t="e">
        <f t="shared" si="143"/>
        <v>#N/A</v>
      </c>
      <c r="W771" s="124">
        <f t="shared" si="144"/>
        <v>0</v>
      </c>
    </row>
    <row r="772" spans="9:23" x14ac:dyDescent="0.25">
      <c r="I772" s="31">
        <v>0</v>
      </c>
      <c r="J772" s="121">
        <f t="shared" si="138"/>
        <v>0</v>
      </c>
      <c r="K772" s="122" t="e">
        <f>MAX(0,($F772-0+PV(a!$E$8/12,2*$U772*a!$E$9,$W772,0,1)))</f>
        <v>#N/A</v>
      </c>
      <c r="L772" s="122" t="e">
        <f t="shared" si="145"/>
        <v>#N/A</v>
      </c>
      <c r="M772" s="114" t="e">
        <f t="shared" si="146"/>
        <v>#N/A</v>
      </c>
      <c r="N772" s="122" t="e">
        <f>-1*PMT(a!$E$8/12,2*$U772*a!$E$9,$F772-a!$E$4-$I772,0,1)</f>
        <v>#N/A</v>
      </c>
      <c r="O772" s="123" t="e">
        <f>-1*PMT(a!$E$8/12,2*$U772*a!$E$9,$F772-a!$E$4-$J772,0,1)</f>
        <v>#N/A</v>
      </c>
      <c r="P772" s="123" t="e">
        <f t="shared" si="139"/>
        <v>#N/A</v>
      </c>
      <c r="Q772" s="123" t="e">
        <f t="shared" si="140"/>
        <v>#N/A</v>
      </c>
      <c r="R772" s="114" t="e">
        <f>IF($M772&lt;$I772,"Error",IF(AND($K772&gt;$J772,$M772&gt;$K772),"Error",IF(AND($K772&lt;$J772,$M772&gt;$J772),"Error",-1*PMT(a!$E$8/12,2*$U772*a!$E$9,$F772-$M772-a!$E$4,0,1))))</f>
        <v>#N/A</v>
      </c>
      <c r="S772" s="32">
        <f t="shared" si="141"/>
        <v>1</v>
      </c>
      <c r="T772" s="33" t="e">
        <f t="shared" si="142"/>
        <v>#N/A</v>
      </c>
      <c r="U772" s="33" t="e">
        <f t="shared" si="137"/>
        <v>#N/A</v>
      </c>
      <c r="V772" s="33" t="e">
        <f t="shared" si="143"/>
        <v>#N/A</v>
      </c>
      <c r="W772" s="124">
        <f t="shared" si="144"/>
        <v>0</v>
      </c>
    </row>
    <row r="773" spans="9:23" x14ac:dyDescent="0.25">
      <c r="I773" s="31">
        <v>0</v>
      </c>
      <c r="J773" s="121">
        <f t="shared" si="138"/>
        <v>0</v>
      </c>
      <c r="K773" s="122" t="e">
        <f>MAX(0,($F773-0+PV(a!$E$8/12,2*$U773*a!$E$9,$W773,0,1)))</f>
        <v>#N/A</v>
      </c>
      <c r="L773" s="122" t="e">
        <f t="shared" si="145"/>
        <v>#N/A</v>
      </c>
      <c r="M773" s="114" t="e">
        <f t="shared" si="146"/>
        <v>#N/A</v>
      </c>
      <c r="N773" s="122" t="e">
        <f>-1*PMT(a!$E$8/12,2*$U773*a!$E$9,$F773-a!$E$4-$I773,0,1)</f>
        <v>#N/A</v>
      </c>
      <c r="O773" s="123" t="e">
        <f>-1*PMT(a!$E$8/12,2*$U773*a!$E$9,$F773-a!$E$4-$J773,0,1)</f>
        <v>#N/A</v>
      </c>
      <c r="P773" s="123" t="e">
        <f t="shared" si="139"/>
        <v>#N/A</v>
      </c>
      <c r="Q773" s="123" t="e">
        <f t="shared" si="140"/>
        <v>#N/A</v>
      </c>
      <c r="R773" s="114" t="e">
        <f>IF($M773&lt;$I773,"Error",IF(AND($K773&gt;$J773,$M773&gt;$K773),"Error",IF(AND($K773&lt;$J773,$M773&gt;$J773),"Error",-1*PMT(a!$E$8/12,2*$U773*a!$E$9,$F773-$M773-a!$E$4,0,1))))</f>
        <v>#N/A</v>
      </c>
      <c r="S773" s="32">
        <f t="shared" si="141"/>
        <v>1</v>
      </c>
      <c r="T773" s="33" t="e">
        <f t="shared" si="142"/>
        <v>#N/A</v>
      </c>
      <c r="U773" s="33" t="e">
        <f t="shared" si="137"/>
        <v>#N/A</v>
      </c>
      <c r="V773" s="33" t="e">
        <f t="shared" si="143"/>
        <v>#N/A</v>
      </c>
      <c r="W773" s="124">
        <f t="shared" si="144"/>
        <v>0</v>
      </c>
    </row>
    <row r="774" spans="9:23" x14ac:dyDescent="0.25">
      <c r="I774" s="31">
        <v>0</v>
      </c>
      <c r="J774" s="121">
        <f t="shared" si="138"/>
        <v>0</v>
      </c>
      <c r="K774" s="122" t="e">
        <f>MAX(0,($F774-0+PV(a!$E$8/12,2*$U774*a!$E$9,$W774,0,1)))</f>
        <v>#N/A</v>
      </c>
      <c r="L774" s="122" t="e">
        <f t="shared" si="145"/>
        <v>#N/A</v>
      </c>
      <c r="M774" s="114" t="e">
        <f t="shared" si="146"/>
        <v>#N/A</v>
      </c>
      <c r="N774" s="122" t="e">
        <f>-1*PMT(a!$E$8/12,2*$U774*a!$E$9,$F774-a!$E$4-$I774,0,1)</f>
        <v>#N/A</v>
      </c>
      <c r="O774" s="123" t="e">
        <f>-1*PMT(a!$E$8/12,2*$U774*a!$E$9,$F774-a!$E$4-$J774,0,1)</f>
        <v>#N/A</v>
      </c>
      <c r="P774" s="123" t="e">
        <f t="shared" si="139"/>
        <v>#N/A</v>
      </c>
      <c r="Q774" s="123" t="e">
        <f t="shared" si="140"/>
        <v>#N/A</v>
      </c>
      <c r="R774" s="114" t="e">
        <f>IF($M774&lt;$I774,"Error",IF(AND($K774&gt;$J774,$M774&gt;$K774),"Error",IF(AND($K774&lt;$J774,$M774&gt;$J774),"Error",-1*PMT(a!$E$8/12,2*$U774*a!$E$9,$F774-$M774-a!$E$4,0,1))))</f>
        <v>#N/A</v>
      </c>
      <c r="S774" s="32">
        <f t="shared" si="141"/>
        <v>1</v>
      </c>
      <c r="T774" s="33" t="e">
        <f t="shared" si="142"/>
        <v>#N/A</v>
      </c>
      <c r="U774" s="33" t="e">
        <f t="shared" si="137"/>
        <v>#N/A</v>
      </c>
      <c r="V774" s="33" t="e">
        <f t="shared" si="143"/>
        <v>#N/A</v>
      </c>
      <c r="W774" s="124">
        <f t="shared" si="144"/>
        <v>0</v>
      </c>
    </row>
    <row r="775" spans="9:23" x14ac:dyDescent="0.25">
      <c r="I775" s="31">
        <v>0</v>
      </c>
      <c r="J775" s="121">
        <f t="shared" si="138"/>
        <v>0</v>
      </c>
      <c r="K775" s="122" t="e">
        <f>MAX(0,($F775-0+PV(a!$E$8/12,2*$U775*a!$E$9,$W775,0,1)))</f>
        <v>#N/A</v>
      </c>
      <c r="L775" s="122" t="e">
        <f t="shared" si="145"/>
        <v>#N/A</v>
      </c>
      <c r="M775" s="114" t="e">
        <f t="shared" si="146"/>
        <v>#N/A</v>
      </c>
      <c r="N775" s="122" t="e">
        <f>-1*PMT(a!$E$8/12,2*$U775*a!$E$9,$F775-a!$E$4-$I775,0,1)</f>
        <v>#N/A</v>
      </c>
      <c r="O775" s="123" t="e">
        <f>-1*PMT(a!$E$8/12,2*$U775*a!$E$9,$F775-a!$E$4-$J775,0,1)</f>
        <v>#N/A</v>
      </c>
      <c r="P775" s="123" t="e">
        <f t="shared" si="139"/>
        <v>#N/A</v>
      </c>
      <c r="Q775" s="123" t="e">
        <f t="shared" si="140"/>
        <v>#N/A</v>
      </c>
      <c r="R775" s="114" t="e">
        <f>IF($M775&lt;$I775,"Error",IF(AND($K775&gt;$J775,$M775&gt;$K775),"Error",IF(AND($K775&lt;$J775,$M775&gt;$J775),"Error",-1*PMT(a!$E$8/12,2*$U775*a!$E$9,$F775-$M775-a!$E$4,0,1))))</f>
        <v>#N/A</v>
      </c>
      <c r="S775" s="32">
        <f t="shared" si="141"/>
        <v>1</v>
      </c>
      <c r="T775" s="33" t="e">
        <f t="shared" si="142"/>
        <v>#N/A</v>
      </c>
      <c r="U775" s="33" t="e">
        <f t="shared" si="137"/>
        <v>#N/A</v>
      </c>
      <c r="V775" s="33" t="e">
        <f t="shared" si="143"/>
        <v>#N/A</v>
      </c>
      <c r="W775" s="124">
        <f t="shared" si="144"/>
        <v>0</v>
      </c>
    </row>
    <row r="776" spans="9:23" x14ac:dyDescent="0.25">
      <c r="I776" s="31">
        <v>0</v>
      </c>
      <c r="J776" s="121">
        <f t="shared" si="138"/>
        <v>0</v>
      </c>
      <c r="K776" s="122" t="e">
        <f>MAX(0,($F776-0+PV(a!$E$8/12,2*$U776*a!$E$9,$W776,0,1)))</f>
        <v>#N/A</v>
      </c>
      <c r="L776" s="122" t="e">
        <f t="shared" si="145"/>
        <v>#N/A</v>
      </c>
      <c r="M776" s="114" t="e">
        <f t="shared" si="146"/>
        <v>#N/A</v>
      </c>
      <c r="N776" s="122" t="e">
        <f>-1*PMT(a!$E$8/12,2*$U776*a!$E$9,$F776-a!$E$4-$I776,0,1)</f>
        <v>#N/A</v>
      </c>
      <c r="O776" s="123" t="e">
        <f>-1*PMT(a!$E$8/12,2*$U776*a!$E$9,$F776-a!$E$4-$J776,0,1)</f>
        <v>#N/A</v>
      </c>
      <c r="P776" s="123" t="e">
        <f t="shared" si="139"/>
        <v>#N/A</v>
      </c>
      <c r="Q776" s="123" t="e">
        <f t="shared" si="140"/>
        <v>#N/A</v>
      </c>
      <c r="R776" s="114" t="e">
        <f>IF($M776&lt;$I776,"Error",IF(AND($K776&gt;$J776,$M776&gt;$K776),"Error",IF(AND($K776&lt;$J776,$M776&gt;$J776),"Error",-1*PMT(a!$E$8/12,2*$U776*a!$E$9,$F776-$M776-a!$E$4,0,1))))</f>
        <v>#N/A</v>
      </c>
      <c r="S776" s="32">
        <f t="shared" si="141"/>
        <v>1</v>
      </c>
      <c r="T776" s="33" t="e">
        <f t="shared" si="142"/>
        <v>#N/A</v>
      </c>
      <c r="U776" s="33" t="e">
        <f t="shared" ref="U776:U839" si="147">$T776-(11/24)</f>
        <v>#N/A</v>
      </c>
      <c r="V776" s="33" t="e">
        <f t="shared" si="143"/>
        <v>#N/A</v>
      </c>
      <c r="W776" s="124">
        <f t="shared" si="144"/>
        <v>0</v>
      </c>
    </row>
    <row r="777" spans="9:23" x14ac:dyDescent="0.25">
      <c r="I777" s="31">
        <v>0</v>
      </c>
      <c r="J777" s="121">
        <f t="shared" si="138"/>
        <v>0</v>
      </c>
      <c r="K777" s="122" t="e">
        <f>MAX(0,($F777-0+PV(a!$E$8/12,2*$U777*a!$E$9,$W777,0,1)))</f>
        <v>#N/A</v>
      </c>
      <c r="L777" s="122" t="e">
        <f t="shared" si="145"/>
        <v>#N/A</v>
      </c>
      <c r="M777" s="114" t="e">
        <f t="shared" si="146"/>
        <v>#N/A</v>
      </c>
      <c r="N777" s="122" t="e">
        <f>-1*PMT(a!$E$8/12,2*$U777*a!$E$9,$F777-a!$E$4-$I777,0,1)</f>
        <v>#N/A</v>
      </c>
      <c r="O777" s="123" t="e">
        <f>-1*PMT(a!$E$8/12,2*$U777*a!$E$9,$F777-a!$E$4-$J777,0,1)</f>
        <v>#N/A</v>
      </c>
      <c r="P777" s="123" t="e">
        <f t="shared" si="139"/>
        <v>#N/A</v>
      </c>
      <c r="Q777" s="123" t="e">
        <f t="shared" si="140"/>
        <v>#N/A</v>
      </c>
      <c r="R777" s="114" t="e">
        <f>IF($M777&lt;$I777,"Error",IF(AND($K777&gt;$J777,$M777&gt;$K777),"Error",IF(AND($K777&lt;$J777,$M777&gt;$J777),"Error",-1*PMT(a!$E$8/12,2*$U777*a!$E$9,$F777-$M777-a!$E$4,0,1))))</f>
        <v>#N/A</v>
      </c>
      <c r="S777" s="32">
        <f t="shared" si="141"/>
        <v>1</v>
      </c>
      <c r="T777" s="33" t="e">
        <f t="shared" si="142"/>
        <v>#N/A</v>
      </c>
      <c r="U777" s="33" t="e">
        <f t="shared" si="147"/>
        <v>#N/A</v>
      </c>
      <c r="V777" s="33" t="e">
        <f t="shared" si="143"/>
        <v>#N/A</v>
      </c>
      <c r="W777" s="124">
        <f t="shared" si="144"/>
        <v>0</v>
      </c>
    </row>
    <row r="778" spans="9:23" x14ac:dyDescent="0.25">
      <c r="I778" s="31">
        <v>0</v>
      </c>
      <c r="J778" s="121">
        <f t="shared" si="138"/>
        <v>0</v>
      </c>
      <c r="K778" s="122" t="e">
        <f>MAX(0,($F778-0+PV(a!$E$8/12,2*$U778*a!$E$9,$W778,0,1)))</f>
        <v>#N/A</v>
      </c>
      <c r="L778" s="122" t="e">
        <f t="shared" si="145"/>
        <v>#N/A</v>
      </c>
      <c r="M778" s="114" t="e">
        <f t="shared" si="146"/>
        <v>#N/A</v>
      </c>
      <c r="N778" s="122" t="e">
        <f>-1*PMT(a!$E$8/12,2*$U778*a!$E$9,$F778-a!$E$4-$I778,0,1)</f>
        <v>#N/A</v>
      </c>
      <c r="O778" s="123" t="e">
        <f>-1*PMT(a!$E$8/12,2*$U778*a!$E$9,$F778-a!$E$4-$J778,0,1)</f>
        <v>#N/A</v>
      </c>
      <c r="P778" s="123" t="e">
        <f t="shared" si="139"/>
        <v>#N/A</v>
      </c>
      <c r="Q778" s="123" t="e">
        <f t="shared" si="140"/>
        <v>#N/A</v>
      </c>
      <c r="R778" s="114" t="e">
        <f>IF($M778&lt;$I778,"Error",IF(AND($K778&gt;$J778,$M778&gt;$K778),"Error",IF(AND($K778&lt;$J778,$M778&gt;$J778),"Error",-1*PMT(a!$E$8/12,2*$U778*a!$E$9,$F778-$M778-a!$E$4,0,1))))</f>
        <v>#N/A</v>
      </c>
      <c r="S778" s="32">
        <f t="shared" si="141"/>
        <v>1</v>
      </c>
      <c r="T778" s="33" t="e">
        <f t="shared" si="142"/>
        <v>#N/A</v>
      </c>
      <c r="U778" s="33" t="e">
        <f t="shared" si="147"/>
        <v>#N/A</v>
      </c>
      <c r="V778" s="33" t="e">
        <f t="shared" si="143"/>
        <v>#N/A</v>
      </c>
      <c r="W778" s="124">
        <f t="shared" si="144"/>
        <v>0</v>
      </c>
    </row>
    <row r="779" spans="9:23" x14ac:dyDescent="0.25">
      <c r="I779" s="31">
        <v>0</v>
      </c>
      <c r="J779" s="121">
        <f t="shared" si="138"/>
        <v>0</v>
      </c>
      <c r="K779" s="122" t="e">
        <f>MAX(0,($F779-0+PV(a!$E$8/12,2*$U779*a!$E$9,$W779,0,1)))</f>
        <v>#N/A</v>
      </c>
      <c r="L779" s="122" t="e">
        <f t="shared" si="145"/>
        <v>#N/A</v>
      </c>
      <c r="M779" s="114" t="e">
        <f t="shared" si="146"/>
        <v>#N/A</v>
      </c>
      <c r="N779" s="122" t="e">
        <f>-1*PMT(a!$E$8/12,2*$U779*a!$E$9,$F779-a!$E$4-$I779,0,1)</f>
        <v>#N/A</v>
      </c>
      <c r="O779" s="123" t="e">
        <f>-1*PMT(a!$E$8/12,2*$U779*a!$E$9,$F779-a!$E$4-$J779,0,1)</f>
        <v>#N/A</v>
      </c>
      <c r="P779" s="123" t="e">
        <f t="shared" si="139"/>
        <v>#N/A</v>
      </c>
      <c r="Q779" s="123" t="e">
        <f t="shared" si="140"/>
        <v>#N/A</v>
      </c>
      <c r="R779" s="114" t="e">
        <f>IF($M779&lt;$I779,"Error",IF(AND($K779&gt;$J779,$M779&gt;$K779),"Error",IF(AND($K779&lt;$J779,$M779&gt;$J779),"Error",-1*PMT(a!$E$8/12,2*$U779*a!$E$9,$F779-$M779-a!$E$4,0,1))))</f>
        <v>#N/A</v>
      </c>
      <c r="S779" s="32">
        <f t="shared" si="141"/>
        <v>1</v>
      </c>
      <c r="T779" s="33" t="e">
        <f t="shared" si="142"/>
        <v>#N/A</v>
      </c>
      <c r="U779" s="33" t="e">
        <f t="shared" si="147"/>
        <v>#N/A</v>
      </c>
      <c r="V779" s="33" t="e">
        <f t="shared" si="143"/>
        <v>#N/A</v>
      </c>
      <c r="W779" s="124">
        <f t="shared" si="144"/>
        <v>0</v>
      </c>
    </row>
    <row r="780" spans="9:23" x14ac:dyDescent="0.25">
      <c r="I780" s="31">
        <v>0</v>
      </c>
      <c r="J780" s="121">
        <f t="shared" si="138"/>
        <v>0</v>
      </c>
      <c r="K780" s="122" t="e">
        <f>MAX(0,($F780-0+PV(a!$E$8/12,2*$U780*a!$E$9,$W780,0,1)))</f>
        <v>#N/A</v>
      </c>
      <c r="L780" s="122" t="e">
        <f t="shared" si="145"/>
        <v>#N/A</v>
      </c>
      <c r="M780" s="114" t="e">
        <f t="shared" si="146"/>
        <v>#N/A</v>
      </c>
      <c r="N780" s="122" t="e">
        <f>-1*PMT(a!$E$8/12,2*$U780*a!$E$9,$F780-a!$E$4-$I780,0,1)</f>
        <v>#N/A</v>
      </c>
      <c r="O780" s="123" t="e">
        <f>-1*PMT(a!$E$8/12,2*$U780*a!$E$9,$F780-a!$E$4-$J780,0,1)</f>
        <v>#N/A</v>
      </c>
      <c r="P780" s="123" t="e">
        <f t="shared" si="139"/>
        <v>#N/A</v>
      </c>
      <c r="Q780" s="123" t="e">
        <f t="shared" si="140"/>
        <v>#N/A</v>
      </c>
      <c r="R780" s="114" t="e">
        <f>IF($M780&lt;$I780,"Error",IF(AND($K780&gt;$J780,$M780&gt;$K780),"Error",IF(AND($K780&lt;$J780,$M780&gt;$J780),"Error",-1*PMT(a!$E$8/12,2*$U780*a!$E$9,$F780-$M780-a!$E$4,0,1))))</f>
        <v>#N/A</v>
      </c>
      <c r="S780" s="32">
        <f t="shared" si="141"/>
        <v>1</v>
      </c>
      <c r="T780" s="33" t="e">
        <f t="shared" si="142"/>
        <v>#N/A</v>
      </c>
      <c r="U780" s="33" t="e">
        <f t="shared" si="147"/>
        <v>#N/A</v>
      </c>
      <c r="V780" s="33" t="e">
        <f t="shared" si="143"/>
        <v>#N/A</v>
      </c>
      <c r="W780" s="124">
        <f t="shared" si="144"/>
        <v>0</v>
      </c>
    </row>
    <row r="781" spans="9:23" x14ac:dyDescent="0.25">
      <c r="I781" s="31">
        <v>0</v>
      </c>
      <c r="J781" s="121">
        <f t="shared" si="138"/>
        <v>0</v>
      </c>
      <c r="K781" s="122" t="e">
        <f>MAX(0,($F781-0+PV(a!$E$8/12,2*$U781*a!$E$9,$W781,0,1)))</f>
        <v>#N/A</v>
      </c>
      <c r="L781" s="122" t="e">
        <f t="shared" si="145"/>
        <v>#N/A</v>
      </c>
      <c r="M781" s="114" t="e">
        <f t="shared" si="146"/>
        <v>#N/A</v>
      </c>
      <c r="N781" s="122" t="e">
        <f>-1*PMT(a!$E$8/12,2*$U781*a!$E$9,$F781-a!$E$4-$I781,0,1)</f>
        <v>#N/A</v>
      </c>
      <c r="O781" s="123" t="e">
        <f>-1*PMT(a!$E$8/12,2*$U781*a!$E$9,$F781-a!$E$4-$J781,0,1)</f>
        <v>#N/A</v>
      </c>
      <c r="P781" s="123" t="e">
        <f t="shared" si="139"/>
        <v>#N/A</v>
      </c>
      <c r="Q781" s="123" t="e">
        <f t="shared" si="140"/>
        <v>#N/A</v>
      </c>
      <c r="R781" s="114" t="e">
        <f>IF($M781&lt;$I781,"Error",IF(AND($K781&gt;$J781,$M781&gt;$K781),"Error",IF(AND($K781&lt;$J781,$M781&gt;$J781),"Error",-1*PMT(a!$E$8/12,2*$U781*a!$E$9,$F781-$M781-a!$E$4,0,1))))</f>
        <v>#N/A</v>
      </c>
      <c r="S781" s="32">
        <f t="shared" si="141"/>
        <v>1</v>
      </c>
      <c r="T781" s="33" t="e">
        <f t="shared" si="142"/>
        <v>#N/A</v>
      </c>
      <c r="U781" s="33" t="e">
        <f t="shared" si="147"/>
        <v>#N/A</v>
      </c>
      <c r="V781" s="33" t="e">
        <f t="shared" si="143"/>
        <v>#N/A</v>
      </c>
      <c r="W781" s="124">
        <f t="shared" si="144"/>
        <v>0</v>
      </c>
    </row>
    <row r="782" spans="9:23" x14ac:dyDescent="0.25">
      <c r="I782" s="31">
        <v>0</v>
      </c>
      <c r="J782" s="121">
        <f t="shared" si="138"/>
        <v>0</v>
      </c>
      <c r="K782" s="122" t="e">
        <f>MAX(0,($F782-0+PV(a!$E$8/12,2*$U782*a!$E$9,$W782,0,1)))</f>
        <v>#N/A</v>
      </c>
      <c r="L782" s="122" t="e">
        <f t="shared" si="145"/>
        <v>#N/A</v>
      </c>
      <c r="M782" s="114" t="e">
        <f t="shared" si="146"/>
        <v>#N/A</v>
      </c>
      <c r="N782" s="122" t="e">
        <f>-1*PMT(a!$E$8/12,2*$U782*a!$E$9,$F782-a!$E$4-$I782,0,1)</f>
        <v>#N/A</v>
      </c>
      <c r="O782" s="123" t="e">
        <f>-1*PMT(a!$E$8/12,2*$U782*a!$E$9,$F782-a!$E$4-$J782,0,1)</f>
        <v>#N/A</v>
      </c>
      <c r="P782" s="123" t="e">
        <f t="shared" si="139"/>
        <v>#N/A</v>
      </c>
      <c r="Q782" s="123" t="e">
        <f t="shared" si="140"/>
        <v>#N/A</v>
      </c>
      <c r="R782" s="114" t="e">
        <f>IF($M782&lt;$I782,"Error",IF(AND($K782&gt;$J782,$M782&gt;$K782),"Error",IF(AND($K782&lt;$J782,$M782&gt;$J782),"Error",-1*PMT(a!$E$8/12,2*$U782*a!$E$9,$F782-$M782-a!$E$4,0,1))))</f>
        <v>#N/A</v>
      </c>
      <c r="S782" s="32">
        <f t="shared" si="141"/>
        <v>1</v>
      </c>
      <c r="T782" s="33" t="e">
        <f t="shared" si="142"/>
        <v>#N/A</v>
      </c>
      <c r="U782" s="33" t="e">
        <f t="shared" si="147"/>
        <v>#N/A</v>
      </c>
      <c r="V782" s="33" t="e">
        <f t="shared" si="143"/>
        <v>#N/A</v>
      </c>
      <c r="W782" s="124">
        <f t="shared" si="144"/>
        <v>0</v>
      </c>
    </row>
    <row r="783" spans="9:23" x14ac:dyDescent="0.25">
      <c r="I783" s="31">
        <v>0</v>
      </c>
      <c r="J783" s="121">
        <f t="shared" si="138"/>
        <v>0</v>
      </c>
      <c r="K783" s="122" t="e">
        <f>MAX(0,($F783-0+PV(a!$E$8/12,2*$U783*a!$E$9,$W783,0,1)))</f>
        <v>#N/A</v>
      </c>
      <c r="L783" s="122" t="e">
        <f t="shared" si="145"/>
        <v>#N/A</v>
      </c>
      <c r="M783" s="114" t="e">
        <f t="shared" si="146"/>
        <v>#N/A</v>
      </c>
      <c r="N783" s="122" t="e">
        <f>-1*PMT(a!$E$8/12,2*$U783*a!$E$9,$F783-a!$E$4-$I783,0,1)</f>
        <v>#N/A</v>
      </c>
      <c r="O783" s="123" t="e">
        <f>-1*PMT(a!$E$8/12,2*$U783*a!$E$9,$F783-a!$E$4-$J783,0,1)</f>
        <v>#N/A</v>
      </c>
      <c r="P783" s="123" t="e">
        <f t="shared" si="139"/>
        <v>#N/A</v>
      </c>
      <c r="Q783" s="123" t="e">
        <f t="shared" si="140"/>
        <v>#N/A</v>
      </c>
      <c r="R783" s="114" t="e">
        <f>IF($M783&lt;$I783,"Error",IF(AND($K783&gt;$J783,$M783&gt;$K783),"Error",IF(AND($K783&lt;$J783,$M783&gt;$J783),"Error",-1*PMT(a!$E$8/12,2*$U783*a!$E$9,$F783-$M783-a!$E$4,0,1))))</f>
        <v>#N/A</v>
      </c>
      <c r="S783" s="32">
        <f t="shared" si="141"/>
        <v>1</v>
      </c>
      <c r="T783" s="33" t="e">
        <f t="shared" si="142"/>
        <v>#N/A</v>
      </c>
      <c r="U783" s="33" t="e">
        <f t="shared" si="147"/>
        <v>#N/A</v>
      </c>
      <c r="V783" s="33" t="e">
        <f t="shared" si="143"/>
        <v>#N/A</v>
      </c>
      <c r="W783" s="124">
        <f t="shared" si="144"/>
        <v>0</v>
      </c>
    </row>
    <row r="784" spans="9:23" x14ac:dyDescent="0.25">
      <c r="I784" s="31">
        <v>0</v>
      </c>
      <c r="J784" s="121">
        <f t="shared" si="138"/>
        <v>0</v>
      </c>
      <c r="K784" s="122" t="e">
        <f>MAX(0,($F784-0+PV(a!$E$8/12,2*$U784*a!$E$9,$W784,0,1)))</f>
        <v>#N/A</v>
      </c>
      <c r="L784" s="122" t="e">
        <f t="shared" si="145"/>
        <v>#N/A</v>
      </c>
      <c r="M784" s="114" t="e">
        <f t="shared" si="146"/>
        <v>#N/A</v>
      </c>
      <c r="N784" s="122" t="e">
        <f>-1*PMT(a!$E$8/12,2*$U784*a!$E$9,$F784-a!$E$4-$I784,0,1)</f>
        <v>#N/A</v>
      </c>
      <c r="O784" s="123" t="e">
        <f>-1*PMT(a!$E$8/12,2*$U784*a!$E$9,$F784-a!$E$4-$J784,0,1)</f>
        <v>#N/A</v>
      </c>
      <c r="P784" s="123" t="e">
        <f t="shared" si="139"/>
        <v>#N/A</v>
      </c>
      <c r="Q784" s="123" t="e">
        <f t="shared" si="140"/>
        <v>#N/A</v>
      </c>
      <c r="R784" s="114" t="e">
        <f>IF($M784&lt;$I784,"Error",IF(AND($K784&gt;$J784,$M784&gt;$K784),"Error",IF(AND($K784&lt;$J784,$M784&gt;$J784),"Error",-1*PMT(a!$E$8/12,2*$U784*a!$E$9,$F784-$M784-a!$E$4,0,1))))</f>
        <v>#N/A</v>
      </c>
      <c r="S784" s="32">
        <f t="shared" si="141"/>
        <v>1</v>
      </c>
      <c r="T784" s="33" t="e">
        <f t="shared" si="142"/>
        <v>#N/A</v>
      </c>
      <c r="U784" s="33" t="e">
        <f t="shared" si="147"/>
        <v>#N/A</v>
      </c>
      <c r="V784" s="33" t="e">
        <f t="shared" si="143"/>
        <v>#N/A</v>
      </c>
      <c r="W784" s="124">
        <f t="shared" si="144"/>
        <v>0</v>
      </c>
    </row>
    <row r="785" spans="9:23" x14ac:dyDescent="0.25">
      <c r="I785" s="31">
        <v>0</v>
      </c>
      <c r="J785" s="121">
        <f t="shared" si="138"/>
        <v>0</v>
      </c>
      <c r="K785" s="122" t="e">
        <f>MAX(0,($F785-0+PV(a!$E$8/12,2*$U785*a!$E$9,$W785,0,1)))</f>
        <v>#N/A</v>
      </c>
      <c r="L785" s="122" t="e">
        <f t="shared" si="145"/>
        <v>#N/A</v>
      </c>
      <c r="M785" s="114" t="e">
        <f t="shared" si="146"/>
        <v>#N/A</v>
      </c>
      <c r="N785" s="122" t="e">
        <f>-1*PMT(a!$E$8/12,2*$U785*a!$E$9,$F785-a!$E$4-$I785,0,1)</f>
        <v>#N/A</v>
      </c>
      <c r="O785" s="123" t="e">
        <f>-1*PMT(a!$E$8/12,2*$U785*a!$E$9,$F785-a!$E$4-$J785,0,1)</f>
        <v>#N/A</v>
      </c>
      <c r="P785" s="123" t="e">
        <f t="shared" si="139"/>
        <v>#N/A</v>
      </c>
      <c r="Q785" s="123" t="e">
        <f t="shared" si="140"/>
        <v>#N/A</v>
      </c>
      <c r="R785" s="114" t="e">
        <f>IF($M785&lt;$I785,"Error",IF(AND($K785&gt;$J785,$M785&gt;$K785),"Error",IF(AND($K785&lt;$J785,$M785&gt;$J785),"Error",-1*PMT(a!$E$8/12,2*$U785*a!$E$9,$F785-$M785-a!$E$4,0,1))))</f>
        <v>#N/A</v>
      </c>
      <c r="S785" s="32">
        <f t="shared" si="141"/>
        <v>1</v>
      </c>
      <c r="T785" s="33" t="e">
        <f t="shared" si="142"/>
        <v>#N/A</v>
      </c>
      <c r="U785" s="33" t="e">
        <f t="shared" si="147"/>
        <v>#N/A</v>
      </c>
      <c r="V785" s="33" t="e">
        <f t="shared" si="143"/>
        <v>#N/A</v>
      </c>
      <c r="W785" s="124">
        <f t="shared" si="144"/>
        <v>0</v>
      </c>
    </row>
    <row r="786" spans="9:23" x14ac:dyDescent="0.25">
      <c r="I786" s="31">
        <v>0</v>
      </c>
      <c r="J786" s="121">
        <f t="shared" si="138"/>
        <v>0</v>
      </c>
      <c r="K786" s="122" t="e">
        <f>MAX(0,($F786-0+PV(a!$E$8/12,2*$U786*a!$E$9,$W786,0,1)))</f>
        <v>#N/A</v>
      </c>
      <c r="L786" s="122" t="e">
        <f t="shared" si="145"/>
        <v>#N/A</v>
      </c>
      <c r="M786" s="114" t="e">
        <f t="shared" si="146"/>
        <v>#N/A</v>
      </c>
      <c r="N786" s="122" t="e">
        <f>-1*PMT(a!$E$8/12,2*$U786*a!$E$9,$F786-a!$E$4-$I786,0,1)</f>
        <v>#N/A</v>
      </c>
      <c r="O786" s="123" t="e">
        <f>-1*PMT(a!$E$8/12,2*$U786*a!$E$9,$F786-a!$E$4-$J786,0,1)</f>
        <v>#N/A</v>
      </c>
      <c r="P786" s="123" t="e">
        <f t="shared" si="139"/>
        <v>#N/A</v>
      </c>
      <c r="Q786" s="123" t="e">
        <f t="shared" si="140"/>
        <v>#N/A</v>
      </c>
      <c r="R786" s="114" t="e">
        <f>IF($M786&lt;$I786,"Error",IF(AND($K786&gt;$J786,$M786&gt;$K786),"Error",IF(AND($K786&lt;$J786,$M786&gt;$J786),"Error",-1*PMT(a!$E$8/12,2*$U786*a!$E$9,$F786-$M786-a!$E$4,0,1))))</f>
        <v>#N/A</v>
      </c>
      <c r="S786" s="32">
        <f t="shared" si="141"/>
        <v>1</v>
      </c>
      <c r="T786" s="33" t="e">
        <f t="shared" si="142"/>
        <v>#N/A</v>
      </c>
      <c r="U786" s="33" t="e">
        <f t="shared" si="147"/>
        <v>#N/A</v>
      </c>
      <c r="V786" s="33" t="e">
        <f t="shared" si="143"/>
        <v>#N/A</v>
      </c>
      <c r="W786" s="124">
        <f t="shared" si="144"/>
        <v>0</v>
      </c>
    </row>
    <row r="787" spans="9:23" x14ac:dyDescent="0.25">
      <c r="I787" s="31">
        <v>0</v>
      </c>
      <c r="J787" s="121">
        <f t="shared" si="138"/>
        <v>0</v>
      </c>
      <c r="K787" s="122" t="e">
        <f>MAX(0,($F787-0+PV(a!$E$8/12,2*$U787*a!$E$9,$W787,0,1)))</f>
        <v>#N/A</v>
      </c>
      <c r="L787" s="122" t="e">
        <f t="shared" si="145"/>
        <v>#N/A</v>
      </c>
      <c r="M787" s="114" t="e">
        <f t="shared" si="146"/>
        <v>#N/A</v>
      </c>
      <c r="N787" s="122" t="e">
        <f>-1*PMT(a!$E$8/12,2*$U787*a!$E$9,$F787-a!$E$4-$I787,0,1)</f>
        <v>#N/A</v>
      </c>
      <c r="O787" s="123" t="e">
        <f>-1*PMT(a!$E$8/12,2*$U787*a!$E$9,$F787-a!$E$4-$J787,0,1)</f>
        <v>#N/A</v>
      </c>
      <c r="P787" s="123" t="e">
        <f t="shared" si="139"/>
        <v>#N/A</v>
      </c>
      <c r="Q787" s="123" t="e">
        <f t="shared" si="140"/>
        <v>#N/A</v>
      </c>
      <c r="R787" s="114" t="e">
        <f>IF($M787&lt;$I787,"Error",IF(AND($K787&gt;$J787,$M787&gt;$K787),"Error",IF(AND($K787&lt;$J787,$M787&gt;$J787),"Error",-1*PMT(a!$E$8/12,2*$U787*a!$E$9,$F787-$M787-a!$E$4,0,1))))</f>
        <v>#N/A</v>
      </c>
      <c r="S787" s="32">
        <f t="shared" si="141"/>
        <v>1</v>
      </c>
      <c r="T787" s="33" t="e">
        <f t="shared" si="142"/>
        <v>#N/A</v>
      </c>
      <c r="U787" s="33" t="e">
        <f t="shared" si="147"/>
        <v>#N/A</v>
      </c>
      <c r="V787" s="33" t="e">
        <f t="shared" si="143"/>
        <v>#N/A</v>
      </c>
      <c r="W787" s="124">
        <f t="shared" si="144"/>
        <v>0</v>
      </c>
    </row>
    <row r="788" spans="9:23" x14ac:dyDescent="0.25">
      <c r="I788" s="31">
        <v>0</v>
      </c>
      <c r="J788" s="121">
        <f t="shared" si="138"/>
        <v>0</v>
      </c>
      <c r="K788" s="122" t="e">
        <f>MAX(0,($F788-0+PV(a!$E$8/12,2*$U788*a!$E$9,$W788,0,1)))</f>
        <v>#N/A</v>
      </c>
      <c r="L788" s="122" t="e">
        <f t="shared" si="145"/>
        <v>#N/A</v>
      </c>
      <c r="M788" s="114" t="e">
        <f t="shared" si="146"/>
        <v>#N/A</v>
      </c>
      <c r="N788" s="122" t="e">
        <f>-1*PMT(a!$E$8/12,2*$U788*a!$E$9,$F788-a!$E$4-$I788,0,1)</f>
        <v>#N/A</v>
      </c>
      <c r="O788" s="123" t="e">
        <f>-1*PMT(a!$E$8/12,2*$U788*a!$E$9,$F788-a!$E$4-$J788,0,1)</f>
        <v>#N/A</v>
      </c>
      <c r="P788" s="123" t="e">
        <f t="shared" si="139"/>
        <v>#N/A</v>
      </c>
      <c r="Q788" s="123" t="e">
        <f t="shared" si="140"/>
        <v>#N/A</v>
      </c>
      <c r="R788" s="114" t="e">
        <f>IF($M788&lt;$I788,"Error",IF(AND($K788&gt;$J788,$M788&gt;$K788),"Error",IF(AND($K788&lt;$J788,$M788&gt;$J788),"Error",-1*PMT(a!$E$8/12,2*$U788*a!$E$9,$F788-$M788-a!$E$4,0,1))))</f>
        <v>#N/A</v>
      </c>
      <c r="S788" s="32">
        <f t="shared" si="141"/>
        <v>1</v>
      </c>
      <c r="T788" s="33" t="e">
        <f t="shared" si="142"/>
        <v>#N/A</v>
      </c>
      <c r="U788" s="33" t="e">
        <f t="shared" si="147"/>
        <v>#N/A</v>
      </c>
      <c r="V788" s="33" t="e">
        <f t="shared" si="143"/>
        <v>#N/A</v>
      </c>
      <c r="W788" s="124">
        <f t="shared" si="144"/>
        <v>0</v>
      </c>
    </row>
    <row r="789" spans="9:23" x14ac:dyDescent="0.25">
      <c r="I789" s="31">
        <v>0</v>
      </c>
      <c r="J789" s="121">
        <f t="shared" si="138"/>
        <v>0</v>
      </c>
      <c r="K789" s="122" t="e">
        <f>MAX(0,($F789-0+PV(a!$E$8/12,2*$U789*a!$E$9,$W789,0,1)))</f>
        <v>#N/A</v>
      </c>
      <c r="L789" s="122" t="e">
        <f t="shared" si="145"/>
        <v>#N/A</v>
      </c>
      <c r="M789" s="114" t="e">
        <f t="shared" si="146"/>
        <v>#N/A</v>
      </c>
      <c r="N789" s="122" t="e">
        <f>-1*PMT(a!$E$8/12,2*$U789*a!$E$9,$F789-a!$E$4-$I789,0,1)</f>
        <v>#N/A</v>
      </c>
      <c r="O789" s="123" t="e">
        <f>-1*PMT(a!$E$8/12,2*$U789*a!$E$9,$F789-a!$E$4-$J789,0,1)</f>
        <v>#N/A</v>
      </c>
      <c r="P789" s="123" t="e">
        <f t="shared" si="139"/>
        <v>#N/A</v>
      </c>
      <c r="Q789" s="123" t="e">
        <f t="shared" si="140"/>
        <v>#N/A</v>
      </c>
      <c r="R789" s="114" t="e">
        <f>IF($M789&lt;$I789,"Error",IF(AND($K789&gt;$J789,$M789&gt;$K789),"Error",IF(AND($K789&lt;$J789,$M789&gt;$J789),"Error",-1*PMT(a!$E$8/12,2*$U789*a!$E$9,$F789-$M789-a!$E$4,0,1))))</f>
        <v>#N/A</v>
      </c>
      <c r="S789" s="32">
        <f t="shared" si="141"/>
        <v>1</v>
      </c>
      <c r="T789" s="33" t="e">
        <f t="shared" si="142"/>
        <v>#N/A</v>
      </c>
      <c r="U789" s="33" t="e">
        <f t="shared" si="147"/>
        <v>#N/A</v>
      </c>
      <c r="V789" s="33" t="e">
        <f t="shared" si="143"/>
        <v>#N/A</v>
      </c>
      <c r="W789" s="124">
        <f t="shared" si="144"/>
        <v>0</v>
      </c>
    </row>
    <row r="790" spans="9:23" x14ac:dyDescent="0.25">
      <c r="I790" s="31">
        <v>0</v>
      </c>
      <c r="J790" s="121">
        <f t="shared" ref="J790:J853" si="148">F790*0.25</f>
        <v>0</v>
      </c>
      <c r="K790" s="122" t="e">
        <f>MAX(0,($F790-0+PV(a!$E$8/12,2*$U790*a!$E$9,$W790,0,1)))</f>
        <v>#N/A</v>
      </c>
      <c r="L790" s="122" t="e">
        <f t="shared" si="145"/>
        <v>#N/A</v>
      </c>
      <c r="M790" s="114" t="e">
        <f t="shared" si="146"/>
        <v>#N/A</v>
      </c>
      <c r="N790" s="122" t="e">
        <f>-1*PMT(a!$E$8/12,2*$U790*a!$E$9,$F790-a!$E$4-$I790,0,1)</f>
        <v>#N/A</v>
      </c>
      <c r="O790" s="123" t="e">
        <f>-1*PMT(a!$E$8/12,2*$U790*a!$E$9,$F790-a!$E$4-$J790,0,1)</f>
        <v>#N/A</v>
      </c>
      <c r="P790" s="123" t="e">
        <f t="shared" si="139"/>
        <v>#N/A</v>
      </c>
      <c r="Q790" s="123" t="e">
        <f t="shared" si="140"/>
        <v>#N/A</v>
      </c>
      <c r="R790" s="114" t="e">
        <f>IF($M790&lt;$I790,"Error",IF(AND($K790&gt;$J790,$M790&gt;$K790),"Error",IF(AND($K790&lt;$J790,$M790&gt;$J790),"Error",-1*PMT(a!$E$8/12,2*$U790*a!$E$9,$F790-$M790-a!$E$4,0,1))))</f>
        <v>#N/A</v>
      </c>
      <c r="S790" s="32">
        <f t="shared" si="141"/>
        <v>1</v>
      </c>
      <c r="T790" s="33" t="e">
        <f t="shared" si="142"/>
        <v>#N/A</v>
      </c>
      <c r="U790" s="33" t="e">
        <f t="shared" si="147"/>
        <v>#N/A</v>
      </c>
      <c r="V790" s="33" t="e">
        <f t="shared" si="143"/>
        <v>#N/A</v>
      </c>
      <c r="W790" s="124">
        <f t="shared" si="144"/>
        <v>0</v>
      </c>
    </row>
    <row r="791" spans="9:23" x14ac:dyDescent="0.25">
      <c r="I791" s="31">
        <v>0</v>
      </c>
      <c r="J791" s="121">
        <f t="shared" si="148"/>
        <v>0</v>
      </c>
      <c r="K791" s="122" t="e">
        <f>MAX(0,($F791-0+PV(a!$E$8/12,2*$U791*a!$E$9,$W791,0,1)))</f>
        <v>#N/A</v>
      </c>
      <c r="L791" s="122" t="e">
        <f t="shared" si="145"/>
        <v>#N/A</v>
      </c>
      <c r="M791" s="114" t="e">
        <f t="shared" si="146"/>
        <v>#N/A</v>
      </c>
      <c r="N791" s="122" t="e">
        <f>-1*PMT(a!$E$8/12,2*$U791*a!$E$9,$F791-a!$E$4-$I791,0,1)</f>
        <v>#N/A</v>
      </c>
      <c r="O791" s="123" t="e">
        <f>-1*PMT(a!$E$8/12,2*$U791*a!$E$9,$F791-a!$E$4-$J791,0,1)</f>
        <v>#N/A</v>
      </c>
      <c r="P791" s="123" t="e">
        <f t="shared" si="139"/>
        <v>#N/A</v>
      </c>
      <c r="Q791" s="123" t="e">
        <f t="shared" si="140"/>
        <v>#N/A</v>
      </c>
      <c r="R791" s="114" t="e">
        <f>IF($M791&lt;$I791,"Error",IF(AND($K791&gt;$J791,$M791&gt;$K791),"Error",IF(AND($K791&lt;$J791,$M791&gt;$J791),"Error",-1*PMT(a!$E$8/12,2*$U791*a!$E$9,$F791-$M791-a!$E$4,0,1))))</f>
        <v>#N/A</v>
      </c>
      <c r="S791" s="32">
        <f t="shared" si="141"/>
        <v>1</v>
      </c>
      <c r="T791" s="33" t="e">
        <f t="shared" si="142"/>
        <v>#N/A</v>
      </c>
      <c r="U791" s="33" t="e">
        <f t="shared" si="147"/>
        <v>#N/A</v>
      </c>
      <c r="V791" s="33" t="e">
        <f t="shared" si="143"/>
        <v>#N/A</v>
      </c>
      <c r="W791" s="124">
        <f t="shared" si="144"/>
        <v>0</v>
      </c>
    </row>
    <row r="792" spans="9:23" x14ac:dyDescent="0.25">
      <c r="I792" s="31">
        <v>0</v>
      </c>
      <c r="J792" s="121">
        <f t="shared" si="148"/>
        <v>0</v>
      </c>
      <c r="K792" s="122" t="e">
        <f>MAX(0,($F792-0+PV(a!$E$8/12,2*$U792*a!$E$9,$W792,0,1)))</f>
        <v>#N/A</v>
      </c>
      <c r="L792" s="122" t="e">
        <f t="shared" si="145"/>
        <v>#N/A</v>
      </c>
      <c r="M792" s="114" t="e">
        <f t="shared" si="146"/>
        <v>#N/A</v>
      </c>
      <c r="N792" s="122" t="e">
        <f>-1*PMT(a!$E$8/12,2*$U792*a!$E$9,$F792-a!$E$4-$I792,0,1)</f>
        <v>#N/A</v>
      </c>
      <c r="O792" s="123" t="e">
        <f>-1*PMT(a!$E$8/12,2*$U792*a!$E$9,$F792-a!$E$4-$J792,0,1)</f>
        <v>#N/A</v>
      </c>
      <c r="P792" s="123" t="e">
        <f t="shared" si="139"/>
        <v>#N/A</v>
      </c>
      <c r="Q792" s="123" t="e">
        <f t="shared" si="140"/>
        <v>#N/A</v>
      </c>
      <c r="R792" s="114" t="e">
        <f>IF($M792&lt;$I792,"Error",IF(AND($K792&gt;$J792,$M792&gt;$K792),"Error",IF(AND($K792&lt;$J792,$M792&gt;$J792),"Error",-1*PMT(a!$E$8/12,2*$U792*a!$E$9,$F792-$M792-a!$E$4,0,1))))</f>
        <v>#N/A</v>
      </c>
      <c r="S792" s="32">
        <f t="shared" si="141"/>
        <v>1</v>
      </c>
      <c r="T792" s="33" t="e">
        <f t="shared" si="142"/>
        <v>#N/A</v>
      </c>
      <c r="U792" s="33" t="e">
        <f t="shared" si="147"/>
        <v>#N/A</v>
      </c>
      <c r="V792" s="33" t="e">
        <f t="shared" si="143"/>
        <v>#N/A</v>
      </c>
      <c r="W792" s="124">
        <f t="shared" si="144"/>
        <v>0</v>
      </c>
    </row>
    <row r="793" spans="9:23" x14ac:dyDescent="0.25">
      <c r="I793" s="31">
        <v>0</v>
      </c>
      <c r="J793" s="121">
        <f t="shared" si="148"/>
        <v>0</v>
      </c>
      <c r="K793" s="122" t="e">
        <f>MAX(0,($F793-0+PV(a!$E$8/12,2*$U793*a!$E$9,$W793,0,1)))</f>
        <v>#N/A</v>
      </c>
      <c r="L793" s="122" t="e">
        <f t="shared" si="145"/>
        <v>#N/A</v>
      </c>
      <c r="M793" s="114" t="e">
        <f t="shared" si="146"/>
        <v>#N/A</v>
      </c>
      <c r="N793" s="122" t="e">
        <f>-1*PMT(a!$E$8/12,2*$U793*a!$E$9,$F793-a!$E$4-$I793,0,1)</f>
        <v>#N/A</v>
      </c>
      <c r="O793" s="123" t="e">
        <f>-1*PMT(a!$E$8/12,2*$U793*a!$E$9,$F793-a!$E$4-$J793,0,1)</f>
        <v>#N/A</v>
      </c>
      <c r="P793" s="123" t="e">
        <f t="shared" si="139"/>
        <v>#N/A</v>
      </c>
      <c r="Q793" s="123" t="e">
        <f t="shared" si="140"/>
        <v>#N/A</v>
      </c>
      <c r="R793" s="114" t="e">
        <f>IF($M793&lt;$I793,"Error",IF(AND($K793&gt;$J793,$M793&gt;$K793),"Error",IF(AND($K793&lt;$J793,$M793&gt;$J793),"Error",-1*PMT(a!$E$8/12,2*$U793*a!$E$9,$F793-$M793-a!$E$4,0,1))))</f>
        <v>#N/A</v>
      </c>
      <c r="S793" s="32">
        <f t="shared" si="141"/>
        <v>1</v>
      </c>
      <c r="T793" s="33" t="e">
        <f t="shared" si="142"/>
        <v>#N/A</v>
      </c>
      <c r="U793" s="33" t="e">
        <f t="shared" si="147"/>
        <v>#N/A</v>
      </c>
      <c r="V793" s="33" t="e">
        <f t="shared" si="143"/>
        <v>#N/A</v>
      </c>
      <c r="W793" s="124">
        <f t="shared" si="144"/>
        <v>0</v>
      </c>
    </row>
    <row r="794" spans="9:23" x14ac:dyDescent="0.25">
      <c r="I794" s="31">
        <v>0</v>
      </c>
      <c r="J794" s="121">
        <f t="shared" si="148"/>
        <v>0</v>
      </c>
      <c r="K794" s="122" t="e">
        <f>MAX(0,($F794-0+PV(a!$E$8/12,2*$U794*a!$E$9,$W794,0,1)))</f>
        <v>#N/A</v>
      </c>
      <c r="L794" s="122" t="e">
        <f t="shared" si="145"/>
        <v>#N/A</v>
      </c>
      <c r="M794" s="114" t="e">
        <f t="shared" si="146"/>
        <v>#N/A</v>
      </c>
      <c r="N794" s="122" t="e">
        <f>-1*PMT(a!$E$8/12,2*$U794*a!$E$9,$F794-a!$E$4-$I794,0,1)</f>
        <v>#N/A</v>
      </c>
      <c r="O794" s="123" t="e">
        <f>-1*PMT(a!$E$8/12,2*$U794*a!$E$9,$F794-a!$E$4-$J794,0,1)</f>
        <v>#N/A</v>
      </c>
      <c r="P794" s="123" t="e">
        <f t="shared" si="139"/>
        <v>#N/A</v>
      </c>
      <c r="Q794" s="123" t="e">
        <f t="shared" si="140"/>
        <v>#N/A</v>
      </c>
      <c r="R794" s="114" t="e">
        <f>IF($M794&lt;$I794,"Error",IF(AND($K794&gt;$J794,$M794&gt;$K794),"Error",IF(AND($K794&lt;$J794,$M794&gt;$J794),"Error",-1*PMT(a!$E$8/12,2*$U794*a!$E$9,$F794-$M794-a!$E$4,0,1))))</f>
        <v>#N/A</v>
      </c>
      <c r="S794" s="32">
        <f t="shared" si="141"/>
        <v>1</v>
      </c>
      <c r="T794" s="33" t="e">
        <f t="shared" si="142"/>
        <v>#N/A</v>
      </c>
      <c r="U794" s="33" t="e">
        <f t="shared" si="147"/>
        <v>#N/A</v>
      </c>
      <c r="V794" s="33" t="e">
        <f t="shared" si="143"/>
        <v>#N/A</v>
      </c>
      <c r="W794" s="124">
        <f t="shared" si="144"/>
        <v>0</v>
      </c>
    </row>
    <row r="795" spans="9:23" x14ac:dyDescent="0.25">
      <c r="I795" s="31">
        <v>0</v>
      </c>
      <c r="J795" s="121">
        <f t="shared" si="148"/>
        <v>0</v>
      </c>
      <c r="K795" s="122" t="e">
        <f>MAX(0,($F795-0+PV(a!$E$8/12,2*$U795*a!$E$9,$W795,0,1)))</f>
        <v>#N/A</v>
      </c>
      <c r="L795" s="122" t="e">
        <f t="shared" si="145"/>
        <v>#N/A</v>
      </c>
      <c r="M795" s="114" t="e">
        <f t="shared" si="146"/>
        <v>#N/A</v>
      </c>
      <c r="N795" s="122" t="e">
        <f>-1*PMT(a!$E$8/12,2*$U795*a!$E$9,$F795-a!$E$4-$I795,0,1)</f>
        <v>#N/A</v>
      </c>
      <c r="O795" s="123" t="e">
        <f>-1*PMT(a!$E$8/12,2*$U795*a!$E$9,$F795-a!$E$4-$J795,0,1)</f>
        <v>#N/A</v>
      </c>
      <c r="P795" s="123" t="e">
        <f t="shared" si="139"/>
        <v>#N/A</v>
      </c>
      <c r="Q795" s="123" t="e">
        <f t="shared" si="140"/>
        <v>#N/A</v>
      </c>
      <c r="R795" s="114" t="e">
        <f>IF($M795&lt;$I795,"Error",IF(AND($K795&gt;$J795,$M795&gt;$K795),"Error",IF(AND($K795&lt;$J795,$M795&gt;$J795),"Error",-1*PMT(a!$E$8/12,2*$U795*a!$E$9,$F795-$M795-a!$E$4,0,1))))</f>
        <v>#N/A</v>
      </c>
      <c r="S795" s="32">
        <f t="shared" si="141"/>
        <v>1</v>
      </c>
      <c r="T795" s="33" t="e">
        <f t="shared" si="142"/>
        <v>#N/A</v>
      </c>
      <c r="U795" s="33" t="e">
        <f t="shared" si="147"/>
        <v>#N/A</v>
      </c>
      <c r="V795" s="33" t="e">
        <f t="shared" si="143"/>
        <v>#N/A</v>
      </c>
      <c r="W795" s="124">
        <f t="shared" si="144"/>
        <v>0</v>
      </c>
    </row>
    <row r="796" spans="9:23" x14ac:dyDescent="0.25">
      <c r="I796" s="31">
        <v>0</v>
      </c>
      <c r="J796" s="121">
        <f t="shared" si="148"/>
        <v>0</v>
      </c>
      <c r="K796" s="122" t="e">
        <f>MAX(0,($F796-0+PV(a!$E$8/12,2*$U796*a!$E$9,$W796,0,1)))</f>
        <v>#N/A</v>
      </c>
      <c r="L796" s="122" t="e">
        <f t="shared" si="145"/>
        <v>#N/A</v>
      </c>
      <c r="M796" s="114" t="e">
        <f t="shared" si="146"/>
        <v>#N/A</v>
      </c>
      <c r="N796" s="122" t="e">
        <f>-1*PMT(a!$E$8/12,2*$U796*a!$E$9,$F796-a!$E$4-$I796,0,1)</f>
        <v>#N/A</v>
      </c>
      <c r="O796" s="123" t="e">
        <f>-1*PMT(a!$E$8/12,2*$U796*a!$E$9,$F796-a!$E$4-$J796,0,1)</f>
        <v>#N/A</v>
      </c>
      <c r="P796" s="123" t="e">
        <f t="shared" si="139"/>
        <v>#N/A</v>
      </c>
      <c r="Q796" s="123" t="e">
        <f t="shared" si="140"/>
        <v>#N/A</v>
      </c>
      <c r="R796" s="114" t="e">
        <f>IF($M796&lt;$I796,"Error",IF(AND($K796&gt;$J796,$M796&gt;$K796),"Error",IF(AND($K796&lt;$J796,$M796&gt;$J796),"Error",-1*PMT(a!$E$8/12,2*$U796*a!$E$9,$F796-$M796-a!$E$4,0,1))))</f>
        <v>#N/A</v>
      </c>
      <c r="S796" s="32">
        <f t="shared" si="141"/>
        <v>1</v>
      </c>
      <c r="T796" s="33" t="e">
        <f t="shared" si="142"/>
        <v>#N/A</v>
      </c>
      <c r="U796" s="33" t="e">
        <f t="shared" si="147"/>
        <v>#N/A</v>
      </c>
      <c r="V796" s="33" t="e">
        <f t="shared" si="143"/>
        <v>#N/A</v>
      </c>
      <c r="W796" s="124">
        <f t="shared" si="144"/>
        <v>0</v>
      </c>
    </row>
    <row r="797" spans="9:23" x14ac:dyDescent="0.25">
      <c r="I797" s="31">
        <v>0</v>
      </c>
      <c r="J797" s="121">
        <f t="shared" si="148"/>
        <v>0</v>
      </c>
      <c r="K797" s="122" t="e">
        <f>MAX(0,($F797-0+PV(a!$E$8/12,2*$U797*a!$E$9,$W797,0,1)))</f>
        <v>#N/A</v>
      </c>
      <c r="L797" s="122" t="e">
        <f t="shared" si="145"/>
        <v>#N/A</v>
      </c>
      <c r="M797" s="114" t="e">
        <f t="shared" si="146"/>
        <v>#N/A</v>
      </c>
      <c r="N797" s="122" t="e">
        <f>-1*PMT(a!$E$8/12,2*$U797*a!$E$9,$F797-a!$E$4-$I797,0,1)</f>
        <v>#N/A</v>
      </c>
      <c r="O797" s="123" t="e">
        <f>-1*PMT(a!$E$8/12,2*$U797*a!$E$9,$F797-a!$E$4-$J797,0,1)</f>
        <v>#N/A</v>
      </c>
      <c r="P797" s="123" t="e">
        <f t="shared" si="139"/>
        <v>#N/A</v>
      </c>
      <c r="Q797" s="123" t="e">
        <f t="shared" si="140"/>
        <v>#N/A</v>
      </c>
      <c r="R797" s="114" t="e">
        <f>IF($M797&lt;$I797,"Error",IF(AND($K797&gt;$J797,$M797&gt;$K797),"Error",IF(AND($K797&lt;$J797,$M797&gt;$J797),"Error",-1*PMT(a!$E$8/12,2*$U797*a!$E$9,$F797-$M797-a!$E$4,0,1))))</f>
        <v>#N/A</v>
      </c>
      <c r="S797" s="32">
        <f t="shared" si="141"/>
        <v>1</v>
      </c>
      <c r="T797" s="33" t="e">
        <f t="shared" si="142"/>
        <v>#N/A</v>
      </c>
      <c r="U797" s="33" t="e">
        <f t="shared" si="147"/>
        <v>#N/A</v>
      </c>
      <c r="V797" s="33" t="e">
        <f t="shared" si="143"/>
        <v>#N/A</v>
      </c>
      <c r="W797" s="124">
        <f t="shared" si="144"/>
        <v>0</v>
      </c>
    </row>
    <row r="798" spans="9:23" x14ac:dyDescent="0.25">
      <c r="I798" s="31">
        <v>0</v>
      </c>
      <c r="J798" s="121">
        <f t="shared" si="148"/>
        <v>0</v>
      </c>
      <c r="K798" s="122" t="e">
        <f>MAX(0,($F798-0+PV(a!$E$8/12,2*$U798*a!$E$9,$W798,0,1)))</f>
        <v>#N/A</v>
      </c>
      <c r="L798" s="122" t="e">
        <f t="shared" si="145"/>
        <v>#N/A</v>
      </c>
      <c r="M798" s="114" t="e">
        <f t="shared" si="146"/>
        <v>#N/A</v>
      </c>
      <c r="N798" s="122" t="e">
        <f>-1*PMT(a!$E$8/12,2*$U798*a!$E$9,$F798-a!$E$4-$I798,0,1)</f>
        <v>#N/A</v>
      </c>
      <c r="O798" s="123" t="e">
        <f>-1*PMT(a!$E$8/12,2*$U798*a!$E$9,$F798-a!$E$4-$J798,0,1)</f>
        <v>#N/A</v>
      </c>
      <c r="P798" s="123" t="e">
        <f t="shared" si="139"/>
        <v>#N/A</v>
      </c>
      <c r="Q798" s="123" t="e">
        <f t="shared" si="140"/>
        <v>#N/A</v>
      </c>
      <c r="R798" s="114" t="e">
        <f>IF($M798&lt;$I798,"Error",IF(AND($K798&gt;$J798,$M798&gt;$K798),"Error",IF(AND($K798&lt;$J798,$M798&gt;$J798),"Error",-1*PMT(a!$E$8/12,2*$U798*a!$E$9,$F798-$M798-a!$E$4,0,1))))</f>
        <v>#N/A</v>
      </c>
      <c r="S798" s="32">
        <f t="shared" si="141"/>
        <v>1</v>
      </c>
      <c r="T798" s="33" t="e">
        <f t="shared" si="142"/>
        <v>#N/A</v>
      </c>
      <c r="U798" s="33" t="e">
        <f t="shared" si="147"/>
        <v>#N/A</v>
      </c>
      <c r="V798" s="33" t="e">
        <f t="shared" si="143"/>
        <v>#N/A</v>
      </c>
      <c r="W798" s="124">
        <f t="shared" si="144"/>
        <v>0</v>
      </c>
    </row>
    <row r="799" spans="9:23" x14ac:dyDescent="0.25">
      <c r="I799" s="31">
        <v>0</v>
      </c>
      <c r="J799" s="121">
        <f t="shared" si="148"/>
        <v>0</v>
      </c>
      <c r="K799" s="122" t="e">
        <f>MAX(0,($F799-0+PV(a!$E$8/12,2*$U799*a!$E$9,$W799,0,1)))</f>
        <v>#N/A</v>
      </c>
      <c r="L799" s="122" t="e">
        <f t="shared" si="145"/>
        <v>#N/A</v>
      </c>
      <c r="M799" s="114" t="e">
        <f t="shared" si="146"/>
        <v>#N/A</v>
      </c>
      <c r="N799" s="122" t="e">
        <f>-1*PMT(a!$E$8/12,2*$U799*a!$E$9,$F799-a!$E$4-$I799,0,1)</f>
        <v>#N/A</v>
      </c>
      <c r="O799" s="123" t="e">
        <f>-1*PMT(a!$E$8/12,2*$U799*a!$E$9,$F799-a!$E$4-$J799,0,1)</f>
        <v>#N/A</v>
      </c>
      <c r="P799" s="123" t="e">
        <f t="shared" si="139"/>
        <v>#N/A</v>
      </c>
      <c r="Q799" s="123" t="e">
        <f t="shared" si="140"/>
        <v>#N/A</v>
      </c>
      <c r="R799" s="114" t="e">
        <f>IF($M799&lt;$I799,"Error",IF(AND($K799&gt;$J799,$M799&gt;$K799),"Error",IF(AND($K799&lt;$J799,$M799&gt;$J799),"Error",-1*PMT(a!$E$8/12,2*$U799*a!$E$9,$F799-$M799-a!$E$4,0,1))))</f>
        <v>#N/A</v>
      </c>
      <c r="S799" s="32">
        <f t="shared" si="141"/>
        <v>1</v>
      </c>
      <c r="T799" s="33" t="e">
        <f t="shared" si="142"/>
        <v>#N/A</v>
      </c>
      <c r="U799" s="33" t="e">
        <f t="shared" si="147"/>
        <v>#N/A</v>
      </c>
      <c r="V799" s="33" t="e">
        <f t="shared" si="143"/>
        <v>#N/A</v>
      </c>
      <c r="W799" s="124">
        <f t="shared" si="144"/>
        <v>0</v>
      </c>
    </row>
    <row r="800" spans="9:23" x14ac:dyDescent="0.25">
      <c r="I800" s="31">
        <v>0</v>
      </c>
      <c r="J800" s="121">
        <f t="shared" si="148"/>
        <v>0</v>
      </c>
      <c r="K800" s="122" t="e">
        <f>MAX(0,($F800-0+PV(a!$E$8/12,2*$U800*a!$E$9,$W800,0,1)))</f>
        <v>#N/A</v>
      </c>
      <c r="L800" s="122" t="e">
        <f t="shared" si="145"/>
        <v>#N/A</v>
      </c>
      <c r="M800" s="114" t="e">
        <f t="shared" si="146"/>
        <v>#N/A</v>
      </c>
      <c r="N800" s="122" t="e">
        <f>-1*PMT(a!$E$8/12,2*$U800*a!$E$9,$F800-a!$E$4-$I800,0,1)</f>
        <v>#N/A</v>
      </c>
      <c r="O800" s="123" t="e">
        <f>-1*PMT(a!$E$8/12,2*$U800*a!$E$9,$F800-a!$E$4-$J800,0,1)</f>
        <v>#N/A</v>
      </c>
      <c r="P800" s="123" t="e">
        <f t="shared" si="139"/>
        <v>#N/A</v>
      </c>
      <c r="Q800" s="123" t="e">
        <f t="shared" si="140"/>
        <v>#N/A</v>
      </c>
      <c r="R800" s="114" t="e">
        <f>IF($M800&lt;$I800,"Error",IF(AND($K800&gt;$J800,$M800&gt;$K800),"Error",IF(AND($K800&lt;$J800,$M800&gt;$J800),"Error",-1*PMT(a!$E$8/12,2*$U800*a!$E$9,$F800-$M800-a!$E$4,0,1))))</f>
        <v>#N/A</v>
      </c>
      <c r="S800" s="32">
        <f t="shared" si="141"/>
        <v>1</v>
      </c>
      <c r="T800" s="33" t="e">
        <f t="shared" si="142"/>
        <v>#N/A</v>
      </c>
      <c r="U800" s="33" t="e">
        <f t="shared" si="147"/>
        <v>#N/A</v>
      </c>
      <c r="V800" s="33" t="e">
        <f t="shared" si="143"/>
        <v>#N/A</v>
      </c>
      <c r="W800" s="124">
        <f t="shared" si="144"/>
        <v>0</v>
      </c>
    </row>
    <row r="801" spans="9:23" x14ac:dyDescent="0.25">
      <c r="I801" s="31">
        <v>0</v>
      </c>
      <c r="J801" s="121">
        <f t="shared" si="148"/>
        <v>0</v>
      </c>
      <c r="K801" s="122" t="e">
        <f>MAX(0,($F801-0+PV(a!$E$8/12,2*$U801*a!$E$9,$W801,0,1)))</f>
        <v>#N/A</v>
      </c>
      <c r="L801" s="122" t="e">
        <f t="shared" si="145"/>
        <v>#N/A</v>
      </c>
      <c r="M801" s="114" t="e">
        <f t="shared" si="146"/>
        <v>#N/A</v>
      </c>
      <c r="N801" s="122" t="e">
        <f>-1*PMT(a!$E$8/12,2*$U801*a!$E$9,$F801-a!$E$4-$I801,0,1)</f>
        <v>#N/A</v>
      </c>
      <c r="O801" s="123" t="e">
        <f>-1*PMT(a!$E$8/12,2*$U801*a!$E$9,$F801-a!$E$4-$J801,0,1)</f>
        <v>#N/A</v>
      </c>
      <c r="P801" s="123" t="e">
        <f t="shared" si="139"/>
        <v>#N/A</v>
      </c>
      <c r="Q801" s="123" t="e">
        <f t="shared" si="140"/>
        <v>#N/A</v>
      </c>
      <c r="R801" s="114" t="e">
        <f>IF($M801&lt;$I801,"Error",IF(AND($K801&gt;$J801,$M801&gt;$K801),"Error",IF(AND($K801&lt;$J801,$M801&gt;$J801),"Error",-1*PMT(a!$E$8/12,2*$U801*a!$E$9,$F801-$M801-a!$E$4,0,1))))</f>
        <v>#N/A</v>
      </c>
      <c r="S801" s="32">
        <f t="shared" si="141"/>
        <v>1</v>
      </c>
      <c r="T801" s="33" t="e">
        <f t="shared" si="142"/>
        <v>#N/A</v>
      </c>
      <c r="U801" s="33" t="e">
        <f t="shared" si="147"/>
        <v>#N/A</v>
      </c>
      <c r="V801" s="33" t="e">
        <f t="shared" si="143"/>
        <v>#N/A</v>
      </c>
      <c r="W801" s="124">
        <f t="shared" si="144"/>
        <v>0</v>
      </c>
    </row>
    <row r="802" spans="9:23" x14ac:dyDescent="0.25">
      <c r="I802" s="31">
        <v>0</v>
      </c>
      <c r="J802" s="121">
        <f t="shared" si="148"/>
        <v>0</v>
      </c>
      <c r="K802" s="122" t="e">
        <f>MAX(0,($F802-0+PV(a!$E$8/12,2*$U802*a!$E$9,$W802,0,1)))</f>
        <v>#N/A</v>
      </c>
      <c r="L802" s="122" t="e">
        <f t="shared" si="145"/>
        <v>#N/A</v>
      </c>
      <c r="M802" s="114" t="e">
        <f t="shared" si="146"/>
        <v>#N/A</v>
      </c>
      <c r="N802" s="122" t="e">
        <f>-1*PMT(a!$E$8/12,2*$U802*a!$E$9,$F802-a!$E$4-$I802,0,1)</f>
        <v>#N/A</v>
      </c>
      <c r="O802" s="123" t="e">
        <f>-1*PMT(a!$E$8/12,2*$U802*a!$E$9,$F802-a!$E$4-$J802,0,1)</f>
        <v>#N/A</v>
      </c>
      <c r="P802" s="123" t="e">
        <f t="shared" si="139"/>
        <v>#N/A</v>
      </c>
      <c r="Q802" s="123" t="e">
        <f t="shared" si="140"/>
        <v>#N/A</v>
      </c>
      <c r="R802" s="114" t="e">
        <f>IF($M802&lt;$I802,"Error",IF(AND($K802&gt;$J802,$M802&gt;$K802),"Error",IF(AND($K802&lt;$J802,$M802&gt;$J802),"Error",-1*PMT(a!$E$8/12,2*$U802*a!$E$9,$F802-$M802-a!$E$4,0,1))))</f>
        <v>#N/A</v>
      </c>
      <c r="S802" s="32">
        <f t="shared" si="141"/>
        <v>1</v>
      </c>
      <c r="T802" s="33" t="e">
        <f t="shared" si="142"/>
        <v>#N/A</v>
      </c>
      <c r="U802" s="33" t="e">
        <f t="shared" si="147"/>
        <v>#N/A</v>
      </c>
      <c r="V802" s="33" t="e">
        <f t="shared" si="143"/>
        <v>#N/A</v>
      </c>
      <c r="W802" s="124">
        <f t="shared" si="144"/>
        <v>0</v>
      </c>
    </row>
    <row r="803" spans="9:23" x14ac:dyDescent="0.25">
      <c r="I803" s="31">
        <v>0</v>
      </c>
      <c r="J803" s="121">
        <f t="shared" si="148"/>
        <v>0</v>
      </c>
      <c r="K803" s="122" t="e">
        <f>MAX(0,($F803-0+PV(a!$E$8/12,2*$U803*a!$E$9,$W803,0,1)))</f>
        <v>#N/A</v>
      </c>
      <c r="L803" s="122" t="e">
        <f t="shared" si="145"/>
        <v>#N/A</v>
      </c>
      <c r="M803" s="114" t="e">
        <f t="shared" si="146"/>
        <v>#N/A</v>
      </c>
      <c r="N803" s="122" t="e">
        <f>-1*PMT(a!$E$8/12,2*$U803*a!$E$9,$F803-a!$E$4-$I803,0,1)</f>
        <v>#N/A</v>
      </c>
      <c r="O803" s="123" t="e">
        <f>-1*PMT(a!$E$8/12,2*$U803*a!$E$9,$F803-a!$E$4-$J803,0,1)</f>
        <v>#N/A</v>
      </c>
      <c r="P803" s="123" t="e">
        <f t="shared" si="139"/>
        <v>#N/A</v>
      </c>
      <c r="Q803" s="123" t="e">
        <f t="shared" si="140"/>
        <v>#N/A</v>
      </c>
      <c r="R803" s="114" t="e">
        <f>IF($M803&lt;$I803,"Error",IF(AND($K803&gt;$J803,$M803&gt;$K803),"Error",IF(AND($K803&lt;$J803,$M803&gt;$J803),"Error",-1*PMT(a!$E$8/12,2*$U803*a!$E$9,$F803-$M803-a!$E$4,0,1))))</f>
        <v>#N/A</v>
      </c>
      <c r="S803" s="32">
        <f t="shared" si="141"/>
        <v>1</v>
      </c>
      <c r="T803" s="33" t="e">
        <f t="shared" si="142"/>
        <v>#N/A</v>
      </c>
      <c r="U803" s="33" t="e">
        <f t="shared" si="147"/>
        <v>#N/A</v>
      </c>
      <c r="V803" s="33" t="e">
        <f t="shared" si="143"/>
        <v>#N/A</v>
      </c>
      <c r="W803" s="124">
        <f t="shared" si="144"/>
        <v>0</v>
      </c>
    </row>
    <row r="804" spans="9:23" x14ac:dyDescent="0.25">
      <c r="I804" s="31">
        <v>0</v>
      </c>
      <c r="J804" s="121">
        <f t="shared" si="148"/>
        <v>0</v>
      </c>
      <c r="K804" s="122" t="e">
        <f>MAX(0,($F804-0+PV(a!$E$8/12,2*$U804*a!$E$9,$W804,0,1)))</f>
        <v>#N/A</v>
      </c>
      <c r="L804" s="122" t="e">
        <f t="shared" si="145"/>
        <v>#N/A</v>
      </c>
      <c r="M804" s="114" t="e">
        <f t="shared" si="146"/>
        <v>#N/A</v>
      </c>
      <c r="N804" s="122" t="e">
        <f>-1*PMT(a!$E$8/12,2*$U804*a!$E$9,$F804-a!$E$4-$I804,0,1)</f>
        <v>#N/A</v>
      </c>
      <c r="O804" s="123" t="e">
        <f>-1*PMT(a!$E$8/12,2*$U804*a!$E$9,$F804-a!$E$4-$J804,0,1)</f>
        <v>#N/A</v>
      </c>
      <c r="P804" s="123" t="e">
        <f t="shared" si="139"/>
        <v>#N/A</v>
      </c>
      <c r="Q804" s="123" t="e">
        <f t="shared" si="140"/>
        <v>#N/A</v>
      </c>
      <c r="R804" s="114" t="e">
        <f>IF($M804&lt;$I804,"Error",IF(AND($K804&gt;$J804,$M804&gt;$K804),"Error",IF(AND($K804&lt;$J804,$M804&gt;$J804),"Error",-1*PMT(a!$E$8/12,2*$U804*a!$E$9,$F804-$M804-a!$E$4,0,1))))</f>
        <v>#N/A</v>
      </c>
      <c r="S804" s="32">
        <f t="shared" si="141"/>
        <v>1</v>
      </c>
      <c r="T804" s="33" t="e">
        <f t="shared" si="142"/>
        <v>#N/A</v>
      </c>
      <c r="U804" s="33" t="e">
        <f t="shared" si="147"/>
        <v>#N/A</v>
      </c>
      <c r="V804" s="33" t="e">
        <f t="shared" si="143"/>
        <v>#N/A</v>
      </c>
      <c r="W804" s="124">
        <f t="shared" si="144"/>
        <v>0</v>
      </c>
    </row>
    <row r="805" spans="9:23" x14ac:dyDescent="0.25">
      <c r="I805" s="31">
        <v>0</v>
      </c>
      <c r="J805" s="121">
        <f t="shared" si="148"/>
        <v>0</v>
      </c>
      <c r="K805" s="122" t="e">
        <f>MAX(0,($F805-0+PV(a!$E$8/12,2*$U805*a!$E$9,$W805,0,1)))</f>
        <v>#N/A</v>
      </c>
      <c r="L805" s="122" t="e">
        <f t="shared" si="145"/>
        <v>#N/A</v>
      </c>
      <c r="M805" s="114" t="e">
        <f t="shared" si="146"/>
        <v>#N/A</v>
      </c>
      <c r="N805" s="122" t="e">
        <f>-1*PMT(a!$E$8/12,2*$U805*a!$E$9,$F805-a!$E$4-$I805,0,1)</f>
        <v>#N/A</v>
      </c>
      <c r="O805" s="123" t="e">
        <f>-1*PMT(a!$E$8/12,2*$U805*a!$E$9,$F805-a!$E$4-$J805,0,1)</f>
        <v>#N/A</v>
      </c>
      <c r="P805" s="123" t="e">
        <f t="shared" si="139"/>
        <v>#N/A</v>
      </c>
      <c r="Q805" s="123" t="e">
        <f t="shared" si="140"/>
        <v>#N/A</v>
      </c>
      <c r="R805" s="114" t="e">
        <f>IF($M805&lt;$I805,"Error",IF(AND($K805&gt;$J805,$M805&gt;$K805),"Error",IF(AND($K805&lt;$J805,$M805&gt;$J805),"Error",-1*PMT(a!$E$8/12,2*$U805*a!$E$9,$F805-$M805-a!$E$4,0,1))))</f>
        <v>#N/A</v>
      </c>
      <c r="S805" s="32">
        <f t="shared" si="141"/>
        <v>1</v>
      </c>
      <c r="T805" s="33" t="e">
        <f t="shared" si="142"/>
        <v>#N/A</v>
      </c>
      <c r="U805" s="33" t="e">
        <f t="shared" si="147"/>
        <v>#N/A</v>
      </c>
      <c r="V805" s="33" t="e">
        <f t="shared" si="143"/>
        <v>#N/A</v>
      </c>
      <c r="W805" s="124">
        <f t="shared" si="144"/>
        <v>0</v>
      </c>
    </row>
    <row r="806" spans="9:23" x14ac:dyDescent="0.25">
      <c r="I806" s="31">
        <v>0</v>
      </c>
      <c r="J806" s="121">
        <f t="shared" si="148"/>
        <v>0</v>
      </c>
      <c r="K806" s="122" t="e">
        <f>MAX(0,($F806-0+PV(a!$E$8/12,2*$U806*a!$E$9,$W806,0,1)))</f>
        <v>#N/A</v>
      </c>
      <c r="L806" s="122" t="e">
        <f t="shared" si="145"/>
        <v>#N/A</v>
      </c>
      <c r="M806" s="114" t="e">
        <f t="shared" si="146"/>
        <v>#N/A</v>
      </c>
      <c r="N806" s="122" t="e">
        <f>-1*PMT(a!$E$8/12,2*$U806*a!$E$9,$F806-a!$E$4-$I806,0,1)</f>
        <v>#N/A</v>
      </c>
      <c r="O806" s="123" t="e">
        <f>-1*PMT(a!$E$8/12,2*$U806*a!$E$9,$F806-a!$E$4-$J806,0,1)</f>
        <v>#N/A</v>
      </c>
      <c r="P806" s="123" t="e">
        <f t="shared" si="139"/>
        <v>#N/A</v>
      </c>
      <c r="Q806" s="123" t="e">
        <f t="shared" si="140"/>
        <v>#N/A</v>
      </c>
      <c r="R806" s="114" t="e">
        <f>IF($M806&lt;$I806,"Error",IF(AND($K806&gt;$J806,$M806&gt;$K806),"Error",IF(AND($K806&lt;$J806,$M806&gt;$J806),"Error",-1*PMT(a!$E$8/12,2*$U806*a!$E$9,$F806-$M806-a!$E$4,0,1))))</f>
        <v>#N/A</v>
      </c>
      <c r="S806" s="32">
        <f t="shared" si="141"/>
        <v>1</v>
      </c>
      <c r="T806" s="33" t="e">
        <f t="shared" si="142"/>
        <v>#N/A</v>
      </c>
      <c r="U806" s="33" t="e">
        <f t="shared" si="147"/>
        <v>#N/A</v>
      </c>
      <c r="V806" s="33" t="e">
        <f t="shared" si="143"/>
        <v>#N/A</v>
      </c>
      <c r="W806" s="124">
        <f t="shared" si="144"/>
        <v>0</v>
      </c>
    </row>
    <row r="807" spans="9:23" x14ac:dyDescent="0.25">
      <c r="I807" s="31">
        <v>0</v>
      </c>
      <c r="J807" s="121">
        <f t="shared" si="148"/>
        <v>0</v>
      </c>
      <c r="K807" s="122" t="e">
        <f>MAX(0,($F807-0+PV(a!$E$8/12,2*$U807*a!$E$9,$W807,0,1)))</f>
        <v>#N/A</v>
      </c>
      <c r="L807" s="122" t="e">
        <f t="shared" si="145"/>
        <v>#N/A</v>
      </c>
      <c r="M807" s="114" t="e">
        <f t="shared" si="146"/>
        <v>#N/A</v>
      </c>
      <c r="N807" s="122" t="e">
        <f>-1*PMT(a!$E$8/12,2*$U807*a!$E$9,$F807-a!$E$4-$I807,0,1)</f>
        <v>#N/A</v>
      </c>
      <c r="O807" s="123" t="e">
        <f>-1*PMT(a!$E$8/12,2*$U807*a!$E$9,$F807-a!$E$4-$J807,0,1)</f>
        <v>#N/A</v>
      </c>
      <c r="P807" s="123" t="e">
        <f t="shared" si="139"/>
        <v>#N/A</v>
      </c>
      <c r="Q807" s="123" t="e">
        <f t="shared" si="140"/>
        <v>#N/A</v>
      </c>
      <c r="R807" s="114" t="e">
        <f>IF($M807&lt;$I807,"Error",IF(AND($K807&gt;$J807,$M807&gt;$K807),"Error",IF(AND($K807&lt;$J807,$M807&gt;$J807),"Error",-1*PMT(a!$E$8/12,2*$U807*a!$E$9,$F807-$M807-a!$E$4,0,1))))</f>
        <v>#N/A</v>
      </c>
      <c r="S807" s="32">
        <f t="shared" si="141"/>
        <v>1</v>
      </c>
      <c r="T807" s="33" t="e">
        <f t="shared" si="142"/>
        <v>#N/A</v>
      </c>
      <c r="U807" s="33" t="e">
        <f t="shared" si="147"/>
        <v>#N/A</v>
      </c>
      <c r="V807" s="33" t="e">
        <f t="shared" si="143"/>
        <v>#N/A</v>
      </c>
      <c r="W807" s="124">
        <f t="shared" si="144"/>
        <v>0</v>
      </c>
    </row>
    <row r="808" spans="9:23" x14ac:dyDescent="0.25">
      <c r="I808" s="31">
        <v>0</v>
      </c>
      <c r="J808" s="121">
        <f t="shared" si="148"/>
        <v>0</v>
      </c>
      <c r="K808" s="122" t="e">
        <f>MAX(0,($F808-0+PV(a!$E$8/12,2*$U808*a!$E$9,$W808,0,1)))</f>
        <v>#N/A</v>
      </c>
      <c r="L808" s="122" t="e">
        <f t="shared" si="145"/>
        <v>#N/A</v>
      </c>
      <c r="M808" s="114" t="e">
        <f t="shared" si="146"/>
        <v>#N/A</v>
      </c>
      <c r="N808" s="122" t="e">
        <f>-1*PMT(a!$E$8/12,2*$U808*a!$E$9,$F808-a!$E$4-$I808,0,1)</f>
        <v>#N/A</v>
      </c>
      <c r="O808" s="123" t="e">
        <f>-1*PMT(a!$E$8/12,2*$U808*a!$E$9,$F808-a!$E$4-$J808,0,1)</f>
        <v>#N/A</v>
      </c>
      <c r="P808" s="123" t="e">
        <f t="shared" si="139"/>
        <v>#N/A</v>
      </c>
      <c r="Q808" s="123" t="e">
        <f t="shared" si="140"/>
        <v>#N/A</v>
      </c>
      <c r="R808" s="114" t="e">
        <f>IF($M808&lt;$I808,"Error",IF(AND($K808&gt;$J808,$M808&gt;$K808),"Error",IF(AND($K808&lt;$J808,$M808&gt;$J808),"Error",-1*PMT(a!$E$8/12,2*$U808*a!$E$9,$F808-$M808-a!$E$4,0,1))))</f>
        <v>#N/A</v>
      </c>
      <c r="S808" s="32">
        <f t="shared" si="141"/>
        <v>1</v>
      </c>
      <c r="T808" s="33" t="e">
        <f t="shared" si="142"/>
        <v>#N/A</v>
      </c>
      <c r="U808" s="33" t="e">
        <f t="shared" si="147"/>
        <v>#N/A</v>
      </c>
      <c r="V808" s="33" t="e">
        <f t="shared" si="143"/>
        <v>#N/A</v>
      </c>
      <c r="W808" s="124">
        <f t="shared" si="144"/>
        <v>0</v>
      </c>
    </row>
    <row r="809" spans="9:23" x14ac:dyDescent="0.25">
      <c r="I809" s="31">
        <v>0</v>
      </c>
      <c r="J809" s="121">
        <f t="shared" si="148"/>
        <v>0</v>
      </c>
      <c r="K809" s="122" t="e">
        <f>MAX(0,($F809-0+PV(a!$E$8/12,2*$U809*a!$E$9,$W809,0,1)))</f>
        <v>#N/A</v>
      </c>
      <c r="L809" s="122" t="e">
        <f t="shared" si="145"/>
        <v>#N/A</v>
      </c>
      <c r="M809" s="114" t="e">
        <f t="shared" si="146"/>
        <v>#N/A</v>
      </c>
      <c r="N809" s="122" t="e">
        <f>-1*PMT(a!$E$8/12,2*$U809*a!$E$9,$F809-a!$E$4-$I809,0,1)</f>
        <v>#N/A</v>
      </c>
      <c r="O809" s="123" t="e">
        <f>-1*PMT(a!$E$8/12,2*$U809*a!$E$9,$F809-a!$E$4-$J809,0,1)</f>
        <v>#N/A</v>
      </c>
      <c r="P809" s="123" t="e">
        <f t="shared" si="139"/>
        <v>#N/A</v>
      </c>
      <c r="Q809" s="123" t="e">
        <f t="shared" si="140"/>
        <v>#N/A</v>
      </c>
      <c r="R809" s="114" t="e">
        <f>IF($M809&lt;$I809,"Error",IF(AND($K809&gt;$J809,$M809&gt;$K809),"Error",IF(AND($K809&lt;$J809,$M809&gt;$J809),"Error",-1*PMT(a!$E$8/12,2*$U809*a!$E$9,$F809-$M809-a!$E$4,0,1))))</f>
        <v>#N/A</v>
      </c>
      <c r="S809" s="32">
        <f t="shared" si="141"/>
        <v>1</v>
      </c>
      <c r="T809" s="33" t="e">
        <f t="shared" si="142"/>
        <v>#N/A</v>
      </c>
      <c r="U809" s="33" t="e">
        <f t="shared" si="147"/>
        <v>#N/A</v>
      </c>
      <c r="V809" s="33" t="e">
        <f t="shared" si="143"/>
        <v>#N/A</v>
      </c>
      <c r="W809" s="124">
        <f t="shared" si="144"/>
        <v>0</v>
      </c>
    </row>
    <row r="810" spans="9:23" x14ac:dyDescent="0.25">
      <c r="I810" s="31">
        <v>0</v>
      </c>
      <c r="J810" s="121">
        <f t="shared" si="148"/>
        <v>0</v>
      </c>
      <c r="K810" s="122" t="e">
        <f>MAX(0,($F810-0+PV(a!$E$8/12,2*$U810*a!$E$9,$W810,0,1)))</f>
        <v>#N/A</v>
      </c>
      <c r="L810" s="122" t="e">
        <f t="shared" si="145"/>
        <v>#N/A</v>
      </c>
      <c r="M810" s="114" t="e">
        <f t="shared" si="146"/>
        <v>#N/A</v>
      </c>
      <c r="N810" s="122" t="e">
        <f>-1*PMT(a!$E$8/12,2*$U810*a!$E$9,$F810-a!$E$4-$I810,0,1)</f>
        <v>#N/A</v>
      </c>
      <c r="O810" s="123" t="e">
        <f>-1*PMT(a!$E$8/12,2*$U810*a!$E$9,$F810-a!$E$4-$J810,0,1)</f>
        <v>#N/A</v>
      </c>
      <c r="P810" s="123" t="e">
        <f t="shared" si="139"/>
        <v>#N/A</v>
      </c>
      <c r="Q810" s="123" t="e">
        <f t="shared" si="140"/>
        <v>#N/A</v>
      </c>
      <c r="R810" s="114" t="e">
        <f>IF($M810&lt;$I810,"Error",IF(AND($K810&gt;$J810,$M810&gt;$K810),"Error",IF(AND($K810&lt;$J810,$M810&gt;$J810),"Error",-1*PMT(a!$E$8/12,2*$U810*a!$E$9,$F810-$M810-a!$E$4,0,1))))</f>
        <v>#N/A</v>
      </c>
      <c r="S810" s="32">
        <f t="shared" si="141"/>
        <v>1</v>
      </c>
      <c r="T810" s="33" t="e">
        <f t="shared" si="142"/>
        <v>#N/A</v>
      </c>
      <c r="U810" s="33" t="e">
        <f t="shared" si="147"/>
        <v>#N/A</v>
      </c>
      <c r="V810" s="33" t="e">
        <f t="shared" si="143"/>
        <v>#N/A</v>
      </c>
      <c r="W810" s="124">
        <f t="shared" si="144"/>
        <v>0</v>
      </c>
    </row>
    <row r="811" spans="9:23" x14ac:dyDescent="0.25">
      <c r="I811" s="31">
        <v>0</v>
      </c>
      <c r="J811" s="121">
        <f t="shared" si="148"/>
        <v>0</v>
      </c>
      <c r="K811" s="122" t="e">
        <f>MAX(0,($F811-0+PV(a!$E$8/12,2*$U811*a!$E$9,$W811,0,1)))</f>
        <v>#N/A</v>
      </c>
      <c r="L811" s="122" t="e">
        <f t="shared" si="145"/>
        <v>#N/A</v>
      </c>
      <c r="M811" s="114" t="e">
        <f t="shared" si="146"/>
        <v>#N/A</v>
      </c>
      <c r="N811" s="122" t="e">
        <f>-1*PMT(a!$E$8/12,2*$U811*a!$E$9,$F811-a!$E$4-$I811,0,1)</f>
        <v>#N/A</v>
      </c>
      <c r="O811" s="123" t="e">
        <f>-1*PMT(a!$E$8/12,2*$U811*a!$E$9,$F811-a!$E$4-$J811,0,1)</f>
        <v>#N/A</v>
      </c>
      <c r="P811" s="123" t="e">
        <f t="shared" si="139"/>
        <v>#N/A</v>
      </c>
      <c r="Q811" s="123" t="e">
        <f t="shared" si="140"/>
        <v>#N/A</v>
      </c>
      <c r="R811" s="114" t="e">
        <f>IF($M811&lt;$I811,"Error",IF(AND($K811&gt;$J811,$M811&gt;$K811),"Error",IF(AND($K811&lt;$J811,$M811&gt;$J811),"Error",-1*PMT(a!$E$8/12,2*$U811*a!$E$9,$F811-$M811-a!$E$4,0,1))))</f>
        <v>#N/A</v>
      </c>
      <c r="S811" s="32">
        <f t="shared" si="141"/>
        <v>1</v>
      </c>
      <c r="T811" s="33" t="e">
        <f t="shared" si="142"/>
        <v>#N/A</v>
      </c>
      <c r="U811" s="33" t="e">
        <f t="shared" si="147"/>
        <v>#N/A</v>
      </c>
      <c r="V811" s="33" t="e">
        <f t="shared" si="143"/>
        <v>#N/A</v>
      </c>
      <c r="W811" s="124">
        <f t="shared" si="144"/>
        <v>0</v>
      </c>
    </row>
    <row r="812" spans="9:23" x14ac:dyDescent="0.25">
      <c r="I812" s="31">
        <v>0</v>
      </c>
      <c r="J812" s="121">
        <f t="shared" si="148"/>
        <v>0</v>
      </c>
      <c r="K812" s="122" t="e">
        <f>MAX(0,($F812-0+PV(a!$E$8/12,2*$U812*a!$E$9,$W812,0,1)))</f>
        <v>#N/A</v>
      </c>
      <c r="L812" s="122" t="e">
        <f t="shared" si="145"/>
        <v>#N/A</v>
      </c>
      <c r="M812" s="114" t="e">
        <f t="shared" si="146"/>
        <v>#N/A</v>
      </c>
      <c r="N812" s="122" t="e">
        <f>-1*PMT(a!$E$8/12,2*$U812*a!$E$9,$F812-a!$E$4-$I812,0,1)</f>
        <v>#N/A</v>
      </c>
      <c r="O812" s="123" t="e">
        <f>-1*PMT(a!$E$8/12,2*$U812*a!$E$9,$F812-a!$E$4-$J812,0,1)</f>
        <v>#N/A</v>
      </c>
      <c r="P812" s="123" t="e">
        <f t="shared" si="139"/>
        <v>#N/A</v>
      </c>
      <c r="Q812" s="123" t="e">
        <f t="shared" si="140"/>
        <v>#N/A</v>
      </c>
      <c r="R812" s="114" t="e">
        <f>IF($M812&lt;$I812,"Error",IF(AND($K812&gt;$J812,$M812&gt;$K812),"Error",IF(AND($K812&lt;$J812,$M812&gt;$J812),"Error",-1*PMT(a!$E$8/12,2*$U812*a!$E$9,$F812-$M812-a!$E$4,0,1))))</f>
        <v>#N/A</v>
      </c>
      <c r="S812" s="32">
        <f t="shared" si="141"/>
        <v>1</v>
      </c>
      <c r="T812" s="33" t="e">
        <f t="shared" si="142"/>
        <v>#N/A</v>
      </c>
      <c r="U812" s="33" t="e">
        <f t="shared" si="147"/>
        <v>#N/A</v>
      </c>
      <c r="V812" s="33" t="e">
        <f t="shared" si="143"/>
        <v>#N/A</v>
      </c>
      <c r="W812" s="124">
        <f t="shared" si="144"/>
        <v>0</v>
      </c>
    </row>
    <row r="813" spans="9:23" x14ac:dyDescent="0.25">
      <c r="I813" s="31">
        <v>0</v>
      </c>
      <c r="J813" s="121">
        <f t="shared" si="148"/>
        <v>0</v>
      </c>
      <c r="K813" s="122" t="e">
        <f>MAX(0,($F813-0+PV(a!$E$8/12,2*$U813*a!$E$9,$W813,0,1)))</f>
        <v>#N/A</v>
      </c>
      <c r="L813" s="122" t="e">
        <f t="shared" si="145"/>
        <v>#N/A</v>
      </c>
      <c r="M813" s="114" t="e">
        <f t="shared" si="146"/>
        <v>#N/A</v>
      </c>
      <c r="N813" s="122" t="e">
        <f>-1*PMT(a!$E$8/12,2*$U813*a!$E$9,$F813-a!$E$4-$I813,0,1)</f>
        <v>#N/A</v>
      </c>
      <c r="O813" s="123" t="e">
        <f>-1*PMT(a!$E$8/12,2*$U813*a!$E$9,$F813-a!$E$4-$J813,0,1)</f>
        <v>#N/A</v>
      </c>
      <c r="P813" s="123" t="e">
        <f t="shared" si="139"/>
        <v>#N/A</v>
      </c>
      <c r="Q813" s="123" t="e">
        <f t="shared" si="140"/>
        <v>#N/A</v>
      </c>
      <c r="R813" s="114" t="e">
        <f>IF($M813&lt;$I813,"Error",IF(AND($K813&gt;$J813,$M813&gt;$K813),"Error",IF(AND($K813&lt;$J813,$M813&gt;$J813),"Error",-1*PMT(a!$E$8/12,2*$U813*a!$E$9,$F813-$M813-a!$E$4,0,1))))</f>
        <v>#N/A</v>
      </c>
      <c r="S813" s="32">
        <f t="shared" si="141"/>
        <v>1</v>
      </c>
      <c r="T813" s="33" t="e">
        <f t="shared" si="142"/>
        <v>#N/A</v>
      </c>
      <c r="U813" s="33" t="e">
        <f t="shared" si="147"/>
        <v>#N/A</v>
      </c>
      <c r="V813" s="33" t="e">
        <f t="shared" si="143"/>
        <v>#N/A</v>
      </c>
      <c r="W813" s="124">
        <f t="shared" si="144"/>
        <v>0</v>
      </c>
    </row>
    <row r="814" spans="9:23" x14ac:dyDescent="0.25">
      <c r="I814" s="31">
        <v>0</v>
      </c>
      <c r="J814" s="121">
        <f t="shared" si="148"/>
        <v>0</v>
      </c>
      <c r="K814" s="122" t="e">
        <f>MAX(0,($F814-0+PV(a!$E$8/12,2*$U814*a!$E$9,$W814,0,1)))</f>
        <v>#N/A</v>
      </c>
      <c r="L814" s="122" t="e">
        <f t="shared" si="145"/>
        <v>#N/A</v>
      </c>
      <c r="M814" s="114" t="e">
        <f t="shared" si="146"/>
        <v>#N/A</v>
      </c>
      <c r="N814" s="122" t="e">
        <f>-1*PMT(a!$E$8/12,2*$U814*a!$E$9,$F814-a!$E$4-$I814,0,1)</f>
        <v>#N/A</v>
      </c>
      <c r="O814" s="123" t="e">
        <f>-1*PMT(a!$E$8/12,2*$U814*a!$E$9,$F814-a!$E$4-$J814,0,1)</f>
        <v>#N/A</v>
      </c>
      <c r="P814" s="123" t="e">
        <f t="shared" si="139"/>
        <v>#N/A</v>
      </c>
      <c r="Q814" s="123" t="e">
        <f t="shared" si="140"/>
        <v>#N/A</v>
      </c>
      <c r="R814" s="114" t="e">
        <f>IF($M814&lt;$I814,"Error",IF(AND($K814&gt;$J814,$M814&gt;$K814),"Error",IF(AND($K814&lt;$J814,$M814&gt;$J814),"Error",-1*PMT(a!$E$8/12,2*$U814*a!$E$9,$F814-$M814-a!$E$4,0,1))))</f>
        <v>#N/A</v>
      </c>
      <c r="S814" s="32">
        <f t="shared" si="141"/>
        <v>1</v>
      </c>
      <c r="T814" s="33" t="e">
        <f t="shared" si="142"/>
        <v>#N/A</v>
      </c>
      <c r="U814" s="33" t="e">
        <f t="shared" si="147"/>
        <v>#N/A</v>
      </c>
      <c r="V814" s="33" t="e">
        <f t="shared" si="143"/>
        <v>#N/A</v>
      </c>
      <c r="W814" s="124">
        <f t="shared" si="144"/>
        <v>0</v>
      </c>
    </row>
    <row r="815" spans="9:23" x14ac:dyDescent="0.25">
      <c r="I815" s="31">
        <v>0</v>
      </c>
      <c r="J815" s="121">
        <f t="shared" si="148"/>
        <v>0</v>
      </c>
      <c r="K815" s="122" t="e">
        <f>MAX(0,($F815-0+PV(a!$E$8/12,2*$U815*a!$E$9,$W815,0,1)))</f>
        <v>#N/A</v>
      </c>
      <c r="L815" s="122" t="e">
        <f t="shared" si="145"/>
        <v>#N/A</v>
      </c>
      <c r="M815" s="114" t="e">
        <f t="shared" si="146"/>
        <v>#N/A</v>
      </c>
      <c r="N815" s="122" t="e">
        <f>-1*PMT(a!$E$8/12,2*$U815*a!$E$9,$F815-a!$E$4-$I815,0,1)</f>
        <v>#N/A</v>
      </c>
      <c r="O815" s="123" t="e">
        <f>-1*PMT(a!$E$8/12,2*$U815*a!$E$9,$F815-a!$E$4-$J815,0,1)</f>
        <v>#N/A</v>
      </c>
      <c r="P815" s="123" t="e">
        <f t="shared" si="139"/>
        <v>#N/A</v>
      </c>
      <c r="Q815" s="123" t="e">
        <f t="shared" si="140"/>
        <v>#N/A</v>
      </c>
      <c r="R815" s="114" t="e">
        <f>IF($M815&lt;$I815,"Error",IF(AND($K815&gt;$J815,$M815&gt;$K815),"Error",IF(AND($K815&lt;$J815,$M815&gt;$J815),"Error",-1*PMT(a!$E$8/12,2*$U815*a!$E$9,$F815-$M815-a!$E$4,0,1))))</f>
        <v>#N/A</v>
      </c>
      <c r="S815" s="32">
        <f t="shared" si="141"/>
        <v>1</v>
      </c>
      <c r="T815" s="33" t="e">
        <f t="shared" si="142"/>
        <v>#N/A</v>
      </c>
      <c r="U815" s="33" t="e">
        <f t="shared" si="147"/>
        <v>#N/A</v>
      </c>
      <c r="V815" s="33" t="e">
        <f t="shared" si="143"/>
        <v>#N/A</v>
      </c>
      <c r="W815" s="124">
        <f t="shared" si="144"/>
        <v>0</v>
      </c>
    </row>
    <row r="816" spans="9:23" x14ac:dyDescent="0.25">
      <c r="I816" s="31">
        <v>0</v>
      </c>
      <c r="J816" s="121">
        <f t="shared" si="148"/>
        <v>0</v>
      </c>
      <c r="K816" s="122" t="e">
        <f>MAX(0,($F816-0+PV(a!$E$8/12,2*$U816*a!$E$9,$W816,0,1)))</f>
        <v>#N/A</v>
      </c>
      <c r="L816" s="122" t="e">
        <f t="shared" si="145"/>
        <v>#N/A</v>
      </c>
      <c r="M816" s="114" t="e">
        <f t="shared" si="146"/>
        <v>#N/A</v>
      </c>
      <c r="N816" s="122" t="e">
        <f>-1*PMT(a!$E$8/12,2*$U816*a!$E$9,$F816-a!$E$4-$I816,0,1)</f>
        <v>#N/A</v>
      </c>
      <c r="O816" s="123" t="e">
        <f>-1*PMT(a!$E$8/12,2*$U816*a!$E$9,$F816-a!$E$4-$J816,0,1)</f>
        <v>#N/A</v>
      </c>
      <c r="P816" s="123" t="e">
        <f t="shared" si="139"/>
        <v>#N/A</v>
      </c>
      <c r="Q816" s="123" t="e">
        <f t="shared" si="140"/>
        <v>#N/A</v>
      </c>
      <c r="R816" s="114" t="e">
        <f>IF($M816&lt;$I816,"Error",IF(AND($K816&gt;$J816,$M816&gt;$K816),"Error",IF(AND($K816&lt;$J816,$M816&gt;$J816),"Error",-1*PMT(a!$E$8/12,2*$U816*a!$E$9,$F816-$M816-a!$E$4,0,1))))</f>
        <v>#N/A</v>
      </c>
      <c r="S816" s="32">
        <f t="shared" si="141"/>
        <v>1</v>
      </c>
      <c r="T816" s="33" t="e">
        <f t="shared" si="142"/>
        <v>#N/A</v>
      </c>
      <c r="U816" s="33" t="e">
        <f t="shared" si="147"/>
        <v>#N/A</v>
      </c>
      <c r="V816" s="33" t="e">
        <f t="shared" si="143"/>
        <v>#N/A</v>
      </c>
      <c r="W816" s="124">
        <f t="shared" si="144"/>
        <v>0</v>
      </c>
    </row>
    <row r="817" spans="9:23" x14ac:dyDescent="0.25">
      <c r="I817" s="31">
        <v>0</v>
      </c>
      <c r="J817" s="121">
        <f t="shared" si="148"/>
        <v>0</v>
      </c>
      <c r="K817" s="122" t="e">
        <f>MAX(0,($F817-0+PV(a!$E$8/12,2*$U817*a!$E$9,$W817,0,1)))</f>
        <v>#N/A</v>
      </c>
      <c r="L817" s="122" t="e">
        <f t="shared" si="145"/>
        <v>#N/A</v>
      </c>
      <c r="M817" s="114" t="e">
        <f t="shared" si="146"/>
        <v>#N/A</v>
      </c>
      <c r="N817" s="122" t="e">
        <f>-1*PMT(a!$E$8/12,2*$U817*a!$E$9,$F817-a!$E$4-$I817,0,1)</f>
        <v>#N/A</v>
      </c>
      <c r="O817" s="123" t="e">
        <f>-1*PMT(a!$E$8/12,2*$U817*a!$E$9,$F817-a!$E$4-$J817,0,1)</f>
        <v>#N/A</v>
      </c>
      <c r="P817" s="123" t="e">
        <f t="shared" si="139"/>
        <v>#N/A</v>
      </c>
      <c r="Q817" s="123" t="e">
        <f t="shared" si="140"/>
        <v>#N/A</v>
      </c>
      <c r="R817" s="114" t="e">
        <f>IF($M817&lt;$I817,"Error",IF(AND($K817&gt;$J817,$M817&gt;$K817),"Error",IF(AND($K817&lt;$J817,$M817&gt;$J817),"Error",-1*PMT(a!$E$8/12,2*$U817*a!$E$9,$F817-$M817-a!$E$4,0,1))))</f>
        <v>#N/A</v>
      </c>
      <c r="S817" s="32">
        <f t="shared" si="141"/>
        <v>1</v>
      </c>
      <c r="T817" s="33" t="e">
        <f t="shared" si="142"/>
        <v>#N/A</v>
      </c>
      <c r="U817" s="33" t="e">
        <f t="shared" si="147"/>
        <v>#N/A</v>
      </c>
      <c r="V817" s="33" t="e">
        <f t="shared" si="143"/>
        <v>#N/A</v>
      </c>
      <c r="W817" s="124">
        <f t="shared" si="144"/>
        <v>0</v>
      </c>
    </row>
    <row r="818" spans="9:23" x14ac:dyDescent="0.25">
      <c r="I818" s="31">
        <v>0</v>
      </c>
      <c r="J818" s="121">
        <f t="shared" si="148"/>
        <v>0</v>
      </c>
      <c r="K818" s="122" t="e">
        <f>MAX(0,($F818-0+PV(a!$E$8/12,2*$U818*a!$E$9,$W818,0,1)))</f>
        <v>#N/A</v>
      </c>
      <c r="L818" s="122" t="e">
        <f t="shared" si="145"/>
        <v>#N/A</v>
      </c>
      <c r="M818" s="114" t="e">
        <f t="shared" si="146"/>
        <v>#N/A</v>
      </c>
      <c r="N818" s="122" t="e">
        <f>-1*PMT(a!$E$8/12,2*$U818*a!$E$9,$F818-a!$E$4-$I818,0,1)</f>
        <v>#N/A</v>
      </c>
      <c r="O818" s="123" t="e">
        <f>-1*PMT(a!$E$8/12,2*$U818*a!$E$9,$F818-a!$E$4-$J818,0,1)</f>
        <v>#N/A</v>
      </c>
      <c r="P818" s="123" t="e">
        <f t="shared" si="139"/>
        <v>#N/A</v>
      </c>
      <c r="Q818" s="123" t="e">
        <f t="shared" si="140"/>
        <v>#N/A</v>
      </c>
      <c r="R818" s="114" t="e">
        <f>IF($M818&lt;$I818,"Error",IF(AND($K818&gt;$J818,$M818&gt;$K818),"Error",IF(AND($K818&lt;$J818,$M818&gt;$J818),"Error",-1*PMT(a!$E$8/12,2*$U818*a!$E$9,$F818-$M818-a!$E$4,0,1))))</f>
        <v>#N/A</v>
      </c>
      <c r="S818" s="32">
        <f t="shared" si="141"/>
        <v>1</v>
      </c>
      <c r="T818" s="33" t="e">
        <f t="shared" si="142"/>
        <v>#N/A</v>
      </c>
      <c r="U818" s="33" t="e">
        <f t="shared" si="147"/>
        <v>#N/A</v>
      </c>
      <c r="V818" s="33" t="e">
        <f t="shared" si="143"/>
        <v>#N/A</v>
      </c>
      <c r="W818" s="124">
        <f t="shared" si="144"/>
        <v>0</v>
      </c>
    </row>
    <row r="819" spans="9:23" x14ac:dyDescent="0.25">
      <c r="I819" s="31">
        <v>0</v>
      </c>
      <c r="J819" s="121">
        <f t="shared" si="148"/>
        <v>0</v>
      </c>
      <c r="K819" s="122" t="e">
        <f>MAX(0,($F819-0+PV(a!$E$8/12,2*$U819*a!$E$9,$W819,0,1)))</f>
        <v>#N/A</v>
      </c>
      <c r="L819" s="122" t="e">
        <f t="shared" si="145"/>
        <v>#N/A</v>
      </c>
      <c r="M819" s="114" t="e">
        <f t="shared" si="146"/>
        <v>#N/A</v>
      </c>
      <c r="N819" s="122" t="e">
        <f>-1*PMT(a!$E$8/12,2*$U819*a!$E$9,$F819-a!$E$4-$I819,0,1)</f>
        <v>#N/A</v>
      </c>
      <c r="O819" s="123" t="e">
        <f>-1*PMT(a!$E$8/12,2*$U819*a!$E$9,$F819-a!$E$4-$J819,0,1)</f>
        <v>#N/A</v>
      </c>
      <c r="P819" s="123" t="e">
        <f t="shared" si="139"/>
        <v>#N/A</v>
      </c>
      <c r="Q819" s="123" t="e">
        <f t="shared" si="140"/>
        <v>#N/A</v>
      </c>
      <c r="R819" s="114" t="e">
        <f>IF($M819&lt;$I819,"Error",IF(AND($K819&gt;$J819,$M819&gt;$K819),"Error",IF(AND($K819&lt;$J819,$M819&gt;$J819),"Error",-1*PMT(a!$E$8/12,2*$U819*a!$E$9,$F819-$M819-a!$E$4,0,1))))</f>
        <v>#N/A</v>
      </c>
      <c r="S819" s="32">
        <f t="shared" si="141"/>
        <v>1</v>
      </c>
      <c r="T819" s="33" t="e">
        <f t="shared" si="142"/>
        <v>#N/A</v>
      </c>
      <c r="U819" s="33" t="e">
        <f t="shared" si="147"/>
        <v>#N/A</v>
      </c>
      <c r="V819" s="33" t="e">
        <f t="shared" si="143"/>
        <v>#N/A</v>
      </c>
      <c r="W819" s="124">
        <f t="shared" si="144"/>
        <v>0</v>
      </c>
    </row>
    <row r="820" spans="9:23" x14ac:dyDescent="0.25">
      <c r="I820" s="31">
        <v>0</v>
      </c>
      <c r="J820" s="121">
        <f t="shared" si="148"/>
        <v>0</v>
      </c>
      <c r="K820" s="122" t="e">
        <f>MAX(0,($F820-0+PV(a!$E$8/12,2*$U820*a!$E$9,$W820,0,1)))</f>
        <v>#N/A</v>
      </c>
      <c r="L820" s="122" t="e">
        <f t="shared" si="145"/>
        <v>#N/A</v>
      </c>
      <c r="M820" s="114" t="e">
        <f t="shared" si="146"/>
        <v>#N/A</v>
      </c>
      <c r="N820" s="122" t="e">
        <f>-1*PMT(a!$E$8/12,2*$U820*a!$E$9,$F820-a!$E$4-$I820,0,1)</f>
        <v>#N/A</v>
      </c>
      <c r="O820" s="123" t="e">
        <f>-1*PMT(a!$E$8/12,2*$U820*a!$E$9,$F820-a!$E$4-$J820,0,1)</f>
        <v>#N/A</v>
      </c>
      <c r="P820" s="123" t="e">
        <f t="shared" si="139"/>
        <v>#N/A</v>
      </c>
      <c r="Q820" s="123" t="e">
        <f t="shared" si="140"/>
        <v>#N/A</v>
      </c>
      <c r="R820" s="114" t="e">
        <f>IF($M820&lt;$I820,"Error",IF(AND($K820&gt;$J820,$M820&gt;$K820),"Error",IF(AND($K820&lt;$J820,$M820&gt;$J820),"Error",-1*PMT(a!$E$8/12,2*$U820*a!$E$9,$F820-$M820-a!$E$4,0,1))))</f>
        <v>#N/A</v>
      </c>
      <c r="S820" s="32">
        <f t="shared" si="141"/>
        <v>1</v>
      </c>
      <c r="T820" s="33" t="e">
        <f t="shared" si="142"/>
        <v>#N/A</v>
      </c>
      <c r="U820" s="33" t="e">
        <f t="shared" si="147"/>
        <v>#N/A</v>
      </c>
      <c r="V820" s="33" t="e">
        <f t="shared" si="143"/>
        <v>#N/A</v>
      </c>
      <c r="W820" s="124">
        <f t="shared" si="144"/>
        <v>0</v>
      </c>
    </row>
    <row r="821" spans="9:23" x14ac:dyDescent="0.25">
      <c r="I821" s="31">
        <v>0</v>
      </c>
      <c r="J821" s="121">
        <f t="shared" si="148"/>
        <v>0</v>
      </c>
      <c r="K821" s="122" t="e">
        <f>MAX(0,($F821-0+PV(a!$E$8/12,2*$U821*a!$E$9,$W821,0,1)))</f>
        <v>#N/A</v>
      </c>
      <c r="L821" s="122" t="e">
        <f t="shared" si="145"/>
        <v>#N/A</v>
      </c>
      <c r="M821" s="114" t="e">
        <f t="shared" si="146"/>
        <v>#N/A</v>
      </c>
      <c r="N821" s="122" t="e">
        <f>-1*PMT(a!$E$8/12,2*$U821*a!$E$9,$F821-a!$E$4-$I821,0,1)</f>
        <v>#N/A</v>
      </c>
      <c r="O821" s="123" t="e">
        <f>-1*PMT(a!$E$8/12,2*$U821*a!$E$9,$F821-a!$E$4-$J821,0,1)</f>
        <v>#N/A</v>
      </c>
      <c r="P821" s="123" t="e">
        <f t="shared" si="139"/>
        <v>#N/A</v>
      </c>
      <c r="Q821" s="123" t="e">
        <f t="shared" si="140"/>
        <v>#N/A</v>
      </c>
      <c r="R821" s="114" t="e">
        <f>IF($M821&lt;$I821,"Error",IF(AND($K821&gt;$J821,$M821&gt;$K821),"Error",IF(AND($K821&lt;$J821,$M821&gt;$J821),"Error",-1*PMT(a!$E$8/12,2*$U821*a!$E$9,$F821-$M821-a!$E$4,0,1))))</f>
        <v>#N/A</v>
      </c>
      <c r="S821" s="32">
        <f t="shared" si="141"/>
        <v>1</v>
      </c>
      <c r="T821" s="33" t="e">
        <f t="shared" si="142"/>
        <v>#N/A</v>
      </c>
      <c r="U821" s="33" t="e">
        <f t="shared" si="147"/>
        <v>#N/A</v>
      </c>
      <c r="V821" s="33" t="e">
        <f t="shared" si="143"/>
        <v>#N/A</v>
      </c>
      <c r="W821" s="124">
        <f t="shared" si="144"/>
        <v>0</v>
      </c>
    </row>
    <row r="822" spans="9:23" x14ac:dyDescent="0.25">
      <c r="I822" s="31">
        <v>0</v>
      </c>
      <c r="J822" s="121">
        <f t="shared" si="148"/>
        <v>0</v>
      </c>
      <c r="K822" s="122" t="e">
        <f>MAX(0,($F822-0+PV(a!$E$8/12,2*$U822*a!$E$9,$W822,0,1)))</f>
        <v>#N/A</v>
      </c>
      <c r="L822" s="122" t="e">
        <f t="shared" si="145"/>
        <v>#N/A</v>
      </c>
      <c r="M822" s="114" t="e">
        <f t="shared" si="146"/>
        <v>#N/A</v>
      </c>
      <c r="N822" s="122" t="e">
        <f>-1*PMT(a!$E$8/12,2*$U822*a!$E$9,$F822-a!$E$4-$I822,0,1)</f>
        <v>#N/A</v>
      </c>
      <c r="O822" s="123" t="e">
        <f>-1*PMT(a!$E$8/12,2*$U822*a!$E$9,$F822-a!$E$4-$J822,0,1)</f>
        <v>#N/A</v>
      </c>
      <c r="P822" s="123" t="e">
        <f t="shared" si="139"/>
        <v>#N/A</v>
      </c>
      <c r="Q822" s="123" t="e">
        <f t="shared" si="140"/>
        <v>#N/A</v>
      </c>
      <c r="R822" s="114" t="e">
        <f>IF($M822&lt;$I822,"Error",IF(AND($K822&gt;$J822,$M822&gt;$K822),"Error",IF(AND($K822&lt;$J822,$M822&gt;$J822),"Error",-1*PMT(a!$E$8/12,2*$U822*a!$E$9,$F822-$M822-a!$E$4,0,1))))</f>
        <v>#N/A</v>
      </c>
      <c r="S822" s="32">
        <f t="shared" si="141"/>
        <v>1</v>
      </c>
      <c r="T822" s="33" t="e">
        <f t="shared" si="142"/>
        <v>#N/A</v>
      </c>
      <c r="U822" s="33" t="e">
        <f t="shared" si="147"/>
        <v>#N/A</v>
      </c>
      <c r="V822" s="33" t="e">
        <f t="shared" si="143"/>
        <v>#N/A</v>
      </c>
      <c r="W822" s="124">
        <f t="shared" si="144"/>
        <v>0</v>
      </c>
    </row>
    <row r="823" spans="9:23" x14ac:dyDescent="0.25">
      <c r="I823" s="31">
        <v>0</v>
      </c>
      <c r="J823" s="121">
        <f t="shared" si="148"/>
        <v>0</v>
      </c>
      <c r="K823" s="122" t="e">
        <f>MAX(0,($F823-0+PV(a!$E$8/12,2*$U823*a!$E$9,$W823,0,1)))</f>
        <v>#N/A</v>
      </c>
      <c r="L823" s="122" t="e">
        <f t="shared" si="145"/>
        <v>#N/A</v>
      </c>
      <c r="M823" s="114" t="e">
        <f t="shared" si="146"/>
        <v>#N/A</v>
      </c>
      <c r="N823" s="122" t="e">
        <f>-1*PMT(a!$E$8/12,2*$U823*a!$E$9,$F823-a!$E$4-$I823,0,1)</f>
        <v>#N/A</v>
      </c>
      <c r="O823" s="123" t="e">
        <f>-1*PMT(a!$E$8/12,2*$U823*a!$E$9,$F823-a!$E$4-$J823,0,1)</f>
        <v>#N/A</v>
      </c>
      <c r="P823" s="123" t="e">
        <f t="shared" ref="P823:P886" si="149">IF(K823=0,N823,W823)</f>
        <v>#N/A</v>
      </c>
      <c r="Q823" s="123" t="e">
        <f t="shared" ref="Q823:Q886" si="150">IF(K823=L823,P823,R823)</f>
        <v>#N/A</v>
      </c>
      <c r="R823" s="114" t="e">
        <f>IF($M823&lt;$I823,"Error",IF(AND($K823&gt;$J823,$M823&gt;$K823),"Error",IF(AND($K823&lt;$J823,$M823&gt;$J823),"Error",-1*PMT(a!$E$8/12,2*$U823*a!$E$9,$F823-$M823-a!$E$4,0,1))))</f>
        <v>#N/A</v>
      </c>
      <c r="S823" s="32">
        <f t="shared" ref="S823:S886" si="151">IF(E823="F",0,1)</f>
        <v>1</v>
      </c>
      <c r="T823" s="33" t="e">
        <f t="shared" ref="T823:T886" si="152">IF($S823=1,VLOOKUP(H823,M,11,FALSE),VLOOKUP(H823,F,11,FALSE))</f>
        <v>#N/A</v>
      </c>
      <c r="U823" s="33" t="e">
        <f t="shared" si="147"/>
        <v>#N/A</v>
      </c>
      <c r="V823" s="33" t="e">
        <f t="shared" ref="V823:V886" si="153">+U823*2</f>
        <v>#N/A</v>
      </c>
      <c r="W823" s="124">
        <f t="shared" ref="W823:W886" si="154">+G823/12*0.5</f>
        <v>0</v>
      </c>
    </row>
    <row r="824" spans="9:23" x14ac:dyDescent="0.25">
      <c r="I824" s="31">
        <v>0</v>
      </c>
      <c r="J824" s="121">
        <f t="shared" si="148"/>
        <v>0</v>
      </c>
      <c r="K824" s="122" t="e">
        <f>MAX(0,($F824-0+PV(a!$E$8/12,2*$U824*a!$E$9,$W824,0,1)))</f>
        <v>#N/A</v>
      </c>
      <c r="L824" s="122" t="e">
        <f t="shared" si="145"/>
        <v>#N/A</v>
      </c>
      <c r="M824" s="114" t="e">
        <f t="shared" si="146"/>
        <v>#N/A</v>
      </c>
      <c r="N824" s="122" t="e">
        <f>-1*PMT(a!$E$8/12,2*$U824*a!$E$9,$F824-a!$E$4-$I824,0,1)</f>
        <v>#N/A</v>
      </c>
      <c r="O824" s="123" t="e">
        <f>-1*PMT(a!$E$8/12,2*$U824*a!$E$9,$F824-a!$E$4-$J824,0,1)</f>
        <v>#N/A</v>
      </c>
      <c r="P824" s="123" t="e">
        <f t="shared" si="149"/>
        <v>#N/A</v>
      </c>
      <c r="Q824" s="123" t="e">
        <f t="shared" si="150"/>
        <v>#N/A</v>
      </c>
      <c r="R824" s="114" t="e">
        <f>IF($M824&lt;$I824,"Error",IF(AND($K824&gt;$J824,$M824&gt;$K824),"Error",IF(AND($K824&lt;$J824,$M824&gt;$J824),"Error",-1*PMT(a!$E$8/12,2*$U824*a!$E$9,$F824-$M824-a!$E$4,0,1))))</f>
        <v>#N/A</v>
      </c>
      <c r="S824" s="32">
        <f t="shared" si="151"/>
        <v>1</v>
      </c>
      <c r="T824" s="33" t="e">
        <f t="shared" si="152"/>
        <v>#N/A</v>
      </c>
      <c r="U824" s="33" t="e">
        <f t="shared" si="147"/>
        <v>#N/A</v>
      </c>
      <c r="V824" s="33" t="e">
        <f t="shared" si="153"/>
        <v>#N/A</v>
      </c>
      <c r="W824" s="124">
        <f t="shared" si="154"/>
        <v>0</v>
      </c>
    </row>
    <row r="825" spans="9:23" x14ac:dyDescent="0.25">
      <c r="I825" s="31">
        <v>0</v>
      </c>
      <c r="J825" s="121">
        <f t="shared" si="148"/>
        <v>0</v>
      </c>
      <c r="K825" s="122" t="e">
        <f>MAX(0,($F825-0+PV(a!$E$8/12,2*$U825*a!$E$9,$W825,0,1)))</f>
        <v>#N/A</v>
      </c>
      <c r="L825" s="122" t="e">
        <f t="shared" si="145"/>
        <v>#N/A</v>
      </c>
      <c r="M825" s="114" t="e">
        <f t="shared" si="146"/>
        <v>#N/A</v>
      </c>
      <c r="N825" s="122" t="e">
        <f>-1*PMT(a!$E$8/12,2*$U825*a!$E$9,$F825-a!$E$4-$I825,0,1)</f>
        <v>#N/A</v>
      </c>
      <c r="O825" s="123" t="e">
        <f>-1*PMT(a!$E$8/12,2*$U825*a!$E$9,$F825-a!$E$4-$J825,0,1)</f>
        <v>#N/A</v>
      </c>
      <c r="P825" s="123" t="e">
        <f t="shared" si="149"/>
        <v>#N/A</v>
      </c>
      <c r="Q825" s="123" t="e">
        <f t="shared" si="150"/>
        <v>#N/A</v>
      </c>
      <c r="R825" s="114" t="e">
        <f>IF($M825&lt;$I825,"Error",IF(AND($K825&gt;$J825,$M825&gt;$K825),"Error",IF(AND($K825&lt;$J825,$M825&gt;$J825),"Error",-1*PMT(a!$E$8/12,2*$U825*a!$E$9,$F825-$M825-a!$E$4,0,1))))</f>
        <v>#N/A</v>
      </c>
      <c r="S825" s="32">
        <f t="shared" si="151"/>
        <v>1</v>
      </c>
      <c r="T825" s="33" t="e">
        <f t="shared" si="152"/>
        <v>#N/A</v>
      </c>
      <c r="U825" s="33" t="e">
        <f t="shared" si="147"/>
        <v>#N/A</v>
      </c>
      <c r="V825" s="33" t="e">
        <f t="shared" si="153"/>
        <v>#N/A</v>
      </c>
      <c r="W825" s="124">
        <f t="shared" si="154"/>
        <v>0</v>
      </c>
    </row>
    <row r="826" spans="9:23" x14ac:dyDescent="0.25">
      <c r="I826" s="31">
        <v>0</v>
      </c>
      <c r="J826" s="121">
        <f t="shared" si="148"/>
        <v>0</v>
      </c>
      <c r="K826" s="122" t="e">
        <f>MAX(0,($F826-0+PV(a!$E$8/12,2*$U826*a!$E$9,$W826,0,1)))</f>
        <v>#N/A</v>
      </c>
      <c r="L826" s="122" t="e">
        <f t="shared" si="145"/>
        <v>#N/A</v>
      </c>
      <c r="M826" s="114" t="e">
        <f t="shared" si="146"/>
        <v>#N/A</v>
      </c>
      <c r="N826" s="122" t="e">
        <f>-1*PMT(a!$E$8/12,2*$U826*a!$E$9,$F826-a!$E$4-$I826,0,1)</f>
        <v>#N/A</v>
      </c>
      <c r="O826" s="123" t="e">
        <f>-1*PMT(a!$E$8/12,2*$U826*a!$E$9,$F826-a!$E$4-$J826,0,1)</f>
        <v>#N/A</v>
      </c>
      <c r="P826" s="123" t="e">
        <f t="shared" si="149"/>
        <v>#N/A</v>
      </c>
      <c r="Q826" s="123" t="e">
        <f t="shared" si="150"/>
        <v>#N/A</v>
      </c>
      <c r="R826" s="114" t="e">
        <f>IF($M826&lt;$I826,"Error",IF(AND($K826&gt;$J826,$M826&gt;$K826),"Error",IF(AND($K826&lt;$J826,$M826&gt;$J826),"Error",-1*PMT(a!$E$8/12,2*$U826*a!$E$9,$F826-$M826-a!$E$4,0,1))))</f>
        <v>#N/A</v>
      </c>
      <c r="S826" s="32">
        <f t="shared" si="151"/>
        <v>1</v>
      </c>
      <c r="T826" s="33" t="e">
        <f t="shared" si="152"/>
        <v>#N/A</v>
      </c>
      <c r="U826" s="33" t="e">
        <f t="shared" si="147"/>
        <v>#N/A</v>
      </c>
      <c r="V826" s="33" t="e">
        <f t="shared" si="153"/>
        <v>#N/A</v>
      </c>
      <c r="W826" s="124">
        <f t="shared" si="154"/>
        <v>0</v>
      </c>
    </row>
    <row r="827" spans="9:23" x14ac:dyDescent="0.25">
      <c r="I827" s="31">
        <v>0</v>
      </c>
      <c r="J827" s="121">
        <f t="shared" si="148"/>
        <v>0</v>
      </c>
      <c r="K827" s="122" t="e">
        <f>MAX(0,($F827-0+PV(a!$E$8/12,2*$U827*a!$E$9,$W827,0,1)))</f>
        <v>#N/A</v>
      </c>
      <c r="L827" s="122" t="e">
        <f t="shared" si="145"/>
        <v>#N/A</v>
      </c>
      <c r="M827" s="114" t="e">
        <f t="shared" si="146"/>
        <v>#N/A</v>
      </c>
      <c r="N827" s="122" t="e">
        <f>-1*PMT(a!$E$8/12,2*$U827*a!$E$9,$F827-a!$E$4-$I827,0,1)</f>
        <v>#N/A</v>
      </c>
      <c r="O827" s="123" t="e">
        <f>-1*PMT(a!$E$8/12,2*$U827*a!$E$9,$F827-a!$E$4-$J827,0,1)</f>
        <v>#N/A</v>
      </c>
      <c r="P827" s="123" t="e">
        <f t="shared" si="149"/>
        <v>#N/A</v>
      </c>
      <c r="Q827" s="123" t="e">
        <f t="shared" si="150"/>
        <v>#N/A</v>
      </c>
      <c r="R827" s="114" t="e">
        <f>IF($M827&lt;$I827,"Error",IF(AND($K827&gt;$J827,$M827&gt;$K827),"Error",IF(AND($K827&lt;$J827,$M827&gt;$J827),"Error",-1*PMT(a!$E$8/12,2*$U827*a!$E$9,$F827-$M827-a!$E$4,0,1))))</f>
        <v>#N/A</v>
      </c>
      <c r="S827" s="32">
        <f t="shared" si="151"/>
        <v>1</v>
      </c>
      <c r="T827" s="33" t="e">
        <f t="shared" si="152"/>
        <v>#N/A</v>
      </c>
      <c r="U827" s="33" t="e">
        <f t="shared" si="147"/>
        <v>#N/A</v>
      </c>
      <c r="V827" s="33" t="e">
        <f t="shared" si="153"/>
        <v>#N/A</v>
      </c>
      <c r="W827" s="124">
        <f t="shared" si="154"/>
        <v>0</v>
      </c>
    </row>
    <row r="828" spans="9:23" x14ac:dyDescent="0.25">
      <c r="I828" s="31">
        <v>0</v>
      </c>
      <c r="J828" s="121">
        <f t="shared" si="148"/>
        <v>0</v>
      </c>
      <c r="K828" s="122" t="e">
        <f>MAX(0,($F828-0+PV(a!$E$8/12,2*$U828*a!$E$9,$W828,0,1)))</f>
        <v>#N/A</v>
      </c>
      <c r="L828" s="122" t="e">
        <f t="shared" si="145"/>
        <v>#N/A</v>
      </c>
      <c r="M828" s="114" t="e">
        <f t="shared" si="146"/>
        <v>#N/A</v>
      </c>
      <c r="N828" s="122" t="e">
        <f>-1*PMT(a!$E$8/12,2*$U828*a!$E$9,$F828-a!$E$4-$I828,0,1)</f>
        <v>#N/A</v>
      </c>
      <c r="O828" s="123" t="e">
        <f>-1*PMT(a!$E$8/12,2*$U828*a!$E$9,$F828-a!$E$4-$J828,0,1)</f>
        <v>#N/A</v>
      </c>
      <c r="P828" s="123" t="e">
        <f t="shared" si="149"/>
        <v>#N/A</v>
      </c>
      <c r="Q828" s="123" t="e">
        <f t="shared" si="150"/>
        <v>#N/A</v>
      </c>
      <c r="R828" s="114" t="e">
        <f>IF($M828&lt;$I828,"Error",IF(AND($K828&gt;$J828,$M828&gt;$K828),"Error",IF(AND($K828&lt;$J828,$M828&gt;$J828),"Error",-1*PMT(a!$E$8/12,2*$U828*a!$E$9,$F828-$M828-a!$E$4,0,1))))</f>
        <v>#N/A</v>
      </c>
      <c r="S828" s="32">
        <f t="shared" si="151"/>
        <v>1</v>
      </c>
      <c r="T828" s="33" t="e">
        <f t="shared" si="152"/>
        <v>#N/A</v>
      </c>
      <c r="U828" s="33" t="e">
        <f t="shared" si="147"/>
        <v>#N/A</v>
      </c>
      <c r="V828" s="33" t="e">
        <f t="shared" si="153"/>
        <v>#N/A</v>
      </c>
      <c r="W828" s="124">
        <f t="shared" si="154"/>
        <v>0</v>
      </c>
    </row>
    <row r="829" spans="9:23" x14ac:dyDescent="0.25">
      <c r="I829" s="31">
        <v>0</v>
      </c>
      <c r="J829" s="121">
        <f t="shared" si="148"/>
        <v>0</v>
      </c>
      <c r="K829" s="122" t="e">
        <f>MAX(0,($F829-0+PV(a!$E$8/12,2*$U829*a!$E$9,$W829,0,1)))</f>
        <v>#N/A</v>
      </c>
      <c r="L829" s="122" t="e">
        <f t="shared" si="145"/>
        <v>#N/A</v>
      </c>
      <c r="M829" s="114" t="e">
        <f t="shared" si="146"/>
        <v>#N/A</v>
      </c>
      <c r="N829" s="122" t="e">
        <f>-1*PMT(a!$E$8/12,2*$U829*a!$E$9,$F829-a!$E$4-$I829,0,1)</f>
        <v>#N/A</v>
      </c>
      <c r="O829" s="123" t="e">
        <f>-1*PMT(a!$E$8/12,2*$U829*a!$E$9,$F829-a!$E$4-$J829,0,1)</f>
        <v>#N/A</v>
      </c>
      <c r="P829" s="123" t="e">
        <f t="shared" si="149"/>
        <v>#N/A</v>
      </c>
      <c r="Q829" s="123" t="e">
        <f t="shared" si="150"/>
        <v>#N/A</v>
      </c>
      <c r="R829" s="114" t="e">
        <f>IF($M829&lt;$I829,"Error",IF(AND($K829&gt;$J829,$M829&gt;$K829),"Error",IF(AND($K829&lt;$J829,$M829&gt;$J829),"Error",-1*PMT(a!$E$8/12,2*$U829*a!$E$9,$F829-$M829-a!$E$4,0,1))))</f>
        <v>#N/A</v>
      </c>
      <c r="S829" s="32">
        <f t="shared" si="151"/>
        <v>1</v>
      </c>
      <c r="T829" s="33" t="e">
        <f t="shared" si="152"/>
        <v>#N/A</v>
      </c>
      <c r="U829" s="33" t="e">
        <f t="shared" si="147"/>
        <v>#N/A</v>
      </c>
      <c r="V829" s="33" t="e">
        <f t="shared" si="153"/>
        <v>#N/A</v>
      </c>
      <c r="W829" s="124">
        <f t="shared" si="154"/>
        <v>0</v>
      </c>
    </row>
    <row r="830" spans="9:23" x14ac:dyDescent="0.25">
      <c r="I830" s="31">
        <v>0</v>
      </c>
      <c r="J830" s="121">
        <f t="shared" si="148"/>
        <v>0</v>
      </c>
      <c r="K830" s="122" t="e">
        <f>MAX(0,($F830-0+PV(a!$E$8/12,2*$U830*a!$E$9,$W830,0,1)))</f>
        <v>#N/A</v>
      </c>
      <c r="L830" s="122" t="e">
        <f t="shared" si="145"/>
        <v>#N/A</v>
      </c>
      <c r="M830" s="114" t="e">
        <f t="shared" si="146"/>
        <v>#N/A</v>
      </c>
      <c r="N830" s="122" t="e">
        <f>-1*PMT(a!$E$8/12,2*$U830*a!$E$9,$F830-a!$E$4-$I830,0,1)</f>
        <v>#N/A</v>
      </c>
      <c r="O830" s="123" t="e">
        <f>-1*PMT(a!$E$8/12,2*$U830*a!$E$9,$F830-a!$E$4-$J830,0,1)</f>
        <v>#N/A</v>
      </c>
      <c r="P830" s="123" t="e">
        <f t="shared" si="149"/>
        <v>#N/A</v>
      </c>
      <c r="Q830" s="123" t="e">
        <f t="shared" si="150"/>
        <v>#N/A</v>
      </c>
      <c r="R830" s="114" t="e">
        <f>IF($M830&lt;$I830,"Error",IF(AND($K830&gt;$J830,$M830&gt;$K830),"Error",IF(AND($K830&lt;$J830,$M830&gt;$J830),"Error",-1*PMT(a!$E$8/12,2*$U830*a!$E$9,$F830-$M830-a!$E$4,0,1))))</f>
        <v>#N/A</v>
      </c>
      <c r="S830" s="32">
        <f t="shared" si="151"/>
        <v>1</v>
      </c>
      <c r="T830" s="33" t="e">
        <f t="shared" si="152"/>
        <v>#N/A</v>
      </c>
      <c r="U830" s="33" t="e">
        <f t="shared" si="147"/>
        <v>#N/A</v>
      </c>
      <c r="V830" s="33" t="e">
        <f t="shared" si="153"/>
        <v>#N/A</v>
      </c>
      <c r="W830" s="124">
        <f t="shared" si="154"/>
        <v>0</v>
      </c>
    </row>
    <row r="831" spans="9:23" x14ac:dyDescent="0.25">
      <c r="I831" s="31">
        <v>0</v>
      </c>
      <c r="J831" s="121">
        <f t="shared" si="148"/>
        <v>0</v>
      </c>
      <c r="K831" s="122" t="e">
        <f>MAX(0,($F831-0+PV(a!$E$8/12,2*$U831*a!$E$9,$W831,0,1)))</f>
        <v>#N/A</v>
      </c>
      <c r="L831" s="122" t="e">
        <f t="shared" si="145"/>
        <v>#N/A</v>
      </c>
      <c r="M831" s="114" t="e">
        <f t="shared" si="146"/>
        <v>#N/A</v>
      </c>
      <c r="N831" s="122" t="e">
        <f>-1*PMT(a!$E$8/12,2*$U831*a!$E$9,$F831-a!$E$4-$I831,0,1)</f>
        <v>#N/A</v>
      </c>
      <c r="O831" s="123" t="e">
        <f>-1*PMT(a!$E$8/12,2*$U831*a!$E$9,$F831-a!$E$4-$J831,0,1)</f>
        <v>#N/A</v>
      </c>
      <c r="P831" s="123" t="e">
        <f t="shared" si="149"/>
        <v>#N/A</v>
      </c>
      <c r="Q831" s="123" t="e">
        <f t="shared" si="150"/>
        <v>#N/A</v>
      </c>
      <c r="R831" s="114" t="e">
        <f>IF($M831&lt;$I831,"Error",IF(AND($K831&gt;$J831,$M831&gt;$K831),"Error",IF(AND($K831&lt;$J831,$M831&gt;$J831),"Error",-1*PMT(a!$E$8/12,2*$U831*a!$E$9,$F831-$M831-a!$E$4,0,1))))</f>
        <v>#N/A</v>
      </c>
      <c r="S831" s="32">
        <f t="shared" si="151"/>
        <v>1</v>
      </c>
      <c r="T831" s="33" t="e">
        <f t="shared" si="152"/>
        <v>#N/A</v>
      </c>
      <c r="U831" s="33" t="e">
        <f t="shared" si="147"/>
        <v>#N/A</v>
      </c>
      <c r="V831" s="33" t="e">
        <f t="shared" si="153"/>
        <v>#N/A</v>
      </c>
      <c r="W831" s="124">
        <f t="shared" si="154"/>
        <v>0</v>
      </c>
    </row>
    <row r="832" spans="9:23" x14ac:dyDescent="0.25">
      <c r="I832" s="31">
        <v>0</v>
      </c>
      <c r="J832" s="121">
        <f t="shared" si="148"/>
        <v>0</v>
      </c>
      <c r="K832" s="122" t="e">
        <f>MAX(0,($F832-0+PV(a!$E$8/12,2*$U832*a!$E$9,$W832,0,1)))</f>
        <v>#N/A</v>
      </c>
      <c r="L832" s="122" t="e">
        <f t="shared" si="145"/>
        <v>#N/A</v>
      </c>
      <c r="M832" s="114" t="e">
        <f t="shared" si="146"/>
        <v>#N/A</v>
      </c>
      <c r="N832" s="122" t="e">
        <f>-1*PMT(a!$E$8/12,2*$U832*a!$E$9,$F832-a!$E$4-$I832,0,1)</f>
        <v>#N/A</v>
      </c>
      <c r="O832" s="123" t="e">
        <f>-1*PMT(a!$E$8/12,2*$U832*a!$E$9,$F832-a!$E$4-$J832,0,1)</f>
        <v>#N/A</v>
      </c>
      <c r="P832" s="123" t="e">
        <f t="shared" si="149"/>
        <v>#N/A</v>
      </c>
      <c r="Q832" s="123" t="e">
        <f t="shared" si="150"/>
        <v>#N/A</v>
      </c>
      <c r="R832" s="114" t="e">
        <f>IF($M832&lt;$I832,"Error",IF(AND($K832&gt;$J832,$M832&gt;$K832),"Error",IF(AND($K832&lt;$J832,$M832&gt;$J832),"Error",-1*PMT(a!$E$8/12,2*$U832*a!$E$9,$F832-$M832-a!$E$4,0,1))))</f>
        <v>#N/A</v>
      </c>
      <c r="S832" s="32">
        <f t="shared" si="151"/>
        <v>1</v>
      </c>
      <c r="T832" s="33" t="e">
        <f t="shared" si="152"/>
        <v>#N/A</v>
      </c>
      <c r="U832" s="33" t="e">
        <f t="shared" si="147"/>
        <v>#N/A</v>
      </c>
      <c r="V832" s="33" t="e">
        <f t="shared" si="153"/>
        <v>#N/A</v>
      </c>
      <c r="W832" s="124">
        <f t="shared" si="154"/>
        <v>0</v>
      </c>
    </row>
    <row r="833" spans="9:23" x14ac:dyDescent="0.25">
      <c r="I833" s="31">
        <v>0</v>
      </c>
      <c r="J833" s="121">
        <f t="shared" si="148"/>
        <v>0</v>
      </c>
      <c r="K833" s="122" t="e">
        <f>MAX(0,($F833-0+PV(a!$E$8/12,2*$U833*a!$E$9,$W833,0,1)))</f>
        <v>#N/A</v>
      </c>
      <c r="L833" s="122" t="e">
        <f t="shared" si="145"/>
        <v>#N/A</v>
      </c>
      <c r="M833" s="114" t="e">
        <f t="shared" si="146"/>
        <v>#N/A</v>
      </c>
      <c r="N833" s="122" t="e">
        <f>-1*PMT(a!$E$8/12,2*$U833*a!$E$9,$F833-a!$E$4-$I833,0,1)</f>
        <v>#N/A</v>
      </c>
      <c r="O833" s="123" t="e">
        <f>-1*PMT(a!$E$8/12,2*$U833*a!$E$9,$F833-a!$E$4-$J833,0,1)</f>
        <v>#N/A</v>
      </c>
      <c r="P833" s="123" t="e">
        <f t="shared" si="149"/>
        <v>#N/A</v>
      </c>
      <c r="Q833" s="123" t="e">
        <f t="shared" si="150"/>
        <v>#N/A</v>
      </c>
      <c r="R833" s="114" t="e">
        <f>IF($M833&lt;$I833,"Error",IF(AND($K833&gt;$J833,$M833&gt;$K833),"Error",IF(AND($K833&lt;$J833,$M833&gt;$J833),"Error",-1*PMT(a!$E$8/12,2*$U833*a!$E$9,$F833-$M833-a!$E$4,0,1))))</f>
        <v>#N/A</v>
      </c>
      <c r="S833" s="32">
        <f t="shared" si="151"/>
        <v>1</v>
      </c>
      <c r="T833" s="33" t="e">
        <f t="shared" si="152"/>
        <v>#N/A</v>
      </c>
      <c r="U833" s="33" t="e">
        <f t="shared" si="147"/>
        <v>#N/A</v>
      </c>
      <c r="V833" s="33" t="e">
        <f t="shared" si="153"/>
        <v>#N/A</v>
      </c>
      <c r="W833" s="124">
        <f t="shared" si="154"/>
        <v>0</v>
      </c>
    </row>
    <row r="834" spans="9:23" x14ac:dyDescent="0.25">
      <c r="I834" s="31">
        <v>0</v>
      </c>
      <c r="J834" s="121">
        <f t="shared" si="148"/>
        <v>0</v>
      </c>
      <c r="K834" s="122" t="e">
        <f>MAX(0,($F834-0+PV(a!$E$8/12,2*$U834*a!$E$9,$W834,0,1)))</f>
        <v>#N/A</v>
      </c>
      <c r="L834" s="122" t="e">
        <f t="shared" si="145"/>
        <v>#N/A</v>
      </c>
      <c r="M834" s="114" t="e">
        <f t="shared" si="146"/>
        <v>#N/A</v>
      </c>
      <c r="N834" s="122" t="e">
        <f>-1*PMT(a!$E$8/12,2*$U834*a!$E$9,$F834-a!$E$4-$I834,0,1)</f>
        <v>#N/A</v>
      </c>
      <c r="O834" s="123" t="e">
        <f>-1*PMT(a!$E$8/12,2*$U834*a!$E$9,$F834-a!$E$4-$J834,0,1)</f>
        <v>#N/A</v>
      </c>
      <c r="P834" s="123" t="e">
        <f t="shared" si="149"/>
        <v>#N/A</v>
      </c>
      <c r="Q834" s="123" t="e">
        <f t="shared" si="150"/>
        <v>#N/A</v>
      </c>
      <c r="R834" s="114" t="e">
        <f>IF($M834&lt;$I834,"Error",IF(AND($K834&gt;$J834,$M834&gt;$K834),"Error",IF(AND($K834&lt;$J834,$M834&gt;$J834),"Error",-1*PMT(a!$E$8/12,2*$U834*a!$E$9,$F834-$M834-a!$E$4,0,1))))</f>
        <v>#N/A</v>
      </c>
      <c r="S834" s="32">
        <f t="shared" si="151"/>
        <v>1</v>
      </c>
      <c r="T834" s="33" t="e">
        <f t="shared" si="152"/>
        <v>#N/A</v>
      </c>
      <c r="U834" s="33" t="e">
        <f t="shared" si="147"/>
        <v>#N/A</v>
      </c>
      <c r="V834" s="33" t="e">
        <f t="shared" si="153"/>
        <v>#N/A</v>
      </c>
      <c r="W834" s="124">
        <f t="shared" si="154"/>
        <v>0</v>
      </c>
    </row>
    <row r="835" spans="9:23" x14ac:dyDescent="0.25">
      <c r="I835" s="31">
        <v>0</v>
      </c>
      <c r="J835" s="121">
        <f t="shared" si="148"/>
        <v>0</v>
      </c>
      <c r="K835" s="122" t="e">
        <f>MAX(0,($F835-0+PV(a!$E$8/12,2*$U835*a!$E$9,$W835,0,1)))</f>
        <v>#N/A</v>
      </c>
      <c r="L835" s="122" t="e">
        <f t="shared" ref="L835:L898" si="155">MAX(IF(K835&gt;F835*0.5,F835*0.5,K835),J835)</f>
        <v>#N/A</v>
      </c>
      <c r="M835" s="114" t="e">
        <f t="shared" ref="M835:M898" si="156">IF(OR(K835&lt;=0,K835&lt;J835),J835,MIN(K835,F835*50%))</f>
        <v>#N/A</v>
      </c>
      <c r="N835" s="122" t="e">
        <f>-1*PMT(a!$E$8/12,2*$U835*a!$E$9,$F835-a!$E$4-$I835,0,1)</f>
        <v>#N/A</v>
      </c>
      <c r="O835" s="123" t="e">
        <f>-1*PMT(a!$E$8/12,2*$U835*a!$E$9,$F835-a!$E$4-$J835,0,1)</f>
        <v>#N/A</v>
      </c>
      <c r="P835" s="123" t="e">
        <f t="shared" si="149"/>
        <v>#N/A</v>
      </c>
      <c r="Q835" s="123" t="e">
        <f t="shared" si="150"/>
        <v>#N/A</v>
      </c>
      <c r="R835" s="114" t="e">
        <f>IF($M835&lt;$I835,"Error",IF(AND($K835&gt;$J835,$M835&gt;$K835),"Error",IF(AND($K835&lt;$J835,$M835&gt;$J835),"Error",-1*PMT(a!$E$8/12,2*$U835*a!$E$9,$F835-$M835-a!$E$4,0,1))))</f>
        <v>#N/A</v>
      </c>
      <c r="S835" s="32">
        <f t="shared" si="151"/>
        <v>1</v>
      </c>
      <c r="T835" s="33" t="e">
        <f t="shared" si="152"/>
        <v>#N/A</v>
      </c>
      <c r="U835" s="33" t="e">
        <f t="shared" si="147"/>
        <v>#N/A</v>
      </c>
      <c r="V835" s="33" t="e">
        <f t="shared" si="153"/>
        <v>#N/A</v>
      </c>
      <c r="W835" s="124">
        <f t="shared" si="154"/>
        <v>0</v>
      </c>
    </row>
    <row r="836" spans="9:23" x14ac:dyDescent="0.25">
      <c r="I836" s="31">
        <v>0</v>
      </c>
      <c r="J836" s="121">
        <f t="shared" si="148"/>
        <v>0</v>
      </c>
      <c r="K836" s="122" t="e">
        <f>MAX(0,($F836-0+PV(a!$E$8/12,2*$U836*a!$E$9,$W836,0,1)))</f>
        <v>#N/A</v>
      </c>
      <c r="L836" s="122" t="e">
        <f t="shared" si="155"/>
        <v>#N/A</v>
      </c>
      <c r="M836" s="114" t="e">
        <f t="shared" si="156"/>
        <v>#N/A</v>
      </c>
      <c r="N836" s="122" t="e">
        <f>-1*PMT(a!$E$8/12,2*$U836*a!$E$9,$F836-a!$E$4-$I836,0,1)</f>
        <v>#N/A</v>
      </c>
      <c r="O836" s="123" t="e">
        <f>-1*PMT(a!$E$8/12,2*$U836*a!$E$9,$F836-a!$E$4-$J836,0,1)</f>
        <v>#N/A</v>
      </c>
      <c r="P836" s="123" t="e">
        <f t="shared" si="149"/>
        <v>#N/A</v>
      </c>
      <c r="Q836" s="123" t="e">
        <f t="shared" si="150"/>
        <v>#N/A</v>
      </c>
      <c r="R836" s="114" t="e">
        <f>IF($M836&lt;$I836,"Error",IF(AND($K836&gt;$J836,$M836&gt;$K836),"Error",IF(AND($K836&lt;$J836,$M836&gt;$J836),"Error",-1*PMT(a!$E$8/12,2*$U836*a!$E$9,$F836-$M836-a!$E$4,0,1))))</f>
        <v>#N/A</v>
      </c>
      <c r="S836" s="32">
        <f t="shared" si="151"/>
        <v>1</v>
      </c>
      <c r="T836" s="33" t="e">
        <f t="shared" si="152"/>
        <v>#N/A</v>
      </c>
      <c r="U836" s="33" t="e">
        <f t="shared" si="147"/>
        <v>#N/A</v>
      </c>
      <c r="V836" s="33" t="e">
        <f t="shared" si="153"/>
        <v>#N/A</v>
      </c>
      <c r="W836" s="124">
        <f t="shared" si="154"/>
        <v>0</v>
      </c>
    </row>
    <row r="837" spans="9:23" x14ac:dyDescent="0.25">
      <c r="I837" s="31">
        <v>0</v>
      </c>
      <c r="J837" s="121">
        <f t="shared" si="148"/>
        <v>0</v>
      </c>
      <c r="K837" s="122" t="e">
        <f>MAX(0,($F837-0+PV(a!$E$8/12,2*$U837*a!$E$9,$W837,0,1)))</f>
        <v>#N/A</v>
      </c>
      <c r="L837" s="122" t="e">
        <f t="shared" si="155"/>
        <v>#N/A</v>
      </c>
      <c r="M837" s="114" t="e">
        <f t="shared" si="156"/>
        <v>#N/A</v>
      </c>
      <c r="N837" s="122" t="e">
        <f>-1*PMT(a!$E$8/12,2*$U837*a!$E$9,$F837-a!$E$4-$I837,0,1)</f>
        <v>#N/A</v>
      </c>
      <c r="O837" s="123" t="e">
        <f>-1*PMT(a!$E$8/12,2*$U837*a!$E$9,$F837-a!$E$4-$J837,0,1)</f>
        <v>#N/A</v>
      </c>
      <c r="P837" s="123" t="e">
        <f t="shared" si="149"/>
        <v>#N/A</v>
      </c>
      <c r="Q837" s="123" t="e">
        <f t="shared" si="150"/>
        <v>#N/A</v>
      </c>
      <c r="R837" s="114" t="e">
        <f>IF($M837&lt;$I837,"Error",IF(AND($K837&gt;$J837,$M837&gt;$K837),"Error",IF(AND($K837&lt;$J837,$M837&gt;$J837),"Error",-1*PMT(a!$E$8/12,2*$U837*a!$E$9,$F837-$M837-a!$E$4,0,1))))</f>
        <v>#N/A</v>
      </c>
      <c r="S837" s="32">
        <f t="shared" si="151"/>
        <v>1</v>
      </c>
      <c r="T837" s="33" t="e">
        <f t="shared" si="152"/>
        <v>#N/A</v>
      </c>
      <c r="U837" s="33" t="e">
        <f t="shared" si="147"/>
        <v>#N/A</v>
      </c>
      <c r="V837" s="33" t="e">
        <f t="shared" si="153"/>
        <v>#N/A</v>
      </c>
      <c r="W837" s="124">
        <f t="shared" si="154"/>
        <v>0</v>
      </c>
    </row>
    <row r="838" spans="9:23" x14ac:dyDescent="0.25">
      <c r="I838" s="31">
        <v>0</v>
      </c>
      <c r="J838" s="121">
        <f t="shared" si="148"/>
        <v>0</v>
      </c>
      <c r="K838" s="122" t="e">
        <f>MAX(0,($F838-0+PV(a!$E$8/12,2*$U838*a!$E$9,$W838,0,1)))</f>
        <v>#N/A</v>
      </c>
      <c r="L838" s="122" t="e">
        <f t="shared" si="155"/>
        <v>#N/A</v>
      </c>
      <c r="M838" s="114" t="e">
        <f t="shared" si="156"/>
        <v>#N/A</v>
      </c>
      <c r="N838" s="122" t="e">
        <f>-1*PMT(a!$E$8/12,2*$U838*a!$E$9,$F838-a!$E$4-$I838,0,1)</f>
        <v>#N/A</v>
      </c>
      <c r="O838" s="123" t="e">
        <f>-1*PMT(a!$E$8/12,2*$U838*a!$E$9,$F838-a!$E$4-$J838,0,1)</f>
        <v>#N/A</v>
      </c>
      <c r="P838" s="123" t="e">
        <f t="shared" si="149"/>
        <v>#N/A</v>
      </c>
      <c r="Q838" s="123" t="e">
        <f t="shared" si="150"/>
        <v>#N/A</v>
      </c>
      <c r="R838" s="114" t="e">
        <f>IF($M838&lt;$I838,"Error",IF(AND($K838&gt;$J838,$M838&gt;$K838),"Error",IF(AND($K838&lt;$J838,$M838&gt;$J838),"Error",-1*PMT(a!$E$8/12,2*$U838*a!$E$9,$F838-$M838-a!$E$4,0,1))))</f>
        <v>#N/A</v>
      </c>
      <c r="S838" s="32">
        <f t="shared" si="151"/>
        <v>1</v>
      </c>
      <c r="T838" s="33" t="e">
        <f t="shared" si="152"/>
        <v>#N/A</v>
      </c>
      <c r="U838" s="33" t="e">
        <f t="shared" si="147"/>
        <v>#N/A</v>
      </c>
      <c r="V838" s="33" t="e">
        <f t="shared" si="153"/>
        <v>#N/A</v>
      </c>
      <c r="W838" s="124">
        <f t="shared" si="154"/>
        <v>0</v>
      </c>
    </row>
    <row r="839" spans="9:23" x14ac:dyDescent="0.25">
      <c r="I839" s="31">
        <v>0</v>
      </c>
      <c r="J839" s="121">
        <f t="shared" si="148"/>
        <v>0</v>
      </c>
      <c r="K839" s="122" t="e">
        <f>MAX(0,($F839-0+PV(a!$E$8/12,2*$U839*a!$E$9,$W839,0,1)))</f>
        <v>#N/A</v>
      </c>
      <c r="L839" s="122" t="e">
        <f t="shared" si="155"/>
        <v>#N/A</v>
      </c>
      <c r="M839" s="114" t="e">
        <f t="shared" si="156"/>
        <v>#N/A</v>
      </c>
      <c r="N839" s="122" t="e">
        <f>-1*PMT(a!$E$8/12,2*$U839*a!$E$9,$F839-a!$E$4-$I839,0,1)</f>
        <v>#N/A</v>
      </c>
      <c r="O839" s="123" t="e">
        <f>-1*PMT(a!$E$8/12,2*$U839*a!$E$9,$F839-a!$E$4-$J839,0,1)</f>
        <v>#N/A</v>
      </c>
      <c r="P839" s="123" t="e">
        <f t="shared" si="149"/>
        <v>#N/A</v>
      </c>
      <c r="Q839" s="123" t="e">
        <f t="shared" si="150"/>
        <v>#N/A</v>
      </c>
      <c r="R839" s="114" t="e">
        <f>IF($M839&lt;$I839,"Error",IF(AND($K839&gt;$J839,$M839&gt;$K839),"Error",IF(AND($K839&lt;$J839,$M839&gt;$J839),"Error",-1*PMT(a!$E$8/12,2*$U839*a!$E$9,$F839-$M839-a!$E$4,0,1))))</f>
        <v>#N/A</v>
      </c>
      <c r="S839" s="32">
        <f t="shared" si="151"/>
        <v>1</v>
      </c>
      <c r="T839" s="33" t="e">
        <f t="shared" si="152"/>
        <v>#N/A</v>
      </c>
      <c r="U839" s="33" t="e">
        <f t="shared" si="147"/>
        <v>#N/A</v>
      </c>
      <c r="V839" s="33" t="e">
        <f t="shared" si="153"/>
        <v>#N/A</v>
      </c>
      <c r="W839" s="124">
        <f t="shared" si="154"/>
        <v>0</v>
      </c>
    </row>
    <row r="840" spans="9:23" x14ac:dyDescent="0.25">
      <c r="I840" s="31">
        <v>0</v>
      </c>
      <c r="J840" s="121">
        <f t="shared" si="148"/>
        <v>0</v>
      </c>
      <c r="K840" s="122" t="e">
        <f>MAX(0,($F840-0+PV(a!$E$8/12,2*$U840*a!$E$9,$W840,0,1)))</f>
        <v>#N/A</v>
      </c>
      <c r="L840" s="122" t="e">
        <f t="shared" si="155"/>
        <v>#N/A</v>
      </c>
      <c r="M840" s="114" t="e">
        <f t="shared" si="156"/>
        <v>#N/A</v>
      </c>
      <c r="N840" s="122" t="e">
        <f>-1*PMT(a!$E$8/12,2*$U840*a!$E$9,$F840-a!$E$4-$I840,0,1)</f>
        <v>#N/A</v>
      </c>
      <c r="O840" s="123" t="e">
        <f>-1*PMT(a!$E$8/12,2*$U840*a!$E$9,$F840-a!$E$4-$J840,0,1)</f>
        <v>#N/A</v>
      </c>
      <c r="P840" s="123" t="e">
        <f t="shared" si="149"/>
        <v>#N/A</v>
      </c>
      <c r="Q840" s="123" t="e">
        <f t="shared" si="150"/>
        <v>#N/A</v>
      </c>
      <c r="R840" s="114" t="e">
        <f>IF($M840&lt;$I840,"Error",IF(AND($K840&gt;$J840,$M840&gt;$K840),"Error",IF(AND($K840&lt;$J840,$M840&gt;$J840),"Error",-1*PMT(a!$E$8/12,2*$U840*a!$E$9,$F840-$M840-a!$E$4,0,1))))</f>
        <v>#N/A</v>
      </c>
      <c r="S840" s="32">
        <f t="shared" si="151"/>
        <v>1</v>
      </c>
      <c r="T840" s="33" t="e">
        <f t="shared" si="152"/>
        <v>#N/A</v>
      </c>
      <c r="U840" s="33" t="e">
        <f t="shared" ref="U840:U903" si="157">$T840-(11/24)</f>
        <v>#N/A</v>
      </c>
      <c r="V840" s="33" t="e">
        <f t="shared" si="153"/>
        <v>#N/A</v>
      </c>
      <c r="W840" s="124">
        <f t="shared" si="154"/>
        <v>0</v>
      </c>
    </row>
    <row r="841" spans="9:23" x14ac:dyDescent="0.25">
      <c r="I841" s="31">
        <v>0</v>
      </c>
      <c r="J841" s="121">
        <f t="shared" si="148"/>
        <v>0</v>
      </c>
      <c r="K841" s="122" t="e">
        <f>MAX(0,($F841-0+PV(a!$E$8/12,2*$U841*a!$E$9,$W841,0,1)))</f>
        <v>#N/A</v>
      </c>
      <c r="L841" s="122" t="e">
        <f t="shared" si="155"/>
        <v>#N/A</v>
      </c>
      <c r="M841" s="114" t="e">
        <f t="shared" si="156"/>
        <v>#N/A</v>
      </c>
      <c r="N841" s="122" t="e">
        <f>-1*PMT(a!$E$8/12,2*$U841*a!$E$9,$F841-a!$E$4-$I841,0,1)</f>
        <v>#N/A</v>
      </c>
      <c r="O841" s="123" t="e">
        <f>-1*PMT(a!$E$8/12,2*$U841*a!$E$9,$F841-a!$E$4-$J841,0,1)</f>
        <v>#N/A</v>
      </c>
      <c r="P841" s="123" t="e">
        <f t="shared" si="149"/>
        <v>#N/A</v>
      </c>
      <c r="Q841" s="123" t="e">
        <f t="shared" si="150"/>
        <v>#N/A</v>
      </c>
      <c r="R841" s="114" t="e">
        <f>IF($M841&lt;$I841,"Error",IF(AND($K841&gt;$J841,$M841&gt;$K841),"Error",IF(AND($K841&lt;$J841,$M841&gt;$J841),"Error",-1*PMT(a!$E$8/12,2*$U841*a!$E$9,$F841-$M841-a!$E$4,0,1))))</f>
        <v>#N/A</v>
      </c>
      <c r="S841" s="32">
        <f t="shared" si="151"/>
        <v>1</v>
      </c>
      <c r="T841" s="33" t="e">
        <f t="shared" si="152"/>
        <v>#N/A</v>
      </c>
      <c r="U841" s="33" t="e">
        <f t="shared" si="157"/>
        <v>#N/A</v>
      </c>
      <c r="V841" s="33" t="e">
        <f t="shared" si="153"/>
        <v>#N/A</v>
      </c>
      <c r="W841" s="124">
        <f t="shared" si="154"/>
        <v>0</v>
      </c>
    </row>
    <row r="842" spans="9:23" x14ac:dyDescent="0.25">
      <c r="I842" s="31">
        <v>0</v>
      </c>
      <c r="J842" s="121">
        <f t="shared" si="148"/>
        <v>0</v>
      </c>
      <c r="K842" s="122" t="e">
        <f>MAX(0,($F842-0+PV(a!$E$8/12,2*$U842*a!$E$9,$W842,0,1)))</f>
        <v>#N/A</v>
      </c>
      <c r="L842" s="122" t="e">
        <f t="shared" si="155"/>
        <v>#N/A</v>
      </c>
      <c r="M842" s="114" t="e">
        <f t="shared" si="156"/>
        <v>#N/A</v>
      </c>
      <c r="N842" s="122" t="e">
        <f>-1*PMT(a!$E$8/12,2*$U842*a!$E$9,$F842-a!$E$4-$I842,0,1)</f>
        <v>#N/A</v>
      </c>
      <c r="O842" s="123" t="e">
        <f>-1*PMT(a!$E$8/12,2*$U842*a!$E$9,$F842-a!$E$4-$J842,0,1)</f>
        <v>#N/A</v>
      </c>
      <c r="P842" s="123" t="e">
        <f t="shared" si="149"/>
        <v>#N/A</v>
      </c>
      <c r="Q842" s="123" t="e">
        <f t="shared" si="150"/>
        <v>#N/A</v>
      </c>
      <c r="R842" s="114" t="e">
        <f>IF($M842&lt;$I842,"Error",IF(AND($K842&gt;$J842,$M842&gt;$K842),"Error",IF(AND($K842&lt;$J842,$M842&gt;$J842),"Error",-1*PMT(a!$E$8/12,2*$U842*a!$E$9,$F842-$M842-a!$E$4,0,1))))</f>
        <v>#N/A</v>
      </c>
      <c r="S842" s="32">
        <f t="shared" si="151"/>
        <v>1</v>
      </c>
      <c r="T842" s="33" t="e">
        <f t="shared" si="152"/>
        <v>#N/A</v>
      </c>
      <c r="U842" s="33" t="e">
        <f t="shared" si="157"/>
        <v>#N/A</v>
      </c>
      <c r="V842" s="33" t="e">
        <f t="shared" si="153"/>
        <v>#N/A</v>
      </c>
      <c r="W842" s="124">
        <f t="shared" si="154"/>
        <v>0</v>
      </c>
    </row>
    <row r="843" spans="9:23" x14ac:dyDescent="0.25">
      <c r="I843" s="31">
        <v>0</v>
      </c>
      <c r="J843" s="121">
        <f t="shared" si="148"/>
        <v>0</v>
      </c>
      <c r="K843" s="122" t="e">
        <f>MAX(0,($F843-0+PV(a!$E$8/12,2*$U843*a!$E$9,$W843,0,1)))</f>
        <v>#N/A</v>
      </c>
      <c r="L843" s="122" t="e">
        <f t="shared" si="155"/>
        <v>#N/A</v>
      </c>
      <c r="M843" s="114" t="e">
        <f t="shared" si="156"/>
        <v>#N/A</v>
      </c>
      <c r="N843" s="122" t="e">
        <f>-1*PMT(a!$E$8/12,2*$U843*a!$E$9,$F843-a!$E$4-$I843,0,1)</f>
        <v>#N/A</v>
      </c>
      <c r="O843" s="123" t="e">
        <f>-1*PMT(a!$E$8/12,2*$U843*a!$E$9,$F843-a!$E$4-$J843,0,1)</f>
        <v>#N/A</v>
      </c>
      <c r="P843" s="123" t="e">
        <f t="shared" si="149"/>
        <v>#N/A</v>
      </c>
      <c r="Q843" s="123" t="e">
        <f t="shared" si="150"/>
        <v>#N/A</v>
      </c>
      <c r="R843" s="114" t="e">
        <f>IF($M843&lt;$I843,"Error",IF(AND($K843&gt;$J843,$M843&gt;$K843),"Error",IF(AND($K843&lt;$J843,$M843&gt;$J843),"Error",-1*PMT(a!$E$8/12,2*$U843*a!$E$9,$F843-$M843-a!$E$4,0,1))))</f>
        <v>#N/A</v>
      </c>
      <c r="S843" s="32">
        <f t="shared" si="151"/>
        <v>1</v>
      </c>
      <c r="T843" s="33" t="e">
        <f t="shared" si="152"/>
        <v>#N/A</v>
      </c>
      <c r="U843" s="33" t="e">
        <f t="shared" si="157"/>
        <v>#N/A</v>
      </c>
      <c r="V843" s="33" t="e">
        <f t="shared" si="153"/>
        <v>#N/A</v>
      </c>
      <c r="W843" s="124">
        <f t="shared" si="154"/>
        <v>0</v>
      </c>
    </row>
    <row r="844" spans="9:23" x14ac:dyDescent="0.25">
      <c r="I844" s="31">
        <v>0</v>
      </c>
      <c r="J844" s="121">
        <f t="shared" si="148"/>
        <v>0</v>
      </c>
      <c r="K844" s="122" t="e">
        <f>MAX(0,($F844-0+PV(a!$E$8/12,2*$U844*a!$E$9,$W844,0,1)))</f>
        <v>#N/A</v>
      </c>
      <c r="L844" s="122" t="e">
        <f t="shared" si="155"/>
        <v>#N/A</v>
      </c>
      <c r="M844" s="114" t="e">
        <f t="shared" si="156"/>
        <v>#N/A</v>
      </c>
      <c r="N844" s="122" t="e">
        <f>-1*PMT(a!$E$8/12,2*$U844*a!$E$9,$F844-a!$E$4-$I844,0,1)</f>
        <v>#N/A</v>
      </c>
      <c r="O844" s="123" t="e">
        <f>-1*PMT(a!$E$8/12,2*$U844*a!$E$9,$F844-a!$E$4-$J844,0,1)</f>
        <v>#N/A</v>
      </c>
      <c r="P844" s="123" t="e">
        <f t="shared" si="149"/>
        <v>#N/A</v>
      </c>
      <c r="Q844" s="123" t="e">
        <f t="shared" si="150"/>
        <v>#N/A</v>
      </c>
      <c r="R844" s="114" t="e">
        <f>IF($M844&lt;$I844,"Error",IF(AND($K844&gt;$J844,$M844&gt;$K844),"Error",IF(AND($K844&lt;$J844,$M844&gt;$J844),"Error",-1*PMT(a!$E$8/12,2*$U844*a!$E$9,$F844-$M844-a!$E$4,0,1))))</f>
        <v>#N/A</v>
      </c>
      <c r="S844" s="32">
        <f t="shared" si="151"/>
        <v>1</v>
      </c>
      <c r="T844" s="33" t="e">
        <f t="shared" si="152"/>
        <v>#N/A</v>
      </c>
      <c r="U844" s="33" t="e">
        <f t="shared" si="157"/>
        <v>#N/A</v>
      </c>
      <c r="V844" s="33" t="e">
        <f t="shared" si="153"/>
        <v>#N/A</v>
      </c>
      <c r="W844" s="124">
        <f t="shared" si="154"/>
        <v>0</v>
      </c>
    </row>
    <row r="845" spans="9:23" x14ac:dyDescent="0.25">
      <c r="I845" s="31">
        <v>0</v>
      </c>
      <c r="J845" s="121">
        <f t="shared" si="148"/>
        <v>0</v>
      </c>
      <c r="K845" s="122" t="e">
        <f>MAX(0,($F845-0+PV(a!$E$8/12,2*$U845*a!$E$9,$W845,0,1)))</f>
        <v>#N/A</v>
      </c>
      <c r="L845" s="122" t="e">
        <f t="shared" si="155"/>
        <v>#N/A</v>
      </c>
      <c r="M845" s="114" t="e">
        <f t="shared" si="156"/>
        <v>#N/A</v>
      </c>
      <c r="N845" s="122" t="e">
        <f>-1*PMT(a!$E$8/12,2*$U845*a!$E$9,$F845-a!$E$4-$I845,0,1)</f>
        <v>#N/A</v>
      </c>
      <c r="O845" s="123" t="e">
        <f>-1*PMT(a!$E$8/12,2*$U845*a!$E$9,$F845-a!$E$4-$J845,0,1)</f>
        <v>#N/A</v>
      </c>
      <c r="P845" s="123" t="e">
        <f t="shared" si="149"/>
        <v>#N/A</v>
      </c>
      <c r="Q845" s="123" t="e">
        <f t="shared" si="150"/>
        <v>#N/A</v>
      </c>
      <c r="R845" s="114" t="e">
        <f>IF($M845&lt;$I845,"Error",IF(AND($K845&gt;$J845,$M845&gt;$K845),"Error",IF(AND($K845&lt;$J845,$M845&gt;$J845),"Error",-1*PMT(a!$E$8/12,2*$U845*a!$E$9,$F845-$M845-a!$E$4,0,1))))</f>
        <v>#N/A</v>
      </c>
      <c r="S845" s="32">
        <f t="shared" si="151"/>
        <v>1</v>
      </c>
      <c r="T845" s="33" t="e">
        <f t="shared" si="152"/>
        <v>#N/A</v>
      </c>
      <c r="U845" s="33" t="e">
        <f t="shared" si="157"/>
        <v>#N/A</v>
      </c>
      <c r="V845" s="33" t="e">
        <f t="shared" si="153"/>
        <v>#N/A</v>
      </c>
      <c r="W845" s="124">
        <f t="shared" si="154"/>
        <v>0</v>
      </c>
    </row>
    <row r="846" spans="9:23" x14ac:dyDescent="0.25">
      <c r="I846" s="31">
        <v>0</v>
      </c>
      <c r="J846" s="121">
        <f t="shared" si="148"/>
        <v>0</v>
      </c>
      <c r="K846" s="122" t="e">
        <f>MAX(0,($F846-0+PV(a!$E$8/12,2*$U846*a!$E$9,$W846,0,1)))</f>
        <v>#N/A</v>
      </c>
      <c r="L846" s="122" t="e">
        <f t="shared" si="155"/>
        <v>#N/A</v>
      </c>
      <c r="M846" s="114" t="e">
        <f t="shared" si="156"/>
        <v>#N/A</v>
      </c>
      <c r="N846" s="122" t="e">
        <f>-1*PMT(a!$E$8/12,2*$U846*a!$E$9,$F846-a!$E$4-$I846,0,1)</f>
        <v>#N/A</v>
      </c>
      <c r="O846" s="123" t="e">
        <f>-1*PMT(a!$E$8/12,2*$U846*a!$E$9,$F846-a!$E$4-$J846,0,1)</f>
        <v>#N/A</v>
      </c>
      <c r="P846" s="123" t="e">
        <f t="shared" si="149"/>
        <v>#N/A</v>
      </c>
      <c r="Q846" s="123" t="e">
        <f t="shared" si="150"/>
        <v>#N/A</v>
      </c>
      <c r="R846" s="114" t="e">
        <f>IF($M846&lt;$I846,"Error",IF(AND($K846&gt;$J846,$M846&gt;$K846),"Error",IF(AND($K846&lt;$J846,$M846&gt;$J846),"Error",-1*PMT(a!$E$8/12,2*$U846*a!$E$9,$F846-$M846-a!$E$4,0,1))))</f>
        <v>#N/A</v>
      </c>
      <c r="S846" s="32">
        <f t="shared" si="151"/>
        <v>1</v>
      </c>
      <c r="T846" s="33" t="e">
        <f t="shared" si="152"/>
        <v>#N/A</v>
      </c>
      <c r="U846" s="33" t="e">
        <f t="shared" si="157"/>
        <v>#N/A</v>
      </c>
      <c r="V846" s="33" t="e">
        <f t="shared" si="153"/>
        <v>#N/A</v>
      </c>
      <c r="W846" s="124">
        <f t="shared" si="154"/>
        <v>0</v>
      </c>
    </row>
    <row r="847" spans="9:23" x14ac:dyDescent="0.25">
      <c r="I847" s="31">
        <v>0</v>
      </c>
      <c r="J847" s="121">
        <f t="shared" si="148"/>
        <v>0</v>
      </c>
      <c r="K847" s="122" t="e">
        <f>MAX(0,($F847-0+PV(a!$E$8/12,2*$U847*a!$E$9,$W847,0,1)))</f>
        <v>#N/A</v>
      </c>
      <c r="L847" s="122" t="e">
        <f t="shared" si="155"/>
        <v>#N/A</v>
      </c>
      <c r="M847" s="114" t="e">
        <f t="shared" si="156"/>
        <v>#N/A</v>
      </c>
      <c r="N847" s="122" t="e">
        <f>-1*PMT(a!$E$8/12,2*$U847*a!$E$9,$F847-a!$E$4-$I847,0,1)</f>
        <v>#N/A</v>
      </c>
      <c r="O847" s="123" t="e">
        <f>-1*PMT(a!$E$8/12,2*$U847*a!$E$9,$F847-a!$E$4-$J847,0,1)</f>
        <v>#N/A</v>
      </c>
      <c r="P847" s="123" t="e">
        <f t="shared" si="149"/>
        <v>#N/A</v>
      </c>
      <c r="Q847" s="123" t="e">
        <f t="shared" si="150"/>
        <v>#N/A</v>
      </c>
      <c r="R847" s="114" t="e">
        <f>IF($M847&lt;$I847,"Error",IF(AND($K847&gt;$J847,$M847&gt;$K847),"Error",IF(AND($K847&lt;$J847,$M847&gt;$J847),"Error",-1*PMT(a!$E$8/12,2*$U847*a!$E$9,$F847-$M847-a!$E$4,0,1))))</f>
        <v>#N/A</v>
      </c>
      <c r="S847" s="32">
        <f t="shared" si="151"/>
        <v>1</v>
      </c>
      <c r="T847" s="33" t="e">
        <f t="shared" si="152"/>
        <v>#N/A</v>
      </c>
      <c r="U847" s="33" t="e">
        <f t="shared" si="157"/>
        <v>#N/A</v>
      </c>
      <c r="V847" s="33" t="e">
        <f t="shared" si="153"/>
        <v>#N/A</v>
      </c>
      <c r="W847" s="124">
        <f t="shared" si="154"/>
        <v>0</v>
      </c>
    </row>
    <row r="848" spans="9:23" x14ac:dyDescent="0.25">
      <c r="I848" s="31">
        <v>0</v>
      </c>
      <c r="J848" s="121">
        <f t="shared" si="148"/>
        <v>0</v>
      </c>
      <c r="K848" s="122" t="e">
        <f>MAX(0,($F848-0+PV(a!$E$8/12,2*$U848*a!$E$9,$W848,0,1)))</f>
        <v>#N/A</v>
      </c>
      <c r="L848" s="122" t="e">
        <f t="shared" si="155"/>
        <v>#N/A</v>
      </c>
      <c r="M848" s="114" t="e">
        <f t="shared" si="156"/>
        <v>#N/A</v>
      </c>
      <c r="N848" s="122" t="e">
        <f>-1*PMT(a!$E$8/12,2*$U848*a!$E$9,$F848-a!$E$4-$I848,0,1)</f>
        <v>#N/A</v>
      </c>
      <c r="O848" s="123" t="e">
        <f>-1*PMT(a!$E$8/12,2*$U848*a!$E$9,$F848-a!$E$4-$J848,0,1)</f>
        <v>#N/A</v>
      </c>
      <c r="P848" s="123" t="e">
        <f t="shared" si="149"/>
        <v>#N/A</v>
      </c>
      <c r="Q848" s="123" t="e">
        <f t="shared" si="150"/>
        <v>#N/A</v>
      </c>
      <c r="R848" s="114" t="e">
        <f>IF($M848&lt;$I848,"Error",IF(AND($K848&gt;$J848,$M848&gt;$K848),"Error",IF(AND($K848&lt;$J848,$M848&gt;$J848),"Error",-1*PMT(a!$E$8/12,2*$U848*a!$E$9,$F848-$M848-a!$E$4,0,1))))</f>
        <v>#N/A</v>
      </c>
      <c r="S848" s="32">
        <f t="shared" si="151"/>
        <v>1</v>
      </c>
      <c r="T848" s="33" t="e">
        <f t="shared" si="152"/>
        <v>#N/A</v>
      </c>
      <c r="U848" s="33" t="e">
        <f t="shared" si="157"/>
        <v>#N/A</v>
      </c>
      <c r="V848" s="33" t="e">
        <f t="shared" si="153"/>
        <v>#N/A</v>
      </c>
      <c r="W848" s="124">
        <f t="shared" si="154"/>
        <v>0</v>
      </c>
    </row>
    <row r="849" spans="9:23" x14ac:dyDescent="0.25">
      <c r="I849" s="31">
        <v>0</v>
      </c>
      <c r="J849" s="121">
        <f t="shared" si="148"/>
        <v>0</v>
      </c>
      <c r="K849" s="122" t="e">
        <f>MAX(0,($F849-0+PV(a!$E$8/12,2*$U849*a!$E$9,$W849,0,1)))</f>
        <v>#N/A</v>
      </c>
      <c r="L849" s="122" t="e">
        <f t="shared" si="155"/>
        <v>#N/A</v>
      </c>
      <c r="M849" s="114" t="e">
        <f t="shared" si="156"/>
        <v>#N/A</v>
      </c>
      <c r="N849" s="122" t="e">
        <f>-1*PMT(a!$E$8/12,2*$U849*a!$E$9,$F849-a!$E$4-$I849,0,1)</f>
        <v>#N/A</v>
      </c>
      <c r="O849" s="123" t="e">
        <f>-1*PMT(a!$E$8/12,2*$U849*a!$E$9,$F849-a!$E$4-$J849,0,1)</f>
        <v>#N/A</v>
      </c>
      <c r="P849" s="123" t="e">
        <f t="shared" si="149"/>
        <v>#N/A</v>
      </c>
      <c r="Q849" s="123" t="e">
        <f t="shared" si="150"/>
        <v>#N/A</v>
      </c>
      <c r="R849" s="114" t="e">
        <f>IF($M849&lt;$I849,"Error",IF(AND($K849&gt;$J849,$M849&gt;$K849),"Error",IF(AND($K849&lt;$J849,$M849&gt;$J849),"Error",-1*PMT(a!$E$8/12,2*$U849*a!$E$9,$F849-$M849-a!$E$4,0,1))))</f>
        <v>#N/A</v>
      </c>
      <c r="S849" s="32">
        <f t="shared" si="151"/>
        <v>1</v>
      </c>
      <c r="T849" s="33" t="e">
        <f t="shared" si="152"/>
        <v>#N/A</v>
      </c>
      <c r="U849" s="33" t="e">
        <f t="shared" si="157"/>
        <v>#N/A</v>
      </c>
      <c r="V849" s="33" t="e">
        <f t="shared" si="153"/>
        <v>#N/A</v>
      </c>
      <c r="W849" s="124">
        <f t="shared" si="154"/>
        <v>0</v>
      </c>
    </row>
    <row r="850" spans="9:23" x14ac:dyDescent="0.25">
      <c r="I850" s="31">
        <v>0</v>
      </c>
      <c r="J850" s="121">
        <f t="shared" si="148"/>
        <v>0</v>
      </c>
      <c r="K850" s="122" t="e">
        <f>MAX(0,($F850-0+PV(a!$E$8/12,2*$U850*a!$E$9,$W850,0,1)))</f>
        <v>#N/A</v>
      </c>
      <c r="L850" s="122" t="e">
        <f t="shared" si="155"/>
        <v>#N/A</v>
      </c>
      <c r="M850" s="114" t="e">
        <f t="shared" si="156"/>
        <v>#N/A</v>
      </c>
      <c r="N850" s="122" t="e">
        <f>-1*PMT(a!$E$8/12,2*$U850*a!$E$9,$F850-a!$E$4-$I850,0,1)</f>
        <v>#N/A</v>
      </c>
      <c r="O850" s="123" t="e">
        <f>-1*PMT(a!$E$8/12,2*$U850*a!$E$9,$F850-a!$E$4-$J850,0,1)</f>
        <v>#N/A</v>
      </c>
      <c r="P850" s="123" t="e">
        <f t="shared" si="149"/>
        <v>#N/A</v>
      </c>
      <c r="Q850" s="123" t="e">
        <f t="shared" si="150"/>
        <v>#N/A</v>
      </c>
      <c r="R850" s="114" t="e">
        <f>IF($M850&lt;$I850,"Error",IF(AND($K850&gt;$J850,$M850&gt;$K850),"Error",IF(AND($K850&lt;$J850,$M850&gt;$J850),"Error",-1*PMT(a!$E$8/12,2*$U850*a!$E$9,$F850-$M850-a!$E$4,0,1))))</f>
        <v>#N/A</v>
      </c>
      <c r="S850" s="32">
        <f t="shared" si="151"/>
        <v>1</v>
      </c>
      <c r="T850" s="33" t="e">
        <f t="shared" si="152"/>
        <v>#N/A</v>
      </c>
      <c r="U850" s="33" t="e">
        <f t="shared" si="157"/>
        <v>#N/A</v>
      </c>
      <c r="V850" s="33" t="e">
        <f t="shared" si="153"/>
        <v>#N/A</v>
      </c>
      <c r="W850" s="124">
        <f t="shared" si="154"/>
        <v>0</v>
      </c>
    </row>
    <row r="851" spans="9:23" x14ac:dyDescent="0.25">
      <c r="I851" s="31">
        <v>0</v>
      </c>
      <c r="J851" s="121">
        <f t="shared" si="148"/>
        <v>0</v>
      </c>
      <c r="K851" s="122" t="e">
        <f>MAX(0,($F851-0+PV(a!$E$8/12,2*$U851*a!$E$9,$W851,0,1)))</f>
        <v>#N/A</v>
      </c>
      <c r="L851" s="122" t="e">
        <f t="shared" si="155"/>
        <v>#N/A</v>
      </c>
      <c r="M851" s="114" t="e">
        <f t="shared" si="156"/>
        <v>#N/A</v>
      </c>
      <c r="N851" s="122" t="e">
        <f>-1*PMT(a!$E$8/12,2*$U851*a!$E$9,$F851-a!$E$4-$I851,0,1)</f>
        <v>#N/A</v>
      </c>
      <c r="O851" s="123" t="e">
        <f>-1*PMT(a!$E$8/12,2*$U851*a!$E$9,$F851-a!$E$4-$J851,0,1)</f>
        <v>#N/A</v>
      </c>
      <c r="P851" s="123" t="e">
        <f t="shared" si="149"/>
        <v>#N/A</v>
      </c>
      <c r="Q851" s="123" t="e">
        <f t="shared" si="150"/>
        <v>#N/A</v>
      </c>
      <c r="R851" s="114" t="e">
        <f>IF($M851&lt;$I851,"Error",IF(AND($K851&gt;$J851,$M851&gt;$K851),"Error",IF(AND($K851&lt;$J851,$M851&gt;$J851),"Error",-1*PMT(a!$E$8/12,2*$U851*a!$E$9,$F851-$M851-a!$E$4,0,1))))</f>
        <v>#N/A</v>
      </c>
      <c r="S851" s="32">
        <f t="shared" si="151"/>
        <v>1</v>
      </c>
      <c r="T851" s="33" t="e">
        <f t="shared" si="152"/>
        <v>#N/A</v>
      </c>
      <c r="U851" s="33" t="e">
        <f t="shared" si="157"/>
        <v>#N/A</v>
      </c>
      <c r="V851" s="33" t="e">
        <f t="shared" si="153"/>
        <v>#N/A</v>
      </c>
      <c r="W851" s="124">
        <f t="shared" si="154"/>
        <v>0</v>
      </c>
    </row>
    <row r="852" spans="9:23" x14ac:dyDescent="0.25">
      <c r="I852" s="31">
        <v>0</v>
      </c>
      <c r="J852" s="121">
        <f t="shared" si="148"/>
        <v>0</v>
      </c>
      <c r="K852" s="122" t="e">
        <f>MAX(0,($F852-0+PV(a!$E$8/12,2*$U852*a!$E$9,$W852,0,1)))</f>
        <v>#N/A</v>
      </c>
      <c r="L852" s="122" t="e">
        <f t="shared" si="155"/>
        <v>#N/A</v>
      </c>
      <c r="M852" s="114" t="e">
        <f t="shared" si="156"/>
        <v>#N/A</v>
      </c>
      <c r="N852" s="122" t="e">
        <f>-1*PMT(a!$E$8/12,2*$U852*a!$E$9,$F852-a!$E$4-$I852,0,1)</f>
        <v>#N/A</v>
      </c>
      <c r="O852" s="123" t="e">
        <f>-1*PMT(a!$E$8/12,2*$U852*a!$E$9,$F852-a!$E$4-$J852,0,1)</f>
        <v>#N/A</v>
      </c>
      <c r="P852" s="123" t="e">
        <f t="shared" si="149"/>
        <v>#N/A</v>
      </c>
      <c r="Q852" s="123" t="e">
        <f t="shared" si="150"/>
        <v>#N/A</v>
      </c>
      <c r="R852" s="114" t="e">
        <f>IF($M852&lt;$I852,"Error",IF(AND($K852&gt;$J852,$M852&gt;$K852),"Error",IF(AND($K852&lt;$J852,$M852&gt;$J852),"Error",-1*PMT(a!$E$8/12,2*$U852*a!$E$9,$F852-$M852-a!$E$4,0,1))))</f>
        <v>#N/A</v>
      </c>
      <c r="S852" s="32">
        <f t="shared" si="151"/>
        <v>1</v>
      </c>
      <c r="T852" s="33" t="e">
        <f t="shared" si="152"/>
        <v>#N/A</v>
      </c>
      <c r="U852" s="33" t="e">
        <f t="shared" si="157"/>
        <v>#N/A</v>
      </c>
      <c r="V852" s="33" t="e">
        <f t="shared" si="153"/>
        <v>#N/A</v>
      </c>
      <c r="W852" s="124">
        <f t="shared" si="154"/>
        <v>0</v>
      </c>
    </row>
    <row r="853" spans="9:23" x14ac:dyDescent="0.25">
      <c r="I853" s="31">
        <v>0</v>
      </c>
      <c r="J853" s="121">
        <f t="shared" si="148"/>
        <v>0</v>
      </c>
      <c r="K853" s="122" t="e">
        <f>MAX(0,($F853-0+PV(a!$E$8/12,2*$U853*a!$E$9,$W853,0,1)))</f>
        <v>#N/A</v>
      </c>
      <c r="L853" s="122" t="e">
        <f t="shared" si="155"/>
        <v>#N/A</v>
      </c>
      <c r="M853" s="114" t="e">
        <f t="shared" si="156"/>
        <v>#N/A</v>
      </c>
      <c r="N853" s="122" t="e">
        <f>-1*PMT(a!$E$8/12,2*$U853*a!$E$9,$F853-a!$E$4-$I853,0,1)</f>
        <v>#N/A</v>
      </c>
      <c r="O853" s="123" t="e">
        <f>-1*PMT(a!$E$8/12,2*$U853*a!$E$9,$F853-a!$E$4-$J853,0,1)</f>
        <v>#N/A</v>
      </c>
      <c r="P853" s="123" t="e">
        <f t="shared" si="149"/>
        <v>#N/A</v>
      </c>
      <c r="Q853" s="123" t="e">
        <f t="shared" si="150"/>
        <v>#N/A</v>
      </c>
      <c r="R853" s="114" t="e">
        <f>IF($M853&lt;$I853,"Error",IF(AND($K853&gt;$J853,$M853&gt;$K853),"Error",IF(AND($K853&lt;$J853,$M853&gt;$J853),"Error",-1*PMT(a!$E$8/12,2*$U853*a!$E$9,$F853-$M853-a!$E$4,0,1))))</f>
        <v>#N/A</v>
      </c>
      <c r="S853" s="32">
        <f t="shared" si="151"/>
        <v>1</v>
      </c>
      <c r="T853" s="33" t="e">
        <f t="shared" si="152"/>
        <v>#N/A</v>
      </c>
      <c r="U853" s="33" t="e">
        <f t="shared" si="157"/>
        <v>#N/A</v>
      </c>
      <c r="V853" s="33" t="e">
        <f t="shared" si="153"/>
        <v>#N/A</v>
      </c>
      <c r="W853" s="124">
        <f t="shared" si="154"/>
        <v>0</v>
      </c>
    </row>
    <row r="854" spans="9:23" x14ac:dyDescent="0.25">
      <c r="I854" s="31">
        <v>0</v>
      </c>
      <c r="J854" s="121">
        <f t="shared" ref="J854:J917" si="158">F854*0.25</f>
        <v>0</v>
      </c>
      <c r="K854" s="122" t="e">
        <f>MAX(0,($F854-0+PV(a!$E$8/12,2*$U854*a!$E$9,$W854,0,1)))</f>
        <v>#N/A</v>
      </c>
      <c r="L854" s="122" t="e">
        <f t="shared" si="155"/>
        <v>#N/A</v>
      </c>
      <c r="M854" s="114" t="e">
        <f t="shared" si="156"/>
        <v>#N/A</v>
      </c>
      <c r="N854" s="122" t="e">
        <f>-1*PMT(a!$E$8/12,2*$U854*a!$E$9,$F854-a!$E$4-$I854,0,1)</f>
        <v>#N/A</v>
      </c>
      <c r="O854" s="123" t="e">
        <f>-1*PMT(a!$E$8/12,2*$U854*a!$E$9,$F854-a!$E$4-$J854,0,1)</f>
        <v>#N/A</v>
      </c>
      <c r="P854" s="123" t="e">
        <f t="shared" si="149"/>
        <v>#N/A</v>
      </c>
      <c r="Q854" s="123" t="e">
        <f t="shared" si="150"/>
        <v>#N/A</v>
      </c>
      <c r="R854" s="114" t="e">
        <f>IF($M854&lt;$I854,"Error",IF(AND($K854&gt;$J854,$M854&gt;$K854),"Error",IF(AND($K854&lt;$J854,$M854&gt;$J854),"Error",-1*PMT(a!$E$8/12,2*$U854*a!$E$9,$F854-$M854-a!$E$4,0,1))))</f>
        <v>#N/A</v>
      </c>
      <c r="S854" s="32">
        <f t="shared" si="151"/>
        <v>1</v>
      </c>
      <c r="T854" s="33" t="e">
        <f t="shared" si="152"/>
        <v>#N/A</v>
      </c>
      <c r="U854" s="33" t="e">
        <f t="shared" si="157"/>
        <v>#N/A</v>
      </c>
      <c r="V854" s="33" t="e">
        <f t="shared" si="153"/>
        <v>#N/A</v>
      </c>
      <c r="W854" s="124">
        <f t="shared" si="154"/>
        <v>0</v>
      </c>
    </row>
    <row r="855" spans="9:23" x14ac:dyDescent="0.25">
      <c r="I855" s="31">
        <v>0</v>
      </c>
      <c r="J855" s="121">
        <f t="shared" si="158"/>
        <v>0</v>
      </c>
      <c r="K855" s="122" t="e">
        <f>MAX(0,($F855-0+PV(a!$E$8/12,2*$U855*a!$E$9,$W855,0,1)))</f>
        <v>#N/A</v>
      </c>
      <c r="L855" s="122" t="e">
        <f t="shared" si="155"/>
        <v>#N/A</v>
      </c>
      <c r="M855" s="114" t="e">
        <f t="shared" si="156"/>
        <v>#N/A</v>
      </c>
      <c r="N855" s="122" t="e">
        <f>-1*PMT(a!$E$8/12,2*$U855*a!$E$9,$F855-a!$E$4-$I855,0,1)</f>
        <v>#N/A</v>
      </c>
      <c r="O855" s="123" t="e">
        <f>-1*PMT(a!$E$8/12,2*$U855*a!$E$9,$F855-a!$E$4-$J855,0,1)</f>
        <v>#N/A</v>
      </c>
      <c r="P855" s="123" t="e">
        <f t="shared" si="149"/>
        <v>#N/A</v>
      </c>
      <c r="Q855" s="123" t="e">
        <f t="shared" si="150"/>
        <v>#N/A</v>
      </c>
      <c r="R855" s="114" t="e">
        <f>IF($M855&lt;$I855,"Error",IF(AND($K855&gt;$J855,$M855&gt;$K855),"Error",IF(AND($K855&lt;$J855,$M855&gt;$J855),"Error",-1*PMT(a!$E$8/12,2*$U855*a!$E$9,$F855-$M855-a!$E$4,0,1))))</f>
        <v>#N/A</v>
      </c>
      <c r="S855" s="32">
        <f t="shared" si="151"/>
        <v>1</v>
      </c>
      <c r="T855" s="33" t="e">
        <f t="shared" si="152"/>
        <v>#N/A</v>
      </c>
      <c r="U855" s="33" t="e">
        <f t="shared" si="157"/>
        <v>#N/A</v>
      </c>
      <c r="V855" s="33" t="e">
        <f t="shared" si="153"/>
        <v>#N/A</v>
      </c>
      <c r="W855" s="124">
        <f t="shared" si="154"/>
        <v>0</v>
      </c>
    </row>
    <row r="856" spans="9:23" x14ac:dyDescent="0.25">
      <c r="I856" s="31">
        <v>0</v>
      </c>
      <c r="J856" s="121">
        <f t="shared" si="158"/>
        <v>0</v>
      </c>
      <c r="K856" s="122" t="e">
        <f>MAX(0,($F856-0+PV(a!$E$8/12,2*$U856*a!$E$9,$W856,0,1)))</f>
        <v>#N/A</v>
      </c>
      <c r="L856" s="122" t="e">
        <f t="shared" si="155"/>
        <v>#N/A</v>
      </c>
      <c r="M856" s="114" t="e">
        <f t="shared" si="156"/>
        <v>#N/A</v>
      </c>
      <c r="N856" s="122" t="e">
        <f>-1*PMT(a!$E$8/12,2*$U856*a!$E$9,$F856-a!$E$4-$I856,0,1)</f>
        <v>#N/A</v>
      </c>
      <c r="O856" s="123" t="e">
        <f>-1*PMT(a!$E$8/12,2*$U856*a!$E$9,$F856-a!$E$4-$J856,0,1)</f>
        <v>#N/A</v>
      </c>
      <c r="P856" s="123" t="e">
        <f t="shared" si="149"/>
        <v>#N/A</v>
      </c>
      <c r="Q856" s="123" t="e">
        <f t="shared" si="150"/>
        <v>#N/A</v>
      </c>
      <c r="R856" s="114" t="e">
        <f>IF($M856&lt;$I856,"Error",IF(AND($K856&gt;$J856,$M856&gt;$K856),"Error",IF(AND($K856&lt;$J856,$M856&gt;$J856),"Error",-1*PMT(a!$E$8/12,2*$U856*a!$E$9,$F856-$M856-a!$E$4,0,1))))</f>
        <v>#N/A</v>
      </c>
      <c r="S856" s="32">
        <f t="shared" si="151"/>
        <v>1</v>
      </c>
      <c r="T856" s="33" t="e">
        <f t="shared" si="152"/>
        <v>#N/A</v>
      </c>
      <c r="U856" s="33" t="e">
        <f t="shared" si="157"/>
        <v>#N/A</v>
      </c>
      <c r="V856" s="33" t="e">
        <f t="shared" si="153"/>
        <v>#N/A</v>
      </c>
      <c r="W856" s="124">
        <f t="shared" si="154"/>
        <v>0</v>
      </c>
    </row>
    <row r="857" spans="9:23" x14ac:dyDescent="0.25">
      <c r="I857" s="31">
        <v>0</v>
      </c>
      <c r="J857" s="121">
        <f t="shared" si="158"/>
        <v>0</v>
      </c>
      <c r="K857" s="122" t="e">
        <f>MAX(0,($F857-0+PV(a!$E$8/12,2*$U857*a!$E$9,$W857,0,1)))</f>
        <v>#N/A</v>
      </c>
      <c r="L857" s="122" t="e">
        <f t="shared" si="155"/>
        <v>#N/A</v>
      </c>
      <c r="M857" s="114" t="e">
        <f t="shared" si="156"/>
        <v>#N/A</v>
      </c>
      <c r="N857" s="122" t="e">
        <f>-1*PMT(a!$E$8/12,2*$U857*a!$E$9,$F857-a!$E$4-$I857,0,1)</f>
        <v>#N/A</v>
      </c>
      <c r="O857" s="123" t="e">
        <f>-1*PMT(a!$E$8/12,2*$U857*a!$E$9,$F857-a!$E$4-$J857,0,1)</f>
        <v>#N/A</v>
      </c>
      <c r="P857" s="123" t="e">
        <f t="shared" si="149"/>
        <v>#N/A</v>
      </c>
      <c r="Q857" s="123" t="e">
        <f t="shared" si="150"/>
        <v>#N/A</v>
      </c>
      <c r="R857" s="114" t="e">
        <f>IF($M857&lt;$I857,"Error",IF(AND($K857&gt;$J857,$M857&gt;$K857),"Error",IF(AND($K857&lt;$J857,$M857&gt;$J857),"Error",-1*PMT(a!$E$8/12,2*$U857*a!$E$9,$F857-$M857-a!$E$4,0,1))))</f>
        <v>#N/A</v>
      </c>
      <c r="S857" s="32">
        <f t="shared" si="151"/>
        <v>1</v>
      </c>
      <c r="T857" s="33" t="e">
        <f t="shared" si="152"/>
        <v>#N/A</v>
      </c>
      <c r="U857" s="33" t="e">
        <f t="shared" si="157"/>
        <v>#N/A</v>
      </c>
      <c r="V857" s="33" t="e">
        <f t="shared" si="153"/>
        <v>#N/A</v>
      </c>
      <c r="W857" s="124">
        <f t="shared" si="154"/>
        <v>0</v>
      </c>
    </row>
    <row r="858" spans="9:23" x14ac:dyDescent="0.25">
      <c r="I858" s="31">
        <v>0</v>
      </c>
      <c r="J858" s="121">
        <f t="shared" si="158"/>
        <v>0</v>
      </c>
      <c r="K858" s="122" t="e">
        <f>MAX(0,($F858-0+PV(a!$E$8/12,2*$U858*a!$E$9,$W858,0,1)))</f>
        <v>#N/A</v>
      </c>
      <c r="L858" s="122" t="e">
        <f t="shared" si="155"/>
        <v>#N/A</v>
      </c>
      <c r="M858" s="114" t="e">
        <f t="shared" si="156"/>
        <v>#N/A</v>
      </c>
      <c r="N858" s="122" t="e">
        <f>-1*PMT(a!$E$8/12,2*$U858*a!$E$9,$F858-a!$E$4-$I858,0,1)</f>
        <v>#N/A</v>
      </c>
      <c r="O858" s="123" t="e">
        <f>-1*PMT(a!$E$8/12,2*$U858*a!$E$9,$F858-a!$E$4-$J858,0,1)</f>
        <v>#N/A</v>
      </c>
      <c r="P858" s="123" t="e">
        <f t="shared" si="149"/>
        <v>#N/A</v>
      </c>
      <c r="Q858" s="123" t="e">
        <f t="shared" si="150"/>
        <v>#N/A</v>
      </c>
      <c r="R858" s="114" t="e">
        <f>IF($M858&lt;$I858,"Error",IF(AND($K858&gt;$J858,$M858&gt;$K858),"Error",IF(AND($K858&lt;$J858,$M858&gt;$J858),"Error",-1*PMT(a!$E$8/12,2*$U858*a!$E$9,$F858-$M858-a!$E$4,0,1))))</f>
        <v>#N/A</v>
      </c>
      <c r="S858" s="32">
        <f t="shared" si="151"/>
        <v>1</v>
      </c>
      <c r="T858" s="33" t="e">
        <f t="shared" si="152"/>
        <v>#N/A</v>
      </c>
      <c r="U858" s="33" t="e">
        <f t="shared" si="157"/>
        <v>#N/A</v>
      </c>
      <c r="V858" s="33" t="e">
        <f t="shared" si="153"/>
        <v>#N/A</v>
      </c>
      <c r="W858" s="124">
        <f t="shared" si="154"/>
        <v>0</v>
      </c>
    </row>
    <row r="859" spans="9:23" x14ac:dyDescent="0.25">
      <c r="I859" s="31">
        <v>0</v>
      </c>
      <c r="J859" s="121">
        <f t="shared" si="158"/>
        <v>0</v>
      </c>
      <c r="K859" s="122" t="e">
        <f>MAX(0,($F859-0+PV(a!$E$8/12,2*$U859*a!$E$9,$W859,0,1)))</f>
        <v>#N/A</v>
      </c>
      <c r="L859" s="122" t="e">
        <f t="shared" si="155"/>
        <v>#N/A</v>
      </c>
      <c r="M859" s="114" t="e">
        <f t="shared" si="156"/>
        <v>#N/A</v>
      </c>
      <c r="N859" s="122" t="e">
        <f>-1*PMT(a!$E$8/12,2*$U859*a!$E$9,$F859-a!$E$4-$I859,0,1)</f>
        <v>#N/A</v>
      </c>
      <c r="O859" s="123" t="e">
        <f>-1*PMT(a!$E$8/12,2*$U859*a!$E$9,$F859-a!$E$4-$J859,0,1)</f>
        <v>#N/A</v>
      </c>
      <c r="P859" s="123" t="e">
        <f t="shared" si="149"/>
        <v>#N/A</v>
      </c>
      <c r="Q859" s="123" t="e">
        <f t="shared" si="150"/>
        <v>#N/A</v>
      </c>
      <c r="R859" s="114" t="e">
        <f>IF($M859&lt;$I859,"Error",IF(AND($K859&gt;$J859,$M859&gt;$K859),"Error",IF(AND($K859&lt;$J859,$M859&gt;$J859),"Error",-1*PMT(a!$E$8/12,2*$U859*a!$E$9,$F859-$M859-a!$E$4,0,1))))</f>
        <v>#N/A</v>
      </c>
      <c r="S859" s="32">
        <f t="shared" si="151"/>
        <v>1</v>
      </c>
      <c r="T859" s="33" t="e">
        <f t="shared" si="152"/>
        <v>#N/A</v>
      </c>
      <c r="U859" s="33" t="e">
        <f t="shared" si="157"/>
        <v>#N/A</v>
      </c>
      <c r="V859" s="33" t="e">
        <f t="shared" si="153"/>
        <v>#N/A</v>
      </c>
      <c r="W859" s="124">
        <f t="shared" si="154"/>
        <v>0</v>
      </c>
    </row>
    <row r="860" spans="9:23" x14ac:dyDescent="0.25">
      <c r="I860" s="31">
        <v>0</v>
      </c>
      <c r="J860" s="121">
        <f t="shared" si="158"/>
        <v>0</v>
      </c>
      <c r="K860" s="122" t="e">
        <f>MAX(0,($F860-0+PV(a!$E$8/12,2*$U860*a!$E$9,$W860,0,1)))</f>
        <v>#N/A</v>
      </c>
      <c r="L860" s="122" t="e">
        <f t="shared" si="155"/>
        <v>#N/A</v>
      </c>
      <c r="M860" s="114" t="e">
        <f t="shared" si="156"/>
        <v>#N/A</v>
      </c>
      <c r="N860" s="122" t="e">
        <f>-1*PMT(a!$E$8/12,2*$U860*a!$E$9,$F860-a!$E$4-$I860,0,1)</f>
        <v>#N/A</v>
      </c>
      <c r="O860" s="123" t="e">
        <f>-1*PMT(a!$E$8/12,2*$U860*a!$E$9,$F860-a!$E$4-$J860,0,1)</f>
        <v>#N/A</v>
      </c>
      <c r="P860" s="123" t="e">
        <f t="shared" si="149"/>
        <v>#N/A</v>
      </c>
      <c r="Q860" s="123" t="e">
        <f t="shared" si="150"/>
        <v>#N/A</v>
      </c>
      <c r="R860" s="114" t="e">
        <f>IF($M860&lt;$I860,"Error",IF(AND($K860&gt;$J860,$M860&gt;$K860),"Error",IF(AND($K860&lt;$J860,$M860&gt;$J860),"Error",-1*PMT(a!$E$8/12,2*$U860*a!$E$9,$F860-$M860-a!$E$4,0,1))))</f>
        <v>#N/A</v>
      </c>
      <c r="S860" s="32">
        <f t="shared" si="151"/>
        <v>1</v>
      </c>
      <c r="T860" s="33" t="e">
        <f t="shared" si="152"/>
        <v>#N/A</v>
      </c>
      <c r="U860" s="33" t="e">
        <f t="shared" si="157"/>
        <v>#N/A</v>
      </c>
      <c r="V860" s="33" t="e">
        <f t="shared" si="153"/>
        <v>#N/A</v>
      </c>
      <c r="W860" s="124">
        <f t="shared" si="154"/>
        <v>0</v>
      </c>
    </row>
    <row r="861" spans="9:23" x14ac:dyDescent="0.25">
      <c r="I861" s="31">
        <v>0</v>
      </c>
      <c r="J861" s="121">
        <f t="shared" si="158"/>
        <v>0</v>
      </c>
      <c r="K861" s="122" t="e">
        <f>MAX(0,($F861-0+PV(a!$E$8/12,2*$U861*a!$E$9,$W861,0,1)))</f>
        <v>#N/A</v>
      </c>
      <c r="L861" s="122" t="e">
        <f t="shared" si="155"/>
        <v>#N/A</v>
      </c>
      <c r="M861" s="114" t="e">
        <f t="shared" si="156"/>
        <v>#N/A</v>
      </c>
      <c r="N861" s="122" t="e">
        <f>-1*PMT(a!$E$8/12,2*$U861*a!$E$9,$F861-a!$E$4-$I861,0,1)</f>
        <v>#N/A</v>
      </c>
      <c r="O861" s="123" t="e">
        <f>-1*PMT(a!$E$8/12,2*$U861*a!$E$9,$F861-a!$E$4-$J861,0,1)</f>
        <v>#N/A</v>
      </c>
      <c r="P861" s="123" t="e">
        <f t="shared" si="149"/>
        <v>#N/A</v>
      </c>
      <c r="Q861" s="123" t="e">
        <f t="shared" si="150"/>
        <v>#N/A</v>
      </c>
      <c r="R861" s="114" t="e">
        <f>IF($M861&lt;$I861,"Error",IF(AND($K861&gt;$J861,$M861&gt;$K861),"Error",IF(AND($K861&lt;$J861,$M861&gt;$J861),"Error",-1*PMT(a!$E$8/12,2*$U861*a!$E$9,$F861-$M861-a!$E$4,0,1))))</f>
        <v>#N/A</v>
      </c>
      <c r="S861" s="32">
        <f t="shared" si="151"/>
        <v>1</v>
      </c>
      <c r="T861" s="33" t="e">
        <f t="shared" si="152"/>
        <v>#N/A</v>
      </c>
      <c r="U861" s="33" t="e">
        <f t="shared" si="157"/>
        <v>#N/A</v>
      </c>
      <c r="V861" s="33" t="e">
        <f t="shared" si="153"/>
        <v>#N/A</v>
      </c>
      <c r="W861" s="124">
        <f t="shared" si="154"/>
        <v>0</v>
      </c>
    </row>
    <row r="862" spans="9:23" x14ac:dyDescent="0.25">
      <c r="I862" s="31">
        <v>0</v>
      </c>
      <c r="J862" s="121">
        <f t="shared" si="158"/>
        <v>0</v>
      </c>
      <c r="K862" s="122" t="e">
        <f>MAX(0,($F862-0+PV(a!$E$8/12,2*$U862*a!$E$9,$W862,0,1)))</f>
        <v>#N/A</v>
      </c>
      <c r="L862" s="122" t="e">
        <f t="shared" si="155"/>
        <v>#N/A</v>
      </c>
      <c r="M862" s="114" t="e">
        <f t="shared" si="156"/>
        <v>#N/A</v>
      </c>
      <c r="N862" s="122" t="e">
        <f>-1*PMT(a!$E$8/12,2*$U862*a!$E$9,$F862-a!$E$4-$I862,0,1)</f>
        <v>#N/A</v>
      </c>
      <c r="O862" s="123" t="e">
        <f>-1*PMT(a!$E$8/12,2*$U862*a!$E$9,$F862-a!$E$4-$J862,0,1)</f>
        <v>#N/A</v>
      </c>
      <c r="P862" s="123" t="e">
        <f t="shared" si="149"/>
        <v>#N/A</v>
      </c>
      <c r="Q862" s="123" t="e">
        <f t="shared" si="150"/>
        <v>#N/A</v>
      </c>
      <c r="R862" s="114" t="e">
        <f>IF($M862&lt;$I862,"Error",IF(AND($K862&gt;$J862,$M862&gt;$K862),"Error",IF(AND($K862&lt;$J862,$M862&gt;$J862),"Error",-1*PMT(a!$E$8/12,2*$U862*a!$E$9,$F862-$M862-a!$E$4,0,1))))</f>
        <v>#N/A</v>
      </c>
      <c r="S862" s="32">
        <f t="shared" si="151"/>
        <v>1</v>
      </c>
      <c r="T862" s="33" t="e">
        <f t="shared" si="152"/>
        <v>#N/A</v>
      </c>
      <c r="U862" s="33" t="e">
        <f t="shared" si="157"/>
        <v>#N/A</v>
      </c>
      <c r="V862" s="33" t="e">
        <f t="shared" si="153"/>
        <v>#N/A</v>
      </c>
      <c r="W862" s="124">
        <f t="shared" si="154"/>
        <v>0</v>
      </c>
    </row>
    <row r="863" spans="9:23" x14ac:dyDescent="0.25">
      <c r="I863" s="31">
        <v>0</v>
      </c>
      <c r="J863" s="121">
        <f t="shared" si="158"/>
        <v>0</v>
      </c>
      <c r="K863" s="122" t="e">
        <f>MAX(0,($F863-0+PV(a!$E$8/12,2*$U863*a!$E$9,$W863,0,1)))</f>
        <v>#N/A</v>
      </c>
      <c r="L863" s="122" t="e">
        <f t="shared" si="155"/>
        <v>#N/A</v>
      </c>
      <c r="M863" s="114" t="e">
        <f t="shared" si="156"/>
        <v>#N/A</v>
      </c>
      <c r="N863" s="122" t="e">
        <f>-1*PMT(a!$E$8/12,2*$U863*a!$E$9,$F863-a!$E$4-$I863,0,1)</f>
        <v>#N/A</v>
      </c>
      <c r="O863" s="123" t="e">
        <f>-1*PMT(a!$E$8/12,2*$U863*a!$E$9,$F863-a!$E$4-$J863,0,1)</f>
        <v>#N/A</v>
      </c>
      <c r="P863" s="123" t="e">
        <f t="shared" si="149"/>
        <v>#N/A</v>
      </c>
      <c r="Q863" s="123" t="e">
        <f t="shared" si="150"/>
        <v>#N/A</v>
      </c>
      <c r="R863" s="114" t="e">
        <f>IF($M863&lt;$I863,"Error",IF(AND($K863&gt;$J863,$M863&gt;$K863),"Error",IF(AND($K863&lt;$J863,$M863&gt;$J863),"Error",-1*PMT(a!$E$8/12,2*$U863*a!$E$9,$F863-$M863-a!$E$4,0,1))))</f>
        <v>#N/A</v>
      </c>
      <c r="S863" s="32">
        <f t="shared" si="151"/>
        <v>1</v>
      </c>
      <c r="T863" s="33" t="e">
        <f t="shared" si="152"/>
        <v>#N/A</v>
      </c>
      <c r="U863" s="33" t="e">
        <f t="shared" si="157"/>
        <v>#N/A</v>
      </c>
      <c r="V863" s="33" t="e">
        <f t="shared" si="153"/>
        <v>#N/A</v>
      </c>
      <c r="W863" s="124">
        <f t="shared" si="154"/>
        <v>0</v>
      </c>
    </row>
    <row r="864" spans="9:23" x14ac:dyDescent="0.25">
      <c r="I864" s="31">
        <v>0</v>
      </c>
      <c r="J864" s="121">
        <f t="shared" si="158"/>
        <v>0</v>
      </c>
      <c r="K864" s="122" t="e">
        <f>MAX(0,($F864-0+PV(a!$E$8/12,2*$U864*a!$E$9,$W864,0,1)))</f>
        <v>#N/A</v>
      </c>
      <c r="L864" s="122" t="e">
        <f t="shared" si="155"/>
        <v>#N/A</v>
      </c>
      <c r="M864" s="114" t="e">
        <f t="shared" si="156"/>
        <v>#N/A</v>
      </c>
      <c r="N864" s="122" t="e">
        <f>-1*PMT(a!$E$8/12,2*$U864*a!$E$9,$F864-a!$E$4-$I864,0,1)</f>
        <v>#N/A</v>
      </c>
      <c r="O864" s="123" t="e">
        <f>-1*PMT(a!$E$8/12,2*$U864*a!$E$9,$F864-a!$E$4-$J864,0,1)</f>
        <v>#N/A</v>
      </c>
      <c r="P864" s="123" t="e">
        <f t="shared" si="149"/>
        <v>#N/A</v>
      </c>
      <c r="Q864" s="123" t="e">
        <f t="shared" si="150"/>
        <v>#N/A</v>
      </c>
      <c r="R864" s="114" t="e">
        <f>IF($M864&lt;$I864,"Error",IF(AND($K864&gt;$J864,$M864&gt;$K864),"Error",IF(AND($K864&lt;$J864,$M864&gt;$J864),"Error",-1*PMT(a!$E$8/12,2*$U864*a!$E$9,$F864-$M864-a!$E$4,0,1))))</f>
        <v>#N/A</v>
      </c>
      <c r="S864" s="32">
        <f t="shared" si="151"/>
        <v>1</v>
      </c>
      <c r="T864" s="33" t="e">
        <f t="shared" si="152"/>
        <v>#N/A</v>
      </c>
      <c r="U864" s="33" t="e">
        <f t="shared" si="157"/>
        <v>#N/A</v>
      </c>
      <c r="V864" s="33" t="e">
        <f t="shared" si="153"/>
        <v>#N/A</v>
      </c>
      <c r="W864" s="124">
        <f t="shared" si="154"/>
        <v>0</v>
      </c>
    </row>
    <row r="865" spans="9:23" x14ac:dyDescent="0.25">
      <c r="I865" s="31">
        <v>0</v>
      </c>
      <c r="J865" s="121">
        <f t="shared" si="158"/>
        <v>0</v>
      </c>
      <c r="K865" s="122" t="e">
        <f>MAX(0,($F865-0+PV(a!$E$8/12,2*$U865*a!$E$9,$W865,0,1)))</f>
        <v>#N/A</v>
      </c>
      <c r="L865" s="122" t="e">
        <f t="shared" si="155"/>
        <v>#N/A</v>
      </c>
      <c r="M865" s="114" t="e">
        <f t="shared" si="156"/>
        <v>#N/A</v>
      </c>
      <c r="N865" s="122" t="e">
        <f>-1*PMT(a!$E$8/12,2*$U865*a!$E$9,$F865-a!$E$4-$I865,0,1)</f>
        <v>#N/A</v>
      </c>
      <c r="O865" s="123" t="e">
        <f>-1*PMT(a!$E$8/12,2*$U865*a!$E$9,$F865-a!$E$4-$J865,0,1)</f>
        <v>#N/A</v>
      </c>
      <c r="P865" s="123" t="e">
        <f t="shared" si="149"/>
        <v>#N/A</v>
      </c>
      <c r="Q865" s="123" t="e">
        <f t="shared" si="150"/>
        <v>#N/A</v>
      </c>
      <c r="R865" s="114" t="e">
        <f>IF($M865&lt;$I865,"Error",IF(AND($K865&gt;$J865,$M865&gt;$K865),"Error",IF(AND($K865&lt;$J865,$M865&gt;$J865),"Error",-1*PMT(a!$E$8/12,2*$U865*a!$E$9,$F865-$M865-a!$E$4,0,1))))</f>
        <v>#N/A</v>
      </c>
      <c r="S865" s="32">
        <f t="shared" si="151"/>
        <v>1</v>
      </c>
      <c r="T865" s="33" t="e">
        <f t="shared" si="152"/>
        <v>#N/A</v>
      </c>
      <c r="U865" s="33" t="e">
        <f t="shared" si="157"/>
        <v>#N/A</v>
      </c>
      <c r="V865" s="33" t="e">
        <f t="shared" si="153"/>
        <v>#N/A</v>
      </c>
      <c r="W865" s="124">
        <f t="shared" si="154"/>
        <v>0</v>
      </c>
    </row>
    <row r="866" spans="9:23" x14ac:dyDescent="0.25">
      <c r="I866" s="31">
        <v>0</v>
      </c>
      <c r="J866" s="121">
        <f t="shared" si="158"/>
        <v>0</v>
      </c>
      <c r="K866" s="122" t="e">
        <f>MAX(0,($F866-0+PV(a!$E$8/12,2*$U866*a!$E$9,$W866,0,1)))</f>
        <v>#N/A</v>
      </c>
      <c r="L866" s="122" t="e">
        <f t="shared" si="155"/>
        <v>#N/A</v>
      </c>
      <c r="M866" s="114" t="e">
        <f t="shared" si="156"/>
        <v>#N/A</v>
      </c>
      <c r="N866" s="122" t="e">
        <f>-1*PMT(a!$E$8/12,2*$U866*a!$E$9,$F866-a!$E$4-$I866,0,1)</f>
        <v>#N/A</v>
      </c>
      <c r="O866" s="123" t="e">
        <f>-1*PMT(a!$E$8/12,2*$U866*a!$E$9,$F866-a!$E$4-$J866,0,1)</f>
        <v>#N/A</v>
      </c>
      <c r="P866" s="123" t="e">
        <f t="shared" si="149"/>
        <v>#N/A</v>
      </c>
      <c r="Q866" s="123" t="e">
        <f t="shared" si="150"/>
        <v>#N/A</v>
      </c>
      <c r="R866" s="114" t="e">
        <f>IF($M866&lt;$I866,"Error",IF(AND($K866&gt;$J866,$M866&gt;$K866),"Error",IF(AND($K866&lt;$J866,$M866&gt;$J866),"Error",-1*PMT(a!$E$8/12,2*$U866*a!$E$9,$F866-$M866-a!$E$4,0,1))))</f>
        <v>#N/A</v>
      </c>
      <c r="S866" s="32">
        <f t="shared" si="151"/>
        <v>1</v>
      </c>
      <c r="T866" s="33" t="e">
        <f t="shared" si="152"/>
        <v>#N/A</v>
      </c>
      <c r="U866" s="33" t="e">
        <f t="shared" si="157"/>
        <v>#N/A</v>
      </c>
      <c r="V866" s="33" t="e">
        <f t="shared" si="153"/>
        <v>#N/A</v>
      </c>
      <c r="W866" s="124">
        <f t="shared" si="154"/>
        <v>0</v>
      </c>
    </row>
    <row r="867" spans="9:23" x14ac:dyDescent="0.25">
      <c r="I867" s="31">
        <v>0</v>
      </c>
      <c r="J867" s="121">
        <f t="shared" si="158"/>
        <v>0</v>
      </c>
      <c r="K867" s="122" t="e">
        <f>MAX(0,($F867-0+PV(a!$E$8/12,2*$U867*a!$E$9,$W867,0,1)))</f>
        <v>#N/A</v>
      </c>
      <c r="L867" s="122" t="e">
        <f t="shared" si="155"/>
        <v>#N/A</v>
      </c>
      <c r="M867" s="114" t="e">
        <f t="shared" si="156"/>
        <v>#N/A</v>
      </c>
      <c r="N867" s="122" t="e">
        <f>-1*PMT(a!$E$8/12,2*$U867*a!$E$9,$F867-a!$E$4-$I867,0,1)</f>
        <v>#N/A</v>
      </c>
      <c r="O867" s="123" t="e">
        <f>-1*PMT(a!$E$8/12,2*$U867*a!$E$9,$F867-a!$E$4-$J867,0,1)</f>
        <v>#N/A</v>
      </c>
      <c r="P867" s="123" t="e">
        <f t="shared" si="149"/>
        <v>#N/A</v>
      </c>
      <c r="Q867" s="123" t="e">
        <f t="shared" si="150"/>
        <v>#N/A</v>
      </c>
      <c r="R867" s="114" t="e">
        <f>IF($M867&lt;$I867,"Error",IF(AND($K867&gt;$J867,$M867&gt;$K867),"Error",IF(AND($K867&lt;$J867,$M867&gt;$J867),"Error",-1*PMT(a!$E$8/12,2*$U867*a!$E$9,$F867-$M867-a!$E$4,0,1))))</f>
        <v>#N/A</v>
      </c>
      <c r="S867" s="32">
        <f t="shared" si="151"/>
        <v>1</v>
      </c>
      <c r="T867" s="33" t="e">
        <f t="shared" si="152"/>
        <v>#N/A</v>
      </c>
      <c r="U867" s="33" t="e">
        <f t="shared" si="157"/>
        <v>#N/A</v>
      </c>
      <c r="V867" s="33" t="e">
        <f t="shared" si="153"/>
        <v>#N/A</v>
      </c>
      <c r="W867" s="124">
        <f t="shared" si="154"/>
        <v>0</v>
      </c>
    </row>
    <row r="868" spans="9:23" x14ac:dyDescent="0.25">
      <c r="I868" s="31">
        <v>0</v>
      </c>
      <c r="J868" s="121">
        <f t="shared" si="158"/>
        <v>0</v>
      </c>
      <c r="K868" s="122" t="e">
        <f>MAX(0,($F868-0+PV(a!$E$8/12,2*$U868*a!$E$9,$W868,0,1)))</f>
        <v>#N/A</v>
      </c>
      <c r="L868" s="122" t="e">
        <f t="shared" si="155"/>
        <v>#N/A</v>
      </c>
      <c r="M868" s="114" t="e">
        <f t="shared" si="156"/>
        <v>#N/A</v>
      </c>
      <c r="N868" s="122" t="e">
        <f>-1*PMT(a!$E$8/12,2*$U868*a!$E$9,$F868-a!$E$4-$I868,0,1)</f>
        <v>#N/A</v>
      </c>
      <c r="O868" s="123" t="e">
        <f>-1*PMT(a!$E$8/12,2*$U868*a!$E$9,$F868-a!$E$4-$J868,0,1)</f>
        <v>#N/A</v>
      </c>
      <c r="P868" s="123" t="e">
        <f t="shared" si="149"/>
        <v>#N/A</v>
      </c>
      <c r="Q868" s="123" t="e">
        <f t="shared" si="150"/>
        <v>#N/A</v>
      </c>
      <c r="R868" s="114" t="e">
        <f>IF($M868&lt;$I868,"Error",IF(AND($K868&gt;$J868,$M868&gt;$K868),"Error",IF(AND($K868&lt;$J868,$M868&gt;$J868),"Error",-1*PMT(a!$E$8/12,2*$U868*a!$E$9,$F868-$M868-a!$E$4,0,1))))</f>
        <v>#N/A</v>
      </c>
      <c r="S868" s="32">
        <f t="shared" si="151"/>
        <v>1</v>
      </c>
      <c r="T868" s="33" t="e">
        <f t="shared" si="152"/>
        <v>#N/A</v>
      </c>
      <c r="U868" s="33" t="e">
        <f t="shared" si="157"/>
        <v>#N/A</v>
      </c>
      <c r="V868" s="33" t="e">
        <f t="shared" si="153"/>
        <v>#N/A</v>
      </c>
      <c r="W868" s="124">
        <f t="shared" si="154"/>
        <v>0</v>
      </c>
    </row>
    <row r="869" spans="9:23" x14ac:dyDescent="0.25">
      <c r="I869" s="31">
        <v>0</v>
      </c>
      <c r="J869" s="121">
        <f t="shared" si="158"/>
        <v>0</v>
      </c>
      <c r="K869" s="122" t="e">
        <f>MAX(0,($F869-0+PV(a!$E$8/12,2*$U869*a!$E$9,$W869,0,1)))</f>
        <v>#N/A</v>
      </c>
      <c r="L869" s="122" t="e">
        <f t="shared" si="155"/>
        <v>#N/A</v>
      </c>
      <c r="M869" s="114" t="e">
        <f t="shared" si="156"/>
        <v>#N/A</v>
      </c>
      <c r="N869" s="122" t="e">
        <f>-1*PMT(a!$E$8/12,2*$U869*a!$E$9,$F869-a!$E$4-$I869,0,1)</f>
        <v>#N/A</v>
      </c>
      <c r="O869" s="123" t="e">
        <f>-1*PMT(a!$E$8/12,2*$U869*a!$E$9,$F869-a!$E$4-$J869,0,1)</f>
        <v>#N/A</v>
      </c>
      <c r="P869" s="123" t="e">
        <f t="shared" si="149"/>
        <v>#N/A</v>
      </c>
      <c r="Q869" s="123" t="e">
        <f t="shared" si="150"/>
        <v>#N/A</v>
      </c>
      <c r="R869" s="114" t="e">
        <f>IF($M869&lt;$I869,"Error",IF(AND($K869&gt;$J869,$M869&gt;$K869),"Error",IF(AND($K869&lt;$J869,$M869&gt;$J869),"Error",-1*PMT(a!$E$8/12,2*$U869*a!$E$9,$F869-$M869-a!$E$4,0,1))))</f>
        <v>#N/A</v>
      </c>
      <c r="S869" s="32">
        <f t="shared" si="151"/>
        <v>1</v>
      </c>
      <c r="T869" s="33" t="e">
        <f t="shared" si="152"/>
        <v>#N/A</v>
      </c>
      <c r="U869" s="33" t="e">
        <f t="shared" si="157"/>
        <v>#N/A</v>
      </c>
      <c r="V869" s="33" t="e">
        <f t="shared" si="153"/>
        <v>#N/A</v>
      </c>
      <c r="W869" s="124">
        <f t="shared" si="154"/>
        <v>0</v>
      </c>
    </row>
    <row r="870" spans="9:23" x14ac:dyDescent="0.25">
      <c r="I870" s="31">
        <v>0</v>
      </c>
      <c r="J870" s="121">
        <f t="shared" si="158"/>
        <v>0</v>
      </c>
      <c r="K870" s="122" t="e">
        <f>MAX(0,($F870-0+PV(a!$E$8/12,2*$U870*a!$E$9,$W870,0,1)))</f>
        <v>#N/A</v>
      </c>
      <c r="L870" s="122" t="e">
        <f t="shared" si="155"/>
        <v>#N/A</v>
      </c>
      <c r="M870" s="114" t="e">
        <f t="shared" si="156"/>
        <v>#N/A</v>
      </c>
      <c r="N870" s="122" t="e">
        <f>-1*PMT(a!$E$8/12,2*$U870*a!$E$9,$F870-a!$E$4-$I870,0,1)</f>
        <v>#N/A</v>
      </c>
      <c r="O870" s="123" t="e">
        <f>-1*PMT(a!$E$8/12,2*$U870*a!$E$9,$F870-a!$E$4-$J870,0,1)</f>
        <v>#N/A</v>
      </c>
      <c r="P870" s="123" t="e">
        <f t="shared" si="149"/>
        <v>#N/A</v>
      </c>
      <c r="Q870" s="123" t="e">
        <f t="shared" si="150"/>
        <v>#N/A</v>
      </c>
      <c r="R870" s="114" t="e">
        <f>IF($M870&lt;$I870,"Error",IF(AND($K870&gt;$J870,$M870&gt;$K870),"Error",IF(AND($K870&lt;$J870,$M870&gt;$J870),"Error",-1*PMT(a!$E$8/12,2*$U870*a!$E$9,$F870-$M870-a!$E$4,0,1))))</f>
        <v>#N/A</v>
      </c>
      <c r="S870" s="32">
        <f t="shared" si="151"/>
        <v>1</v>
      </c>
      <c r="T870" s="33" t="e">
        <f t="shared" si="152"/>
        <v>#N/A</v>
      </c>
      <c r="U870" s="33" t="e">
        <f t="shared" si="157"/>
        <v>#N/A</v>
      </c>
      <c r="V870" s="33" t="e">
        <f t="shared" si="153"/>
        <v>#N/A</v>
      </c>
      <c r="W870" s="124">
        <f t="shared" si="154"/>
        <v>0</v>
      </c>
    </row>
    <row r="871" spans="9:23" x14ac:dyDescent="0.25">
      <c r="I871" s="31">
        <v>0</v>
      </c>
      <c r="J871" s="121">
        <f t="shared" si="158"/>
        <v>0</v>
      </c>
      <c r="K871" s="122" t="e">
        <f>MAX(0,($F871-0+PV(a!$E$8/12,2*$U871*a!$E$9,$W871,0,1)))</f>
        <v>#N/A</v>
      </c>
      <c r="L871" s="122" t="e">
        <f t="shared" si="155"/>
        <v>#N/A</v>
      </c>
      <c r="M871" s="114" t="e">
        <f t="shared" si="156"/>
        <v>#N/A</v>
      </c>
      <c r="N871" s="122" t="e">
        <f>-1*PMT(a!$E$8/12,2*$U871*a!$E$9,$F871-a!$E$4-$I871,0,1)</f>
        <v>#N/A</v>
      </c>
      <c r="O871" s="123" t="e">
        <f>-1*PMT(a!$E$8/12,2*$U871*a!$E$9,$F871-a!$E$4-$J871,0,1)</f>
        <v>#N/A</v>
      </c>
      <c r="P871" s="123" t="e">
        <f t="shared" si="149"/>
        <v>#N/A</v>
      </c>
      <c r="Q871" s="123" t="e">
        <f t="shared" si="150"/>
        <v>#N/A</v>
      </c>
      <c r="R871" s="114" t="e">
        <f>IF($M871&lt;$I871,"Error",IF(AND($K871&gt;$J871,$M871&gt;$K871),"Error",IF(AND($K871&lt;$J871,$M871&gt;$J871),"Error",-1*PMT(a!$E$8/12,2*$U871*a!$E$9,$F871-$M871-a!$E$4,0,1))))</f>
        <v>#N/A</v>
      </c>
      <c r="S871" s="32">
        <f t="shared" si="151"/>
        <v>1</v>
      </c>
      <c r="T871" s="33" t="e">
        <f t="shared" si="152"/>
        <v>#N/A</v>
      </c>
      <c r="U871" s="33" t="e">
        <f t="shared" si="157"/>
        <v>#N/A</v>
      </c>
      <c r="V871" s="33" t="e">
        <f t="shared" si="153"/>
        <v>#N/A</v>
      </c>
      <c r="W871" s="124">
        <f t="shared" si="154"/>
        <v>0</v>
      </c>
    </row>
    <row r="872" spans="9:23" x14ac:dyDescent="0.25">
      <c r="I872" s="31">
        <v>0</v>
      </c>
      <c r="J872" s="121">
        <f t="shared" si="158"/>
        <v>0</v>
      </c>
      <c r="K872" s="122" t="e">
        <f>MAX(0,($F872-0+PV(a!$E$8/12,2*$U872*a!$E$9,$W872,0,1)))</f>
        <v>#N/A</v>
      </c>
      <c r="L872" s="122" t="e">
        <f t="shared" si="155"/>
        <v>#N/A</v>
      </c>
      <c r="M872" s="114" t="e">
        <f t="shared" si="156"/>
        <v>#N/A</v>
      </c>
      <c r="N872" s="122" t="e">
        <f>-1*PMT(a!$E$8/12,2*$U872*a!$E$9,$F872-a!$E$4-$I872,0,1)</f>
        <v>#N/A</v>
      </c>
      <c r="O872" s="123" t="e">
        <f>-1*PMT(a!$E$8/12,2*$U872*a!$E$9,$F872-a!$E$4-$J872,0,1)</f>
        <v>#N/A</v>
      </c>
      <c r="P872" s="123" t="e">
        <f t="shared" si="149"/>
        <v>#N/A</v>
      </c>
      <c r="Q872" s="123" t="e">
        <f t="shared" si="150"/>
        <v>#N/A</v>
      </c>
      <c r="R872" s="114" t="e">
        <f>IF($M872&lt;$I872,"Error",IF(AND($K872&gt;$J872,$M872&gt;$K872),"Error",IF(AND($K872&lt;$J872,$M872&gt;$J872),"Error",-1*PMT(a!$E$8/12,2*$U872*a!$E$9,$F872-$M872-a!$E$4,0,1))))</f>
        <v>#N/A</v>
      </c>
      <c r="S872" s="32">
        <f t="shared" si="151"/>
        <v>1</v>
      </c>
      <c r="T872" s="33" t="e">
        <f t="shared" si="152"/>
        <v>#N/A</v>
      </c>
      <c r="U872" s="33" t="e">
        <f t="shared" si="157"/>
        <v>#N/A</v>
      </c>
      <c r="V872" s="33" t="e">
        <f t="shared" si="153"/>
        <v>#N/A</v>
      </c>
      <c r="W872" s="124">
        <f t="shared" si="154"/>
        <v>0</v>
      </c>
    </row>
    <row r="873" spans="9:23" x14ac:dyDescent="0.25">
      <c r="I873" s="31">
        <v>0</v>
      </c>
      <c r="J873" s="121">
        <f t="shared" si="158"/>
        <v>0</v>
      </c>
      <c r="K873" s="122" t="e">
        <f>MAX(0,($F873-0+PV(a!$E$8/12,2*$U873*a!$E$9,$W873,0,1)))</f>
        <v>#N/A</v>
      </c>
      <c r="L873" s="122" t="e">
        <f t="shared" si="155"/>
        <v>#N/A</v>
      </c>
      <c r="M873" s="114" t="e">
        <f t="shared" si="156"/>
        <v>#N/A</v>
      </c>
      <c r="N873" s="122" t="e">
        <f>-1*PMT(a!$E$8/12,2*$U873*a!$E$9,$F873-a!$E$4-$I873,0,1)</f>
        <v>#N/A</v>
      </c>
      <c r="O873" s="123" t="e">
        <f>-1*PMT(a!$E$8/12,2*$U873*a!$E$9,$F873-a!$E$4-$J873,0,1)</f>
        <v>#N/A</v>
      </c>
      <c r="P873" s="123" t="e">
        <f t="shared" si="149"/>
        <v>#N/A</v>
      </c>
      <c r="Q873" s="123" t="e">
        <f t="shared" si="150"/>
        <v>#N/A</v>
      </c>
      <c r="R873" s="114" t="e">
        <f>IF($M873&lt;$I873,"Error",IF(AND($K873&gt;$J873,$M873&gt;$K873),"Error",IF(AND($K873&lt;$J873,$M873&gt;$J873),"Error",-1*PMT(a!$E$8/12,2*$U873*a!$E$9,$F873-$M873-a!$E$4,0,1))))</f>
        <v>#N/A</v>
      </c>
      <c r="S873" s="32">
        <f t="shared" si="151"/>
        <v>1</v>
      </c>
      <c r="T873" s="33" t="e">
        <f t="shared" si="152"/>
        <v>#N/A</v>
      </c>
      <c r="U873" s="33" t="e">
        <f t="shared" si="157"/>
        <v>#N/A</v>
      </c>
      <c r="V873" s="33" t="e">
        <f t="shared" si="153"/>
        <v>#N/A</v>
      </c>
      <c r="W873" s="124">
        <f t="shared" si="154"/>
        <v>0</v>
      </c>
    </row>
    <row r="874" spans="9:23" x14ac:dyDescent="0.25">
      <c r="I874" s="31">
        <v>0</v>
      </c>
      <c r="J874" s="121">
        <f t="shared" si="158"/>
        <v>0</v>
      </c>
      <c r="K874" s="122" t="e">
        <f>MAX(0,($F874-0+PV(a!$E$8/12,2*$U874*a!$E$9,$W874,0,1)))</f>
        <v>#N/A</v>
      </c>
      <c r="L874" s="122" t="e">
        <f t="shared" si="155"/>
        <v>#N/A</v>
      </c>
      <c r="M874" s="114" t="e">
        <f t="shared" si="156"/>
        <v>#N/A</v>
      </c>
      <c r="N874" s="122" t="e">
        <f>-1*PMT(a!$E$8/12,2*$U874*a!$E$9,$F874-a!$E$4-$I874,0,1)</f>
        <v>#N/A</v>
      </c>
      <c r="O874" s="123" t="e">
        <f>-1*PMT(a!$E$8/12,2*$U874*a!$E$9,$F874-a!$E$4-$J874,0,1)</f>
        <v>#N/A</v>
      </c>
      <c r="P874" s="123" t="e">
        <f t="shared" si="149"/>
        <v>#N/A</v>
      </c>
      <c r="Q874" s="123" t="e">
        <f t="shared" si="150"/>
        <v>#N/A</v>
      </c>
      <c r="R874" s="114" t="e">
        <f>IF($M874&lt;$I874,"Error",IF(AND($K874&gt;$J874,$M874&gt;$K874),"Error",IF(AND($K874&lt;$J874,$M874&gt;$J874),"Error",-1*PMT(a!$E$8/12,2*$U874*a!$E$9,$F874-$M874-a!$E$4,0,1))))</f>
        <v>#N/A</v>
      </c>
      <c r="S874" s="32">
        <f t="shared" si="151"/>
        <v>1</v>
      </c>
      <c r="T874" s="33" t="e">
        <f t="shared" si="152"/>
        <v>#N/A</v>
      </c>
      <c r="U874" s="33" t="e">
        <f t="shared" si="157"/>
        <v>#N/A</v>
      </c>
      <c r="V874" s="33" t="e">
        <f t="shared" si="153"/>
        <v>#N/A</v>
      </c>
      <c r="W874" s="124">
        <f t="shared" si="154"/>
        <v>0</v>
      </c>
    </row>
    <row r="875" spans="9:23" x14ac:dyDescent="0.25">
      <c r="I875" s="31">
        <v>0</v>
      </c>
      <c r="J875" s="121">
        <f t="shared" si="158"/>
        <v>0</v>
      </c>
      <c r="K875" s="122" t="e">
        <f>MAX(0,($F875-0+PV(a!$E$8/12,2*$U875*a!$E$9,$W875,0,1)))</f>
        <v>#N/A</v>
      </c>
      <c r="L875" s="122" t="e">
        <f t="shared" si="155"/>
        <v>#N/A</v>
      </c>
      <c r="M875" s="114" t="e">
        <f t="shared" si="156"/>
        <v>#N/A</v>
      </c>
      <c r="N875" s="122" t="e">
        <f>-1*PMT(a!$E$8/12,2*$U875*a!$E$9,$F875-a!$E$4-$I875,0,1)</f>
        <v>#N/A</v>
      </c>
      <c r="O875" s="123" t="e">
        <f>-1*PMT(a!$E$8/12,2*$U875*a!$E$9,$F875-a!$E$4-$J875,0,1)</f>
        <v>#N/A</v>
      </c>
      <c r="P875" s="123" t="e">
        <f t="shared" si="149"/>
        <v>#N/A</v>
      </c>
      <c r="Q875" s="123" t="e">
        <f t="shared" si="150"/>
        <v>#N/A</v>
      </c>
      <c r="R875" s="114" t="e">
        <f>IF($M875&lt;$I875,"Error",IF(AND($K875&gt;$J875,$M875&gt;$K875),"Error",IF(AND($K875&lt;$J875,$M875&gt;$J875),"Error",-1*PMT(a!$E$8/12,2*$U875*a!$E$9,$F875-$M875-a!$E$4,0,1))))</f>
        <v>#N/A</v>
      </c>
      <c r="S875" s="32">
        <f t="shared" si="151"/>
        <v>1</v>
      </c>
      <c r="T875" s="33" t="e">
        <f t="shared" si="152"/>
        <v>#N/A</v>
      </c>
      <c r="U875" s="33" t="e">
        <f t="shared" si="157"/>
        <v>#N/A</v>
      </c>
      <c r="V875" s="33" t="e">
        <f t="shared" si="153"/>
        <v>#N/A</v>
      </c>
      <c r="W875" s="124">
        <f t="shared" si="154"/>
        <v>0</v>
      </c>
    </row>
    <row r="876" spans="9:23" x14ac:dyDescent="0.25">
      <c r="I876" s="31">
        <v>0</v>
      </c>
      <c r="J876" s="121">
        <f t="shared" si="158"/>
        <v>0</v>
      </c>
      <c r="K876" s="122" t="e">
        <f>MAX(0,($F876-0+PV(a!$E$8/12,2*$U876*a!$E$9,$W876,0,1)))</f>
        <v>#N/A</v>
      </c>
      <c r="L876" s="122" t="e">
        <f t="shared" si="155"/>
        <v>#N/A</v>
      </c>
      <c r="M876" s="114" t="e">
        <f t="shared" si="156"/>
        <v>#N/A</v>
      </c>
      <c r="N876" s="122" t="e">
        <f>-1*PMT(a!$E$8/12,2*$U876*a!$E$9,$F876-a!$E$4-$I876,0,1)</f>
        <v>#N/A</v>
      </c>
      <c r="O876" s="123" t="e">
        <f>-1*PMT(a!$E$8/12,2*$U876*a!$E$9,$F876-a!$E$4-$J876,0,1)</f>
        <v>#N/A</v>
      </c>
      <c r="P876" s="123" t="e">
        <f t="shared" si="149"/>
        <v>#N/A</v>
      </c>
      <c r="Q876" s="123" t="e">
        <f t="shared" si="150"/>
        <v>#N/A</v>
      </c>
      <c r="R876" s="114" t="e">
        <f>IF($M876&lt;$I876,"Error",IF(AND($K876&gt;$J876,$M876&gt;$K876),"Error",IF(AND($K876&lt;$J876,$M876&gt;$J876),"Error",-1*PMT(a!$E$8/12,2*$U876*a!$E$9,$F876-$M876-a!$E$4,0,1))))</f>
        <v>#N/A</v>
      </c>
      <c r="S876" s="32">
        <f t="shared" si="151"/>
        <v>1</v>
      </c>
      <c r="T876" s="33" t="e">
        <f t="shared" si="152"/>
        <v>#N/A</v>
      </c>
      <c r="U876" s="33" t="e">
        <f t="shared" si="157"/>
        <v>#N/A</v>
      </c>
      <c r="V876" s="33" t="e">
        <f t="shared" si="153"/>
        <v>#N/A</v>
      </c>
      <c r="W876" s="124">
        <f t="shared" si="154"/>
        <v>0</v>
      </c>
    </row>
    <row r="877" spans="9:23" x14ac:dyDescent="0.25">
      <c r="I877" s="31">
        <v>0</v>
      </c>
      <c r="J877" s="121">
        <f t="shared" si="158"/>
        <v>0</v>
      </c>
      <c r="K877" s="122" t="e">
        <f>MAX(0,($F877-0+PV(a!$E$8/12,2*$U877*a!$E$9,$W877,0,1)))</f>
        <v>#N/A</v>
      </c>
      <c r="L877" s="122" t="e">
        <f t="shared" si="155"/>
        <v>#N/A</v>
      </c>
      <c r="M877" s="114" t="e">
        <f t="shared" si="156"/>
        <v>#N/A</v>
      </c>
      <c r="N877" s="122" t="e">
        <f>-1*PMT(a!$E$8/12,2*$U877*a!$E$9,$F877-a!$E$4-$I877,0,1)</f>
        <v>#N/A</v>
      </c>
      <c r="O877" s="123" t="e">
        <f>-1*PMT(a!$E$8/12,2*$U877*a!$E$9,$F877-a!$E$4-$J877,0,1)</f>
        <v>#N/A</v>
      </c>
      <c r="P877" s="123" t="e">
        <f t="shared" si="149"/>
        <v>#N/A</v>
      </c>
      <c r="Q877" s="123" t="e">
        <f t="shared" si="150"/>
        <v>#N/A</v>
      </c>
      <c r="R877" s="114" t="e">
        <f>IF($M877&lt;$I877,"Error",IF(AND($K877&gt;$J877,$M877&gt;$K877),"Error",IF(AND($K877&lt;$J877,$M877&gt;$J877),"Error",-1*PMT(a!$E$8/12,2*$U877*a!$E$9,$F877-$M877-a!$E$4,0,1))))</f>
        <v>#N/A</v>
      </c>
      <c r="S877" s="32">
        <f t="shared" si="151"/>
        <v>1</v>
      </c>
      <c r="T877" s="33" t="e">
        <f t="shared" si="152"/>
        <v>#N/A</v>
      </c>
      <c r="U877" s="33" t="e">
        <f t="shared" si="157"/>
        <v>#N/A</v>
      </c>
      <c r="V877" s="33" t="e">
        <f t="shared" si="153"/>
        <v>#N/A</v>
      </c>
      <c r="W877" s="124">
        <f t="shared" si="154"/>
        <v>0</v>
      </c>
    </row>
    <row r="878" spans="9:23" x14ac:dyDescent="0.25">
      <c r="I878" s="31">
        <v>0</v>
      </c>
      <c r="J878" s="121">
        <f t="shared" si="158"/>
        <v>0</v>
      </c>
      <c r="K878" s="122" t="e">
        <f>MAX(0,($F878-0+PV(a!$E$8/12,2*$U878*a!$E$9,$W878,0,1)))</f>
        <v>#N/A</v>
      </c>
      <c r="L878" s="122" t="e">
        <f t="shared" si="155"/>
        <v>#N/A</v>
      </c>
      <c r="M878" s="114" t="e">
        <f t="shared" si="156"/>
        <v>#N/A</v>
      </c>
      <c r="N878" s="122" t="e">
        <f>-1*PMT(a!$E$8/12,2*$U878*a!$E$9,$F878-a!$E$4-$I878,0,1)</f>
        <v>#N/A</v>
      </c>
      <c r="O878" s="123" t="e">
        <f>-1*PMT(a!$E$8/12,2*$U878*a!$E$9,$F878-a!$E$4-$J878,0,1)</f>
        <v>#N/A</v>
      </c>
      <c r="P878" s="123" t="e">
        <f t="shared" si="149"/>
        <v>#N/A</v>
      </c>
      <c r="Q878" s="123" t="e">
        <f t="shared" si="150"/>
        <v>#N/A</v>
      </c>
      <c r="R878" s="114" t="e">
        <f>IF($M878&lt;$I878,"Error",IF(AND($K878&gt;$J878,$M878&gt;$K878),"Error",IF(AND($K878&lt;$J878,$M878&gt;$J878),"Error",-1*PMT(a!$E$8/12,2*$U878*a!$E$9,$F878-$M878-a!$E$4,0,1))))</f>
        <v>#N/A</v>
      </c>
      <c r="S878" s="32">
        <f t="shared" si="151"/>
        <v>1</v>
      </c>
      <c r="T878" s="33" t="e">
        <f t="shared" si="152"/>
        <v>#N/A</v>
      </c>
      <c r="U878" s="33" t="e">
        <f t="shared" si="157"/>
        <v>#N/A</v>
      </c>
      <c r="V878" s="33" t="e">
        <f t="shared" si="153"/>
        <v>#N/A</v>
      </c>
      <c r="W878" s="124">
        <f t="shared" si="154"/>
        <v>0</v>
      </c>
    </row>
    <row r="879" spans="9:23" x14ac:dyDescent="0.25">
      <c r="I879" s="31">
        <v>0</v>
      </c>
      <c r="J879" s="121">
        <f t="shared" si="158"/>
        <v>0</v>
      </c>
      <c r="K879" s="122" t="e">
        <f>MAX(0,($F879-0+PV(a!$E$8/12,2*$U879*a!$E$9,$W879,0,1)))</f>
        <v>#N/A</v>
      </c>
      <c r="L879" s="122" t="e">
        <f t="shared" si="155"/>
        <v>#N/A</v>
      </c>
      <c r="M879" s="114" t="e">
        <f t="shared" si="156"/>
        <v>#N/A</v>
      </c>
      <c r="N879" s="122" t="e">
        <f>-1*PMT(a!$E$8/12,2*$U879*a!$E$9,$F879-a!$E$4-$I879,0,1)</f>
        <v>#N/A</v>
      </c>
      <c r="O879" s="123" t="e">
        <f>-1*PMT(a!$E$8/12,2*$U879*a!$E$9,$F879-a!$E$4-$J879,0,1)</f>
        <v>#N/A</v>
      </c>
      <c r="P879" s="123" t="e">
        <f t="shared" si="149"/>
        <v>#N/A</v>
      </c>
      <c r="Q879" s="123" t="e">
        <f t="shared" si="150"/>
        <v>#N/A</v>
      </c>
      <c r="R879" s="114" t="e">
        <f>IF($M879&lt;$I879,"Error",IF(AND($K879&gt;$J879,$M879&gt;$K879),"Error",IF(AND($K879&lt;$J879,$M879&gt;$J879),"Error",-1*PMT(a!$E$8/12,2*$U879*a!$E$9,$F879-$M879-a!$E$4,0,1))))</f>
        <v>#N/A</v>
      </c>
      <c r="S879" s="32">
        <f t="shared" si="151"/>
        <v>1</v>
      </c>
      <c r="T879" s="33" t="e">
        <f t="shared" si="152"/>
        <v>#N/A</v>
      </c>
      <c r="U879" s="33" t="e">
        <f t="shared" si="157"/>
        <v>#N/A</v>
      </c>
      <c r="V879" s="33" t="e">
        <f t="shared" si="153"/>
        <v>#N/A</v>
      </c>
      <c r="W879" s="124">
        <f t="shared" si="154"/>
        <v>0</v>
      </c>
    </row>
    <row r="880" spans="9:23" x14ac:dyDescent="0.25">
      <c r="I880" s="31">
        <v>0</v>
      </c>
      <c r="J880" s="121">
        <f t="shared" si="158"/>
        <v>0</v>
      </c>
      <c r="K880" s="122" t="e">
        <f>MAX(0,($F880-0+PV(a!$E$8/12,2*$U880*a!$E$9,$W880,0,1)))</f>
        <v>#N/A</v>
      </c>
      <c r="L880" s="122" t="e">
        <f t="shared" si="155"/>
        <v>#N/A</v>
      </c>
      <c r="M880" s="114" t="e">
        <f t="shared" si="156"/>
        <v>#N/A</v>
      </c>
      <c r="N880" s="122" t="e">
        <f>-1*PMT(a!$E$8/12,2*$U880*a!$E$9,$F880-a!$E$4-$I880,0,1)</f>
        <v>#N/A</v>
      </c>
      <c r="O880" s="123" t="e">
        <f>-1*PMT(a!$E$8/12,2*$U880*a!$E$9,$F880-a!$E$4-$J880,0,1)</f>
        <v>#N/A</v>
      </c>
      <c r="P880" s="123" t="e">
        <f t="shared" si="149"/>
        <v>#N/A</v>
      </c>
      <c r="Q880" s="123" t="e">
        <f t="shared" si="150"/>
        <v>#N/A</v>
      </c>
      <c r="R880" s="114" t="e">
        <f>IF($M880&lt;$I880,"Error",IF(AND($K880&gt;$J880,$M880&gt;$K880),"Error",IF(AND($K880&lt;$J880,$M880&gt;$J880),"Error",-1*PMT(a!$E$8/12,2*$U880*a!$E$9,$F880-$M880-a!$E$4,0,1))))</f>
        <v>#N/A</v>
      </c>
      <c r="S880" s="32">
        <f t="shared" si="151"/>
        <v>1</v>
      </c>
      <c r="T880" s="33" t="e">
        <f t="shared" si="152"/>
        <v>#N/A</v>
      </c>
      <c r="U880" s="33" t="e">
        <f t="shared" si="157"/>
        <v>#N/A</v>
      </c>
      <c r="V880" s="33" t="e">
        <f t="shared" si="153"/>
        <v>#N/A</v>
      </c>
      <c r="W880" s="124">
        <f t="shared" si="154"/>
        <v>0</v>
      </c>
    </row>
    <row r="881" spans="9:23" x14ac:dyDescent="0.25">
      <c r="I881" s="31">
        <v>0</v>
      </c>
      <c r="J881" s="121">
        <f t="shared" si="158"/>
        <v>0</v>
      </c>
      <c r="K881" s="122" t="e">
        <f>MAX(0,($F881-0+PV(a!$E$8/12,2*$U881*a!$E$9,$W881,0,1)))</f>
        <v>#N/A</v>
      </c>
      <c r="L881" s="122" t="e">
        <f t="shared" si="155"/>
        <v>#N/A</v>
      </c>
      <c r="M881" s="114" t="e">
        <f t="shared" si="156"/>
        <v>#N/A</v>
      </c>
      <c r="N881" s="122" t="e">
        <f>-1*PMT(a!$E$8/12,2*$U881*a!$E$9,$F881-a!$E$4-$I881,0,1)</f>
        <v>#N/A</v>
      </c>
      <c r="O881" s="123" t="e">
        <f>-1*PMT(a!$E$8/12,2*$U881*a!$E$9,$F881-a!$E$4-$J881,0,1)</f>
        <v>#N/A</v>
      </c>
      <c r="P881" s="123" t="e">
        <f t="shared" si="149"/>
        <v>#N/A</v>
      </c>
      <c r="Q881" s="123" t="e">
        <f t="shared" si="150"/>
        <v>#N/A</v>
      </c>
      <c r="R881" s="114" t="e">
        <f>IF($M881&lt;$I881,"Error",IF(AND($K881&gt;$J881,$M881&gt;$K881),"Error",IF(AND($K881&lt;$J881,$M881&gt;$J881),"Error",-1*PMT(a!$E$8/12,2*$U881*a!$E$9,$F881-$M881-a!$E$4,0,1))))</f>
        <v>#N/A</v>
      </c>
      <c r="S881" s="32">
        <f t="shared" si="151"/>
        <v>1</v>
      </c>
      <c r="T881" s="33" t="e">
        <f t="shared" si="152"/>
        <v>#N/A</v>
      </c>
      <c r="U881" s="33" t="e">
        <f t="shared" si="157"/>
        <v>#N/A</v>
      </c>
      <c r="V881" s="33" t="e">
        <f t="shared" si="153"/>
        <v>#N/A</v>
      </c>
      <c r="W881" s="124">
        <f t="shared" si="154"/>
        <v>0</v>
      </c>
    </row>
    <row r="882" spans="9:23" x14ac:dyDescent="0.25">
      <c r="I882" s="31">
        <v>0</v>
      </c>
      <c r="J882" s="121">
        <f t="shared" si="158"/>
        <v>0</v>
      </c>
      <c r="K882" s="122" t="e">
        <f>MAX(0,($F882-0+PV(a!$E$8/12,2*$U882*a!$E$9,$W882,0,1)))</f>
        <v>#N/A</v>
      </c>
      <c r="L882" s="122" t="e">
        <f t="shared" si="155"/>
        <v>#N/A</v>
      </c>
      <c r="M882" s="114" t="e">
        <f t="shared" si="156"/>
        <v>#N/A</v>
      </c>
      <c r="N882" s="122" t="e">
        <f>-1*PMT(a!$E$8/12,2*$U882*a!$E$9,$F882-a!$E$4-$I882,0,1)</f>
        <v>#N/A</v>
      </c>
      <c r="O882" s="123" t="e">
        <f>-1*PMT(a!$E$8/12,2*$U882*a!$E$9,$F882-a!$E$4-$J882,0,1)</f>
        <v>#N/A</v>
      </c>
      <c r="P882" s="123" t="e">
        <f t="shared" si="149"/>
        <v>#N/A</v>
      </c>
      <c r="Q882" s="123" t="e">
        <f t="shared" si="150"/>
        <v>#N/A</v>
      </c>
      <c r="R882" s="114" t="e">
        <f>IF($M882&lt;$I882,"Error",IF(AND($K882&gt;$J882,$M882&gt;$K882),"Error",IF(AND($K882&lt;$J882,$M882&gt;$J882),"Error",-1*PMT(a!$E$8/12,2*$U882*a!$E$9,$F882-$M882-a!$E$4,0,1))))</f>
        <v>#N/A</v>
      </c>
      <c r="S882" s="32">
        <f t="shared" si="151"/>
        <v>1</v>
      </c>
      <c r="T882" s="33" t="e">
        <f t="shared" si="152"/>
        <v>#N/A</v>
      </c>
      <c r="U882" s="33" t="e">
        <f t="shared" si="157"/>
        <v>#N/A</v>
      </c>
      <c r="V882" s="33" t="e">
        <f t="shared" si="153"/>
        <v>#N/A</v>
      </c>
      <c r="W882" s="124">
        <f t="shared" si="154"/>
        <v>0</v>
      </c>
    </row>
    <row r="883" spans="9:23" x14ac:dyDescent="0.25">
      <c r="I883" s="31">
        <v>0</v>
      </c>
      <c r="J883" s="121">
        <f t="shared" si="158"/>
        <v>0</v>
      </c>
      <c r="K883" s="122" t="e">
        <f>MAX(0,($F883-0+PV(a!$E$8/12,2*$U883*a!$E$9,$W883,0,1)))</f>
        <v>#N/A</v>
      </c>
      <c r="L883" s="122" t="e">
        <f t="shared" si="155"/>
        <v>#N/A</v>
      </c>
      <c r="M883" s="114" t="e">
        <f t="shared" si="156"/>
        <v>#N/A</v>
      </c>
      <c r="N883" s="122" t="e">
        <f>-1*PMT(a!$E$8/12,2*$U883*a!$E$9,$F883-a!$E$4-$I883,0,1)</f>
        <v>#N/A</v>
      </c>
      <c r="O883" s="123" t="e">
        <f>-1*PMT(a!$E$8/12,2*$U883*a!$E$9,$F883-a!$E$4-$J883,0,1)</f>
        <v>#N/A</v>
      </c>
      <c r="P883" s="123" t="e">
        <f t="shared" si="149"/>
        <v>#N/A</v>
      </c>
      <c r="Q883" s="123" t="e">
        <f t="shared" si="150"/>
        <v>#N/A</v>
      </c>
      <c r="R883" s="114" t="e">
        <f>IF($M883&lt;$I883,"Error",IF(AND($K883&gt;$J883,$M883&gt;$K883),"Error",IF(AND($K883&lt;$J883,$M883&gt;$J883),"Error",-1*PMT(a!$E$8/12,2*$U883*a!$E$9,$F883-$M883-a!$E$4,0,1))))</f>
        <v>#N/A</v>
      </c>
      <c r="S883" s="32">
        <f t="shared" si="151"/>
        <v>1</v>
      </c>
      <c r="T883" s="33" t="e">
        <f t="shared" si="152"/>
        <v>#N/A</v>
      </c>
      <c r="U883" s="33" t="e">
        <f t="shared" si="157"/>
        <v>#N/A</v>
      </c>
      <c r="V883" s="33" t="e">
        <f t="shared" si="153"/>
        <v>#N/A</v>
      </c>
      <c r="W883" s="124">
        <f t="shared" si="154"/>
        <v>0</v>
      </c>
    </row>
    <row r="884" spans="9:23" x14ac:dyDescent="0.25">
      <c r="I884" s="31">
        <v>0</v>
      </c>
      <c r="J884" s="121">
        <f t="shared" si="158"/>
        <v>0</v>
      </c>
      <c r="K884" s="122" t="e">
        <f>MAX(0,($F884-0+PV(a!$E$8/12,2*$U884*a!$E$9,$W884,0,1)))</f>
        <v>#N/A</v>
      </c>
      <c r="L884" s="122" t="e">
        <f t="shared" si="155"/>
        <v>#N/A</v>
      </c>
      <c r="M884" s="114" t="e">
        <f t="shared" si="156"/>
        <v>#N/A</v>
      </c>
      <c r="N884" s="122" t="e">
        <f>-1*PMT(a!$E$8/12,2*$U884*a!$E$9,$F884-a!$E$4-$I884,0,1)</f>
        <v>#N/A</v>
      </c>
      <c r="O884" s="123" t="e">
        <f>-1*PMT(a!$E$8/12,2*$U884*a!$E$9,$F884-a!$E$4-$J884,0,1)</f>
        <v>#N/A</v>
      </c>
      <c r="P884" s="123" t="e">
        <f t="shared" si="149"/>
        <v>#N/A</v>
      </c>
      <c r="Q884" s="123" t="e">
        <f t="shared" si="150"/>
        <v>#N/A</v>
      </c>
      <c r="R884" s="114" t="e">
        <f>IF($M884&lt;$I884,"Error",IF(AND($K884&gt;$J884,$M884&gt;$K884),"Error",IF(AND($K884&lt;$J884,$M884&gt;$J884),"Error",-1*PMT(a!$E$8/12,2*$U884*a!$E$9,$F884-$M884-a!$E$4,0,1))))</f>
        <v>#N/A</v>
      </c>
      <c r="S884" s="32">
        <f t="shared" si="151"/>
        <v>1</v>
      </c>
      <c r="T884" s="33" t="e">
        <f t="shared" si="152"/>
        <v>#N/A</v>
      </c>
      <c r="U884" s="33" t="e">
        <f t="shared" si="157"/>
        <v>#N/A</v>
      </c>
      <c r="V884" s="33" t="e">
        <f t="shared" si="153"/>
        <v>#N/A</v>
      </c>
      <c r="W884" s="124">
        <f t="shared" si="154"/>
        <v>0</v>
      </c>
    </row>
    <row r="885" spans="9:23" x14ac:dyDescent="0.25">
      <c r="I885" s="31">
        <v>0</v>
      </c>
      <c r="J885" s="121">
        <f t="shared" si="158"/>
        <v>0</v>
      </c>
      <c r="K885" s="122" t="e">
        <f>MAX(0,($F885-0+PV(a!$E$8/12,2*$U885*a!$E$9,$W885,0,1)))</f>
        <v>#N/A</v>
      </c>
      <c r="L885" s="122" t="e">
        <f t="shared" si="155"/>
        <v>#N/A</v>
      </c>
      <c r="M885" s="114" t="e">
        <f t="shared" si="156"/>
        <v>#N/A</v>
      </c>
      <c r="N885" s="122" t="e">
        <f>-1*PMT(a!$E$8/12,2*$U885*a!$E$9,$F885-a!$E$4-$I885,0,1)</f>
        <v>#N/A</v>
      </c>
      <c r="O885" s="123" t="e">
        <f>-1*PMT(a!$E$8/12,2*$U885*a!$E$9,$F885-a!$E$4-$J885,0,1)</f>
        <v>#N/A</v>
      </c>
      <c r="P885" s="123" t="e">
        <f t="shared" si="149"/>
        <v>#N/A</v>
      </c>
      <c r="Q885" s="123" t="e">
        <f t="shared" si="150"/>
        <v>#N/A</v>
      </c>
      <c r="R885" s="114" t="e">
        <f>IF($M885&lt;$I885,"Error",IF(AND($K885&gt;$J885,$M885&gt;$K885),"Error",IF(AND($K885&lt;$J885,$M885&gt;$J885),"Error",-1*PMT(a!$E$8/12,2*$U885*a!$E$9,$F885-$M885-a!$E$4,0,1))))</f>
        <v>#N/A</v>
      </c>
      <c r="S885" s="32">
        <f t="shared" si="151"/>
        <v>1</v>
      </c>
      <c r="T885" s="33" t="e">
        <f t="shared" si="152"/>
        <v>#N/A</v>
      </c>
      <c r="U885" s="33" t="e">
        <f t="shared" si="157"/>
        <v>#N/A</v>
      </c>
      <c r="V885" s="33" t="e">
        <f t="shared" si="153"/>
        <v>#N/A</v>
      </c>
      <c r="W885" s="124">
        <f t="shared" si="154"/>
        <v>0</v>
      </c>
    </row>
    <row r="886" spans="9:23" x14ac:dyDescent="0.25">
      <c r="I886" s="31">
        <v>0</v>
      </c>
      <c r="J886" s="121">
        <f t="shared" si="158"/>
        <v>0</v>
      </c>
      <c r="K886" s="122" t="e">
        <f>MAX(0,($F886-0+PV(a!$E$8/12,2*$U886*a!$E$9,$W886,0,1)))</f>
        <v>#N/A</v>
      </c>
      <c r="L886" s="122" t="e">
        <f t="shared" si="155"/>
        <v>#N/A</v>
      </c>
      <c r="M886" s="114" t="e">
        <f t="shared" si="156"/>
        <v>#N/A</v>
      </c>
      <c r="N886" s="122" t="e">
        <f>-1*PMT(a!$E$8/12,2*$U886*a!$E$9,$F886-a!$E$4-$I886,0,1)</f>
        <v>#N/A</v>
      </c>
      <c r="O886" s="123" t="e">
        <f>-1*PMT(a!$E$8/12,2*$U886*a!$E$9,$F886-a!$E$4-$J886,0,1)</f>
        <v>#N/A</v>
      </c>
      <c r="P886" s="123" t="e">
        <f t="shared" si="149"/>
        <v>#N/A</v>
      </c>
      <c r="Q886" s="123" t="e">
        <f t="shared" si="150"/>
        <v>#N/A</v>
      </c>
      <c r="R886" s="114" t="e">
        <f>IF($M886&lt;$I886,"Error",IF(AND($K886&gt;$J886,$M886&gt;$K886),"Error",IF(AND($K886&lt;$J886,$M886&gt;$J886),"Error",-1*PMT(a!$E$8/12,2*$U886*a!$E$9,$F886-$M886-a!$E$4,0,1))))</f>
        <v>#N/A</v>
      </c>
      <c r="S886" s="32">
        <f t="shared" si="151"/>
        <v>1</v>
      </c>
      <c r="T886" s="33" t="e">
        <f t="shared" si="152"/>
        <v>#N/A</v>
      </c>
      <c r="U886" s="33" t="e">
        <f t="shared" si="157"/>
        <v>#N/A</v>
      </c>
      <c r="V886" s="33" t="e">
        <f t="shared" si="153"/>
        <v>#N/A</v>
      </c>
      <c r="W886" s="124">
        <f t="shared" si="154"/>
        <v>0</v>
      </c>
    </row>
    <row r="887" spans="9:23" x14ac:dyDescent="0.25">
      <c r="I887" s="31">
        <v>0</v>
      </c>
      <c r="J887" s="121">
        <f t="shared" si="158"/>
        <v>0</v>
      </c>
      <c r="K887" s="122" t="e">
        <f>MAX(0,($F887-0+PV(a!$E$8/12,2*$U887*a!$E$9,$W887,0,1)))</f>
        <v>#N/A</v>
      </c>
      <c r="L887" s="122" t="e">
        <f t="shared" si="155"/>
        <v>#N/A</v>
      </c>
      <c r="M887" s="114" t="e">
        <f t="shared" si="156"/>
        <v>#N/A</v>
      </c>
      <c r="N887" s="122" t="e">
        <f>-1*PMT(a!$E$8/12,2*$U887*a!$E$9,$F887-a!$E$4-$I887,0,1)</f>
        <v>#N/A</v>
      </c>
      <c r="O887" s="123" t="e">
        <f>-1*PMT(a!$E$8/12,2*$U887*a!$E$9,$F887-a!$E$4-$J887,0,1)</f>
        <v>#N/A</v>
      </c>
      <c r="P887" s="123" t="e">
        <f t="shared" ref="P887:P950" si="159">IF(K887=0,N887,W887)</f>
        <v>#N/A</v>
      </c>
      <c r="Q887" s="123" t="e">
        <f t="shared" ref="Q887:Q950" si="160">IF(K887=L887,P887,R887)</f>
        <v>#N/A</v>
      </c>
      <c r="R887" s="114" t="e">
        <f>IF($M887&lt;$I887,"Error",IF(AND($K887&gt;$J887,$M887&gt;$K887),"Error",IF(AND($K887&lt;$J887,$M887&gt;$J887),"Error",-1*PMT(a!$E$8/12,2*$U887*a!$E$9,$F887-$M887-a!$E$4,0,1))))</f>
        <v>#N/A</v>
      </c>
      <c r="S887" s="32">
        <f t="shared" ref="S887:S950" si="161">IF(E887="F",0,1)</f>
        <v>1</v>
      </c>
      <c r="T887" s="33" t="e">
        <f t="shared" ref="T887:T950" si="162">IF($S887=1,VLOOKUP(H887,M,11,FALSE),VLOOKUP(H887,F,11,FALSE))</f>
        <v>#N/A</v>
      </c>
      <c r="U887" s="33" t="e">
        <f t="shared" si="157"/>
        <v>#N/A</v>
      </c>
      <c r="V887" s="33" t="e">
        <f t="shared" ref="V887:V950" si="163">+U887*2</f>
        <v>#N/A</v>
      </c>
      <c r="W887" s="124">
        <f t="shared" ref="W887:W950" si="164">+G887/12*0.5</f>
        <v>0</v>
      </c>
    </row>
    <row r="888" spans="9:23" x14ac:dyDescent="0.25">
      <c r="I888" s="31">
        <v>0</v>
      </c>
      <c r="J888" s="121">
        <f t="shared" si="158"/>
        <v>0</v>
      </c>
      <c r="K888" s="122" t="e">
        <f>MAX(0,($F888-0+PV(a!$E$8/12,2*$U888*a!$E$9,$W888,0,1)))</f>
        <v>#N/A</v>
      </c>
      <c r="L888" s="122" t="e">
        <f t="shared" si="155"/>
        <v>#N/A</v>
      </c>
      <c r="M888" s="114" t="e">
        <f t="shared" si="156"/>
        <v>#N/A</v>
      </c>
      <c r="N888" s="122" t="e">
        <f>-1*PMT(a!$E$8/12,2*$U888*a!$E$9,$F888-a!$E$4-$I888,0,1)</f>
        <v>#N/A</v>
      </c>
      <c r="O888" s="123" t="e">
        <f>-1*PMT(a!$E$8/12,2*$U888*a!$E$9,$F888-a!$E$4-$J888,0,1)</f>
        <v>#N/A</v>
      </c>
      <c r="P888" s="123" t="e">
        <f t="shared" si="159"/>
        <v>#N/A</v>
      </c>
      <c r="Q888" s="123" t="e">
        <f t="shared" si="160"/>
        <v>#N/A</v>
      </c>
      <c r="R888" s="114" t="e">
        <f>IF($M888&lt;$I888,"Error",IF(AND($K888&gt;$J888,$M888&gt;$K888),"Error",IF(AND($K888&lt;$J888,$M888&gt;$J888),"Error",-1*PMT(a!$E$8/12,2*$U888*a!$E$9,$F888-$M888-a!$E$4,0,1))))</f>
        <v>#N/A</v>
      </c>
      <c r="S888" s="32">
        <f t="shared" si="161"/>
        <v>1</v>
      </c>
      <c r="T888" s="33" t="e">
        <f t="shared" si="162"/>
        <v>#N/A</v>
      </c>
      <c r="U888" s="33" t="e">
        <f t="shared" si="157"/>
        <v>#N/A</v>
      </c>
      <c r="V888" s="33" t="e">
        <f t="shared" si="163"/>
        <v>#N/A</v>
      </c>
      <c r="W888" s="124">
        <f t="shared" si="164"/>
        <v>0</v>
      </c>
    </row>
    <row r="889" spans="9:23" x14ac:dyDescent="0.25">
      <c r="I889" s="31">
        <v>0</v>
      </c>
      <c r="J889" s="121">
        <f t="shared" si="158"/>
        <v>0</v>
      </c>
      <c r="K889" s="122" t="e">
        <f>MAX(0,($F889-0+PV(a!$E$8/12,2*$U889*a!$E$9,$W889,0,1)))</f>
        <v>#N/A</v>
      </c>
      <c r="L889" s="122" t="e">
        <f t="shared" si="155"/>
        <v>#N/A</v>
      </c>
      <c r="M889" s="114" t="e">
        <f t="shared" si="156"/>
        <v>#N/A</v>
      </c>
      <c r="N889" s="122" t="e">
        <f>-1*PMT(a!$E$8/12,2*$U889*a!$E$9,$F889-a!$E$4-$I889,0,1)</f>
        <v>#N/A</v>
      </c>
      <c r="O889" s="123" t="e">
        <f>-1*PMT(a!$E$8/12,2*$U889*a!$E$9,$F889-a!$E$4-$J889,0,1)</f>
        <v>#N/A</v>
      </c>
      <c r="P889" s="123" t="e">
        <f t="shared" si="159"/>
        <v>#N/A</v>
      </c>
      <c r="Q889" s="123" t="e">
        <f t="shared" si="160"/>
        <v>#N/A</v>
      </c>
      <c r="R889" s="114" t="e">
        <f>IF($M889&lt;$I889,"Error",IF(AND($K889&gt;$J889,$M889&gt;$K889),"Error",IF(AND($K889&lt;$J889,$M889&gt;$J889),"Error",-1*PMT(a!$E$8/12,2*$U889*a!$E$9,$F889-$M889-a!$E$4,0,1))))</f>
        <v>#N/A</v>
      </c>
      <c r="S889" s="32">
        <f t="shared" si="161"/>
        <v>1</v>
      </c>
      <c r="T889" s="33" t="e">
        <f t="shared" si="162"/>
        <v>#N/A</v>
      </c>
      <c r="U889" s="33" t="e">
        <f t="shared" si="157"/>
        <v>#N/A</v>
      </c>
      <c r="V889" s="33" t="e">
        <f t="shared" si="163"/>
        <v>#N/A</v>
      </c>
      <c r="W889" s="124">
        <f t="shared" si="164"/>
        <v>0</v>
      </c>
    </row>
    <row r="890" spans="9:23" x14ac:dyDescent="0.25">
      <c r="I890" s="31">
        <v>0</v>
      </c>
      <c r="J890" s="121">
        <f t="shared" si="158"/>
        <v>0</v>
      </c>
      <c r="K890" s="122" t="e">
        <f>MAX(0,($F890-0+PV(a!$E$8/12,2*$U890*a!$E$9,$W890,0,1)))</f>
        <v>#N/A</v>
      </c>
      <c r="L890" s="122" t="e">
        <f t="shared" si="155"/>
        <v>#N/A</v>
      </c>
      <c r="M890" s="114" t="e">
        <f t="shared" si="156"/>
        <v>#N/A</v>
      </c>
      <c r="N890" s="122" t="e">
        <f>-1*PMT(a!$E$8/12,2*$U890*a!$E$9,$F890-a!$E$4-$I890,0,1)</f>
        <v>#N/A</v>
      </c>
      <c r="O890" s="123" t="e">
        <f>-1*PMT(a!$E$8/12,2*$U890*a!$E$9,$F890-a!$E$4-$J890,0,1)</f>
        <v>#N/A</v>
      </c>
      <c r="P890" s="123" t="e">
        <f t="shared" si="159"/>
        <v>#N/A</v>
      </c>
      <c r="Q890" s="123" t="e">
        <f t="shared" si="160"/>
        <v>#N/A</v>
      </c>
      <c r="R890" s="114" t="e">
        <f>IF($M890&lt;$I890,"Error",IF(AND($K890&gt;$J890,$M890&gt;$K890),"Error",IF(AND($K890&lt;$J890,$M890&gt;$J890),"Error",-1*PMT(a!$E$8/12,2*$U890*a!$E$9,$F890-$M890-a!$E$4,0,1))))</f>
        <v>#N/A</v>
      </c>
      <c r="S890" s="32">
        <f t="shared" si="161"/>
        <v>1</v>
      </c>
      <c r="T890" s="33" t="e">
        <f t="shared" si="162"/>
        <v>#N/A</v>
      </c>
      <c r="U890" s="33" t="e">
        <f t="shared" si="157"/>
        <v>#N/A</v>
      </c>
      <c r="V890" s="33" t="e">
        <f t="shared" si="163"/>
        <v>#N/A</v>
      </c>
      <c r="W890" s="124">
        <f t="shared" si="164"/>
        <v>0</v>
      </c>
    </row>
    <row r="891" spans="9:23" x14ac:dyDescent="0.25">
      <c r="I891" s="31">
        <v>0</v>
      </c>
      <c r="J891" s="121">
        <f t="shared" si="158"/>
        <v>0</v>
      </c>
      <c r="K891" s="122" t="e">
        <f>MAX(0,($F891-0+PV(a!$E$8/12,2*$U891*a!$E$9,$W891,0,1)))</f>
        <v>#N/A</v>
      </c>
      <c r="L891" s="122" t="e">
        <f t="shared" si="155"/>
        <v>#N/A</v>
      </c>
      <c r="M891" s="114" t="e">
        <f t="shared" si="156"/>
        <v>#N/A</v>
      </c>
      <c r="N891" s="122" t="e">
        <f>-1*PMT(a!$E$8/12,2*$U891*a!$E$9,$F891-a!$E$4-$I891,0,1)</f>
        <v>#N/A</v>
      </c>
      <c r="O891" s="123" t="e">
        <f>-1*PMT(a!$E$8/12,2*$U891*a!$E$9,$F891-a!$E$4-$J891,0,1)</f>
        <v>#N/A</v>
      </c>
      <c r="P891" s="123" t="e">
        <f t="shared" si="159"/>
        <v>#N/A</v>
      </c>
      <c r="Q891" s="123" t="e">
        <f t="shared" si="160"/>
        <v>#N/A</v>
      </c>
      <c r="R891" s="114" t="e">
        <f>IF($M891&lt;$I891,"Error",IF(AND($K891&gt;$J891,$M891&gt;$K891),"Error",IF(AND($K891&lt;$J891,$M891&gt;$J891),"Error",-1*PMT(a!$E$8/12,2*$U891*a!$E$9,$F891-$M891-a!$E$4,0,1))))</f>
        <v>#N/A</v>
      </c>
      <c r="S891" s="32">
        <f t="shared" si="161"/>
        <v>1</v>
      </c>
      <c r="T891" s="33" t="e">
        <f t="shared" si="162"/>
        <v>#N/A</v>
      </c>
      <c r="U891" s="33" t="e">
        <f t="shared" si="157"/>
        <v>#N/A</v>
      </c>
      <c r="V891" s="33" t="e">
        <f t="shared" si="163"/>
        <v>#N/A</v>
      </c>
      <c r="W891" s="124">
        <f t="shared" si="164"/>
        <v>0</v>
      </c>
    </row>
    <row r="892" spans="9:23" x14ac:dyDescent="0.25">
      <c r="I892" s="31">
        <v>0</v>
      </c>
      <c r="J892" s="121">
        <f t="shared" si="158"/>
        <v>0</v>
      </c>
      <c r="K892" s="122" t="e">
        <f>MAX(0,($F892-0+PV(a!$E$8/12,2*$U892*a!$E$9,$W892,0,1)))</f>
        <v>#N/A</v>
      </c>
      <c r="L892" s="122" t="e">
        <f t="shared" si="155"/>
        <v>#N/A</v>
      </c>
      <c r="M892" s="114" t="e">
        <f t="shared" si="156"/>
        <v>#N/A</v>
      </c>
      <c r="N892" s="122" t="e">
        <f>-1*PMT(a!$E$8/12,2*$U892*a!$E$9,$F892-a!$E$4-$I892,0,1)</f>
        <v>#N/A</v>
      </c>
      <c r="O892" s="123" t="e">
        <f>-1*PMT(a!$E$8/12,2*$U892*a!$E$9,$F892-a!$E$4-$J892,0,1)</f>
        <v>#N/A</v>
      </c>
      <c r="P892" s="123" t="e">
        <f t="shared" si="159"/>
        <v>#N/A</v>
      </c>
      <c r="Q892" s="123" t="e">
        <f t="shared" si="160"/>
        <v>#N/A</v>
      </c>
      <c r="R892" s="114" t="e">
        <f>IF($M892&lt;$I892,"Error",IF(AND($K892&gt;$J892,$M892&gt;$K892),"Error",IF(AND($K892&lt;$J892,$M892&gt;$J892),"Error",-1*PMT(a!$E$8/12,2*$U892*a!$E$9,$F892-$M892-a!$E$4,0,1))))</f>
        <v>#N/A</v>
      </c>
      <c r="S892" s="32">
        <f t="shared" si="161"/>
        <v>1</v>
      </c>
      <c r="T892" s="33" t="e">
        <f t="shared" si="162"/>
        <v>#N/A</v>
      </c>
      <c r="U892" s="33" t="e">
        <f t="shared" si="157"/>
        <v>#N/A</v>
      </c>
      <c r="V892" s="33" t="e">
        <f t="shared" si="163"/>
        <v>#N/A</v>
      </c>
      <c r="W892" s="124">
        <f t="shared" si="164"/>
        <v>0</v>
      </c>
    </row>
    <row r="893" spans="9:23" x14ac:dyDescent="0.25">
      <c r="I893" s="31">
        <v>0</v>
      </c>
      <c r="J893" s="121">
        <f t="shared" si="158"/>
        <v>0</v>
      </c>
      <c r="K893" s="122" t="e">
        <f>MAX(0,($F893-0+PV(a!$E$8/12,2*$U893*a!$E$9,$W893,0,1)))</f>
        <v>#N/A</v>
      </c>
      <c r="L893" s="122" t="e">
        <f t="shared" si="155"/>
        <v>#N/A</v>
      </c>
      <c r="M893" s="114" t="e">
        <f t="shared" si="156"/>
        <v>#N/A</v>
      </c>
      <c r="N893" s="122" t="e">
        <f>-1*PMT(a!$E$8/12,2*$U893*a!$E$9,$F893-a!$E$4-$I893,0,1)</f>
        <v>#N/A</v>
      </c>
      <c r="O893" s="123" t="e">
        <f>-1*PMT(a!$E$8/12,2*$U893*a!$E$9,$F893-a!$E$4-$J893,0,1)</f>
        <v>#N/A</v>
      </c>
      <c r="P893" s="123" t="e">
        <f t="shared" si="159"/>
        <v>#N/A</v>
      </c>
      <c r="Q893" s="123" t="e">
        <f t="shared" si="160"/>
        <v>#N/A</v>
      </c>
      <c r="R893" s="114" t="e">
        <f>IF($M893&lt;$I893,"Error",IF(AND($K893&gt;$J893,$M893&gt;$K893),"Error",IF(AND($K893&lt;$J893,$M893&gt;$J893),"Error",-1*PMT(a!$E$8/12,2*$U893*a!$E$9,$F893-$M893-a!$E$4,0,1))))</f>
        <v>#N/A</v>
      </c>
      <c r="S893" s="32">
        <f t="shared" si="161"/>
        <v>1</v>
      </c>
      <c r="T893" s="33" t="e">
        <f t="shared" si="162"/>
        <v>#N/A</v>
      </c>
      <c r="U893" s="33" t="e">
        <f t="shared" si="157"/>
        <v>#N/A</v>
      </c>
      <c r="V893" s="33" t="e">
        <f t="shared" si="163"/>
        <v>#N/A</v>
      </c>
      <c r="W893" s="124">
        <f t="shared" si="164"/>
        <v>0</v>
      </c>
    </row>
    <row r="894" spans="9:23" x14ac:dyDescent="0.25">
      <c r="I894" s="31">
        <v>0</v>
      </c>
      <c r="J894" s="121">
        <f t="shared" si="158"/>
        <v>0</v>
      </c>
      <c r="K894" s="122" t="e">
        <f>MAX(0,($F894-0+PV(a!$E$8/12,2*$U894*a!$E$9,$W894,0,1)))</f>
        <v>#N/A</v>
      </c>
      <c r="L894" s="122" t="e">
        <f t="shared" si="155"/>
        <v>#N/A</v>
      </c>
      <c r="M894" s="114" t="e">
        <f t="shared" si="156"/>
        <v>#N/A</v>
      </c>
      <c r="N894" s="122" t="e">
        <f>-1*PMT(a!$E$8/12,2*$U894*a!$E$9,$F894-a!$E$4-$I894,0,1)</f>
        <v>#N/A</v>
      </c>
      <c r="O894" s="123" t="e">
        <f>-1*PMT(a!$E$8/12,2*$U894*a!$E$9,$F894-a!$E$4-$J894,0,1)</f>
        <v>#N/A</v>
      </c>
      <c r="P894" s="123" t="e">
        <f t="shared" si="159"/>
        <v>#N/A</v>
      </c>
      <c r="Q894" s="123" t="e">
        <f t="shared" si="160"/>
        <v>#N/A</v>
      </c>
      <c r="R894" s="114" t="e">
        <f>IF($M894&lt;$I894,"Error",IF(AND($K894&gt;$J894,$M894&gt;$K894),"Error",IF(AND($K894&lt;$J894,$M894&gt;$J894),"Error",-1*PMT(a!$E$8/12,2*$U894*a!$E$9,$F894-$M894-a!$E$4,0,1))))</f>
        <v>#N/A</v>
      </c>
      <c r="S894" s="32">
        <f t="shared" si="161"/>
        <v>1</v>
      </c>
      <c r="T894" s="33" t="e">
        <f t="shared" si="162"/>
        <v>#N/A</v>
      </c>
      <c r="U894" s="33" t="e">
        <f t="shared" si="157"/>
        <v>#N/A</v>
      </c>
      <c r="V894" s="33" t="e">
        <f t="shared" si="163"/>
        <v>#N/A</v>
      </c>
      <c r="W894" s="124">
        <f t="shared" si="164"/>
        <v>0</v>
      </c>
    </row>
    <row r="895" spans="9:23" x14ac:dyDescent="0.25">
      <c r="I895" s="31">
        <v>0</v>
      </c>
      <c r="J895" s="121">
        <f t="shared" si="158"/>
        <v>0</v>
      </c>
      <c r="K895" s="122" t="e">
        <f>MAX(0,($F895-0+PV(a!$E$8/12,2*$U895*a!$E$9,$W895,0,1)))</f>
        <v>#N/A</v>
      </c>
      <c r="L895" s="122" t="e">
        <f t="shared" si="155"/>
        <v>#N/A</v>
      </c>
      <c r="M895" s="114" t="e">
        <f t="shared" si="156"/>
        <v>#N/A</v>
      </c>
      <c r="N895" s="122" t="e">
        <f>-1*PMT(a!$E$8/12,2*$U895*a!$E$9,$F895-a!$E$4-$I895,0,1)</f>
        <v>#N/A</v>
      </c>
      <c r="O895" s="123" t="e">
        <f>-1*PMT(a!$E$8/12,2*$U895*a!$E$9,$F895-a!$E$4-$J895,0,1)</f>
        <v>#N/A</v>
      </c>
      <c r="P895" s="123" t="e">
        <f t="shared" si="159"/>
        <v>#N/A</v>
      </c>
      <c r="Q895" s="123" t="e">
        <f t="shared" si="160"/>
        <v>#N/A</v>
      </c>
      <c r="R895" s="114" t="e">
        <f>IF($M895&lt;$I895,"Error",IF(AND($K895&gt;$J895,$M895&gt;$K895),"Error",IF(AND($K895&lt;$J895,$M895&gt;$J895),"Error",-1*PMT(a!$E$8/12,2*$U895*a!$E$9,$F895-$M895-a!$E$4,0,1))))</f>
        <v>#N/A</v>
      </c>
      <c r="S895" s="32">
        <f t="shared" si="161"/>
        <v>1</v>
      </c>
      <c r="T895" s="33" t="e">
        <f t="shared" si="162"/>
        <v>#N/A</v>
      </c>
      <c r="U895" s="33" t="e">
        <f t="shared" si="157"/>
        <v>#N/A</v>
      </c>
      <c r="V895" s="33" t="e">
        <f t="shared" si="163"/>
        <v>#N/A</v>
      </c>
      <c r="W895" s="124">
        <f t="shared" si="164"/>
        <v>0</v>
      </c>
    </row>
    <row r="896" spans="9:23" x14ac:dyDescent="0.25">
      <c r="I896" s="31">
        <v>0</v>
      </c>
      <c r="J896" s="121">
        <f t="shared" si="158"/>
        <v>0</v>
      </c>
      <c r="K896" s="122" t="e">
        <f>MAX(0,($F896-0+PV(a!$E$8/12,2*$U896*a!$E$9,$W896,0,1)))</f>
        <v>#N/A</v>
      </c>
      <c r="L896" s="122" t="e">
        <f t="shared" si="155"/>
        <v>#N/A</v>
      </c>
      <c r="M896" s="114" t="e">
        <f t="shared" si="156"/>
        <v>#N/A</v>
      </c>
      <c r="N896" s="122" t="e">
        <f>-1*PMT(a!$E$8/12,2*$U896*a!$E$9,$F896-a!$E$4-$I896,0,1)</f>
        <v>#N/A</v>
      </c>
      <c r="O896" s="123" t="e">
        <f>-1*PMT(a!$E$8/12,2*$U896*a!$E$9,$F896-a!$E$4-$J896,0,1)</f>
        <v>#N/A</v>
      </c>
      <c r="P896" s="123" t="e">
        <f t="shared" si="159"/>
        <v>#N/A</v>
      </c>
      <c r="Q896" s="123" t="e">
        <f t="shared" si="160"/>
        <v>#N/A</v>
      </c>
      <c r="R896" s="114" t="e">
        <f>IF($M896&lt;$I896,"Error",IF(AND($K896&gt;$J896,$M896&gt;$K896),"Error",IF(AND($K896&lt;$J896,$M896&gt;$J896),"Error",-1*PMT(a!$E$8/12,2*$U896*a!$E$9,$F896-$M896-a!$E$4,0,1))))</f>
        <v>#N/A</v>
      </c>
      <c r="S896" s="32">
        <f t="shared" si="161"/>
        <v>1</v>
      </c>
      <c r="T896" s="33" t="e">
        <f t="shared" si="162"/>
        <v>#N/A</v>
      </c>
      <c r="U896" s="33" t="e">
        <f t="shared" si="157"/>
        <v>#N/A</v>
      </c>
      <c r="V896" s="33" t="e">
        <f t="shared" si="163"/>
        <v>#N/A</v>
      </c>
      <c r="W896" s="124">
        <f t="shared" si="164"/>
        <v>0</v>
      </c>
    </row>
    <row r="897" spans="9:23" x14ac:dyDescent="0.25">
      <c r="I897" s="31">
        <v>0</v>
      </c>
      <c r="J897" s="121">
        <f t="shared" si="158"/>
        <v>0</v>
      </c>
      <c r="K897" s="122" t="e">
        <f>MAX(0,($F897-0+PV(a!$E$8/12,2*$U897*a!$E$9,$W897,0,1)))</f>
        <v>#N/A</v>
      </c>
      <c r="L897" s="122" t="e">
        <f t="shared" si="155"/>
        <v>#N/A</v>
      </c>
      <c r="M897" s="114" t="e">
        <f t="shared" si="156"/>
        <v>#N/A</v>
      </c>
      <c r="N897" s="122" t="e">
        <f>-1*PMT(a!$E$8/12,2*$U897*a!$E$9,$F897-a!$E$4-$I897,0,1)</f>
        <v>#N/A</v>
      </c>
      <c r="O897" s="123" t="e">
        <f>-1*PMT(a!$E$8/12,2*$U897*a!$E$9,$F897-a!$E$4-$J897,0,1)</f>
        <v>#N/A</v>
      </c>
      <c r="P897" s="123" t="e">
        <f t="shared" si="159"/>
        <v>#N/A</v>
      </c>
      <c r="Q897" s="123" t="e">
        <f t="shared" si="160"/>
        <v>#N/A</v>
      </c>
      <c r="R897" s="114" t="e">
        <f>IF($M897&lt;$I897,"Error",IF(AND($K897&gt;$J897,$M897&gt;$K897),"Error",IF(AND($K897&lt;$J897,$M897&gt;$J897),"Error",-1*PMT(a!$E$8/12,2*$U897*a!$E$9,$F897-$M897-a!$E$4,0,1))))</f>
        <v>#N/A</v>
      </c>
      <c r="S897" s="32">
        <f t="shared" si="161"/>
        <v>1</v>
      </c>
      <c r="T897" s="33" t="e">
        <f t="shared" si="162"/>
        <v>#N/A</v>
      </c>
      <c r="U897" s="33" t="e">
        <f t="shared" si="157"/>
        <v>#N/A</v>
      </c>
      <c r="V897" s="33" t="e">
        <f t="shared" si="163"/>
        <v>#N/A</v>
      </c>
      <c r="W897" s="124">
        <f t="shared" si="164"/>
        <v>0</v>
      </c>
    </row>
    <row r="898" spans="9:23" x14ac:dyDescent="0.25">
      <c r="I898" s="31">
        <v>0</v>
      </c>
      <c r="J898" s="121">
        <f t="shared" si="158"/>
        <v>0</v>
      </c>
      <c r="K898" s="122" t="e">
        <f>MAX(0,($F898-0+PV(a!$E$8/12,2*$U898*a!$E$9,$W898,0,1)))</f>
        <v>#N/A</v>
      </c>
      <c r="L898" s="122" t="e">
        <f t="shared" si="155"/>
        <v>#N/A</v>
      </c>
      <c r="M898" s="114" t="e">
        <f t="shared" si="156"/>
        <v>#N/A</v>
      </c>
      <c r="N898" s="122" t="e">
        <f>-1*PMT(a!$E$8/12,2*$U898*a!$E$9,$F898-a!$E$4-$I898,0,1)</f>
        <v>#N/A</v>
      </c>
      <c r="O898" s="123" t="e">
        <f>-1*PMT(a!$E$8/12,2*$U898*a!$E$9,$F898-a!$E$4-$J898,0,1)</f>
        <v>#N/A</v>
      </c>
      <c r="P898" s="123" t="e">
        <f t="shared" si="159"/>
        <v>#N/A</v>
      </c>
      <c r="Q898" s="123" t="e">
        <f t="shared" si="160"/>
        <v>#N/A</v>
      </c>
      <c r="R898" s="114" t="e">
        <f>IF($M898&lt;$I898,"Error",IF(AND($K898&gt;$J898,$M898&gt;$K898),"Error",IF(AND($K898&lt;$J898,$M898&gt;$J898),"Error",-1*PMT(a!$E$8/12,2*$U898*a!$E$9,$F898-$M898-a!$E$4,0,1))))</f>
        <v>#N/A</v>
      </c>
      <c r="S898" s="32">
        <f t="shared" si="161"/>
        <v>1</v>
      </c>
      <c r="T898" s="33" t="e">
        <f t="shared" si="162"/>
        <v>#N/A</v>
      </c>
      <c r="U898" s="33" t="e">
        <f t="shared" si="157"/>
        <v>#N/A</v>
      </c>
      <c r="V898" s="33" t="e">
        <f t="shared" si="163"/>
        <v>#N/A</v>
      </c>
      <c r="W898" s="124">
        <f t="shared" si="164"/>
        <v>0</v>
      </c>
    </row>
    <row r="899" spans="9:23" x14ac:dyDescent="0.25">
      <c r="I899" s="31">
        <v>0</v>
      </c>
      <c r="J899" s="121">
        <f t="shared" si="158"/>
        <v>0</v>
      </c>
      <c r="K899" s="122" t="e">
        <f>MAX(0,($F899-0+PV(a!$E$8/12,2*$U899*a!$E$9,$W899,0,1)))</f>
        <v>#N/A</v>
      </c>
      <c r="L899" s="122" t="e">
        <f t="shared" ref="L899:L962" si="165">MAX(IF(K899&gt;F899*0.5,F899*0.5,K899),J899)</f>
        <v>#N/A</v>
      </c>
      <c r="M899" s="114" t="e">
        <f t="shared" ref="M899:M962" si="166">IF(OR(K899&lt;=0,K899&lt;J899),J899,MIN(K899,F899*50%))</f>
        <v>#N/A</v>
      </c>
      <c r="N899" s="122" t="e">
        <f>-1*PMT(a!$E$8/12,2*$U899*a!$E$9,$F899-a!$E$4-$I899,0,1)</f>
        <v>#N/A</v>
      </c>
      <c r="O899" s="123" t="e">
        <f>-1*PMT(a!$E$8/12,2*$U899*a!$E$9,$F899-a!$E$4-$J899,0,1)</f>
        <v>#N/A</v>
      </c>
      <c r="P899" s="123" t="e">
        <f t="shared" si="159"/>
        <v>#N/A</v>
      </c>
      <c r="Q899" s="123" t="e">
        <f t="shared" si="160"/>
        <v>#N/A</v>
      </c>
      <c r="R899" s="114" t="e">
        <f>IF($M899&lt;$I899,"Error",IF(AND($K899&gt;$J899,$M899&gt;$K899),"Error",IF(AND($K899&lt;$J899,$M899&gt;$J899),"Error",-1*PMT(a!$E$8/12,2*$U899*a!$E$9,$F899-$M899-a!$E$4,0,1))))</f>
        <v>#N/A</v>
      </c>
      <c r="S899" s="32">
        <f t="shared" si="161"/>
        <v>1</v>
      </c>
      <c r="T899" s="33" t="e">
        <f t="shared" si="162"/>
        <v>#N/A</v>
      </c>
      <c r="U899" s="33" t="e">
        <f t="shared" si="157"/>
        <v>#N/A</v>
      </c>
      <c r="V899" s="33" t="e">
        <f t="shared" si="163"/>
        <v>#N/A</v>
      </c>
      <c r="W899" s="124">
        <f t="shared" si="164"/>
        <v>0</v>
      </c>
    </row>
    <row r="900" spans="9:23" x14ac:dyDescent="0.25">
      <c r="I900" s="31">
        <v>0</v>
      </c>
      <c r="J900" s="121">
        <f t="shared" si="158"/>
        <v>0</v>
      </c>
      <c r="K900" s="122" t="e">
        <f>MAX(0,($F900-0+PV(a!$E$8/12,2*$U900*a!$E$9,$W900,0,1)))</f>
        <v>#N/A</v>
      </c>
      <c r="L900" s="122" t="e">
        <f t="shared" si="165"/>
        <v>#N/A</v>
      </c>
      <c r="M900" s="114" t="e">
        <f t="shared" si="166"/>
        <v>#N/A</v>
      </c>
      <c r="N900" s="122" t="e">
        <f>-1*PMT(a!$E$8/12,2*$U900*a!$E$9,$F900-a!$E$4-$I900,0,1)</f>
        <v>#N/A</v>
      </c>
      <c r="O900" s="123" t="e">
        <f>-1*PMT(a!$E$8/12,2*$U900*a!$E$9,$F900-a!$E$4-$J900,0,1)</f>
        <v>#N/A</v>
      </c>
      <c r="P900" s="123" t="e">
        <f t="shared" si="159"/>
        <v>#N/A</v>
      </c>
      <c r="Q900" s="123" t="e">
        <f t="shared" si="160"/>
        <v>#N/A</v>
      </c>
      <c r="R900" s="114" t="e">
        <f>IF($M900&lt;$I900,"Error",IF(AND($K900&gt;$J900,$M900&gt;$K900),"Error",IF(AND($K900&lt;$J900,$M900&gt;$J900),"Error",-1*PMT(a!$E$8/12,2*$U900*a!$E$9,$F900-$M900-a!$E$4,0,1))))</f>
        <v>#N/A</v>
      </c>
      <c r="S900" s="32">
        <f t="shared" si="161"/>
        <v>1</v>
      </c>
      <c r="T900" s="33" t="e">
        <f t="shared" si="162"/>
        <v>#N/A</v>
      </c>
      <c r="U900" s="33" t="e">
        <f t="shared" si="157"/>
        <v>#N/A</v>
      </c>
      <c r="V900" s="33" t="e">
        <f t="shared" si="163"/>
        <v>#N/A</v>
      </c>
      <c r="W900" s="124">
        <f t="shared" si="164"/>
        <v>0</v>
      </c>
    </row>
    <row r="901" spans="9:23" x14ac:dyDescent="0.25">
      <c r="I901" s="31">
        <v>0</v>
      </c>
      <c r="J901" s="121">
        <f t="shared" si="158"/>
        <v>0</v>
      </c>
      <c r="K901" s="122" t="e">
        <f>MAX(0,($F901-0+PV(a!$E$8/12,2*$U901*a!$E$9,$W901,0,1)))</f>
        <v>#N/A</v>
      </c>
      <c r="L901" s="122" t="e">
        <f t="shared" si="165"/>
        <v>#N/A</v>
      </c>
      <c r="M901" s="114" t="e">
        <f t="shared" si="166"/>
        <v>#N/A</v>
      </c>
      <c r="N901" s="122" t="e">
        <f>-1*PMT(a!$E$8/12,2*$U901*a!$E$9,$F901-a!$E$4-$I901,0,1)</f>
        <v>#N/A</v>
      </c>
      <c r="O901" s="123" t="e">
        <f>-1*PMT(a!$E$8/12,2*$U901*a!$E$9,$F901-a!$E$4-$J901,0,1)</f>
        <v>#N/A</v>
      </c>
      <c r="P901" s="123" t="e">
        <f t="shared" si="159"/>
        <v>#N/A</v>
      </c>
      <c r="Q901" s="123" t="e">
        <f t="shared" si="160"/>
        <v>#N/A</v>
      </c>
      <c r="R901" s="114" t="e">
        <f>IF($M901&lt;$I901,"Error",IF(AND($K901&gt;$J901,$M901&gt;$K901),"Error",IF(AND($K901&lt;$J901,$M901&gt;$J901),"Error",-1*PMT(a!$E$8/12,2*$U901*a!$E$9,$F901-$M901-a!$E$4,0,1))))</f>
        <v>#N/A</v>
      </c>
      <c r="S901" s="32">
        <f t="shared" si="161"/>
        <v>1</v>
      </c>
      <c r="T901" s="33" t="e">
        <f t="shared" si="162"/>
        <v>#N/A</v>
      </c>
      <c r="U901" s="33" t="e">
        <f t="shared" si="157"/>
        <v>#N/A</v>
      </c>
      <c r="V901" s="33" t="e">
        <f t="shared" si="163"/>
        <v>#N/A</v>
      </c>
      <c r="W901" s="124">
        <f t="shared" si="164"/>
        <v>0</v>
      </c>
    </row>
    <row r="902" spans="9:23" x14ac:dyDescent="0.25">
      <c r="I902" s="31">
        <v>0</v>
      </c>
      <c r="J902" s="121">
        <f t="shared" si="158"/>
        <v>0</v>
      </c>
      <c r="K902" s="122" t="e">
        <f>MAX(0,($F902-0+PV(a!$E$8/12,2*$U902*a!$E$9,$W902,0,1)))</f>
        <v>#N/A</v>
      </c>
      <c r="L902" s="122" t="e">
        <f t="shared" si="165"/>
        <v>#N/A</v>
      </c>
      <c r="M902" s="114" t="e">
        <f t="shared" si="166"/>
        <v>#N/A</v>
      </c>
      <c r="N902" s="122" t="e">
        <f>-1*PMT(a!$E$8/12,2*$U902*a!$E$9,$F902-a!$E$4-$I902,0,1)</f>
        <v>#N/A</v>
      </c>
      <c r="O902" s="123" t="e">
        <f>-1*PMT(a!$E$8/12,2*$U902*a!$E$9,$F902-a!$E$4-$J902,0,1)</f>
        <v>#N/A</v>
      </c>
      <c r="P902" s="123" t="e">
        <f t="shared" si="159"/>
        <v>#N/A</v>
      </c>
      <c r="Q902" s="123" t="e">
        <f t="shared" si="160"/>
        <v>#N/A</v>
      </c>
      <c r="R902" s="114" t="e">
        <f>IF($M902&lt;$I902,"Error",IF(AND($K902&gt;$J902,$M902&gt;$K902),"Error",IF(AND($K902&lt;$J902,$M902&gt;$J902),"Error",-1*PMT(a!$E$8/12,2*$U902*a!$E$9,$F902-$M902-a!$E$4,0,1))))</f>
        <v>#N/A</v>
      </c>
      <c r="S902" s="32">
        <f t="shared" si="161"/>
        <v>1</v>
      </c>
      <c r="T902" s="33" t="e">
        <f t="shared" si="162"/>
        <v>#N/A</v>
      </c>
      <c r="U902" s="33" t="e">
        <f t="shared" si="157"/>
        <v>#N/A</v>
      </c>
      <c r="V902" s="33" t="e">
        <f t="shared" si="163"/>
        <v>#N/A</v>
      </c>
      <c r="W902" s="124">
        <f t="shared" si="164"/>
        <v>0</v>
      </c>
    </row>
    <row r="903" spans="9:23" x14ac:dyDescent="0.25">
      <c r="I903" s="31">
        <v>0</v>
      </c>
      <c r="J903" s="121">
        <f t="shared" si="158"/>
        <v>0</v>
      </c>
      <c r="K903" s="122" t="e">
        <f>MAX(0,($F903-0+PV(a!$E$8/12,2*$U903*a!$E$9,$W903,0,1)))</f>
        <v>#N/A</v>
      </c>
      <c r="L903" s="122" t="e">
        <f t="shared" si="165"/>
        <v>#N/A</v>
      </c>
      <c r="M903" s="114" t="e">
        <f t="shared" si="166"/>
        <v>#N/A</v>
      </c>
      <c r="N903" s="122" t="e">
        <f>-1*PMT(a!$E$8/12,2*$U903*a!$E$9,$F903-a!$E$4-$I903,0,1)</f>
        <v>#N/A</v>
      </c>
      <c r="O903" s="123" t="e">
        <f>-1*PMT(a!$E$8/12,2*$U903*a!$E$9,$F903-a!$E$4-$J903,0,1)</f>
        <v>#N/A</v>
      </c>
      <c r="P903" s="123" t="e">
        <f t="shared" si="159"/>
        <v>#N/A</v>
      </c>
      <c r="Q903" s="123" t="e">
        <f t="shared" si="160"/>
        <v>#N/A</v>
      </c>
      <c r="R903" s="114" t="e">
        <f>IF($M903&lt;$I903,"Error",IF(AND($K903&gt;$J903,$M903&gt;$K903),"Error",IF(AND($K903&lt;$J903,$M903&gt;$J903),"Error",-1*PMT(a!$E$8/12,2*$U903*a!$E$9,$F903-$M903-a!$E$4,0,1))))</f>
        <v>#N/A</v>
      </c>
      <c r="S903" s="32">
        <f t="shared" si="161"/>
        <v>1</v>
      </c>
      <c r="T903" s="33" t="e">
        <f t="shared" si="162"/>
        <v>#N/A</v>
      </c>
      <c r="U903" s="33" t="e">
        <f t="shared" si="157"/>
        <v>#N/A</v>
      </c>
      <c r="V903" s="33" t="e">
        <f t="shared" si="163"/>
        <v>#N/A</v>
      </c>
      <c r="W903" s="124">
        <f t="shared" si="164"/>
        <v>0</v>
      </c>
    </row>
    <row r="904" spans="9:23" x14ac:dyDescent="0.25">
      <c r="I904" s="31">
        <v>0</v>
      </c>
      <c r="J904" s="121">
        <f t="shared" si="158"/>
        <v>0</v>
      </c>
      <c r="K904" s="122" t="e">
        <f>MAX(0,($F904-0+PV(a!$E$8/12,2*$U904*a!$E$9,$W904,0,1)))</f>
        <v>#N/A</v>
      </c>
      <c r="L904" s="122" t="e">
        <f t="shared" si="165"/>
        <v>#N/A</v>
      </c>
      <c r="M904" s="114" t="e">
        <f t="shared" si="166"/>
        <v>#N/A</v>
      </c>
      <c r="N904" s="122" t="e">
        <f>-1*PMT(a!$E$8/12,2*$U904*a!$E$9,$F904-a!$E$4-$I904,0,1)</f>
        <v>#N/A</v>
      </c>
      <c r="O904" s="123" t="e">
        <f>-1*PMT(a!$E$8/12,2*$U904*a!$E$9,$F904-a!$E$4-$J904,0,1)</f>
        <v>#N/A</v>
      </c>
      <c r="P904" s="123" t="e">
        <f t="shared" si="159"/>
        <v>#N/A</v>
      </c>
      <c r="Q904" s="123" t="e">
        <f t="shared" si="160"/>
        <v>#N/A</v>
      </c>
      <c r="R904" s="114" t="e">
        <f>IF($M904&lt;$I904,"Error",IF(AND($K904&gt;$J904,$M904&gt;$K904),"Error",IF(AND($K904&lt;$J904,$M904&gt;$J904),"Error",-1*PMT(a!$E$8/12,2*$U904*a!$E$9,$F904-$M904-a!$E$4,0,1))))</f>
        <v>#N/A</v>
      </c>
      <c r="S904" s="32">
        <f t="shared" si="161"/>
        <v>1</v>
      </c>
      <c r="T904" s="33" t="e">
        <f t="shared" si="162"/>
        <v>#N/A</v>
      </c>
      <c r="U904" s="33" t="e">
        <f t="shared" ref="U904:U967" si="167">$T904-(11/24)</f>
        <v>#N/A</v>
      </c>
      <c r="V904" s="33" t="e">
        <f t="shared" si="163"/>
        <v>#N/A</v>
      </c>
      <c r="W904" s="124">
        <f t="shared" si="164"/>
        <v>0</v>
      </c>
    </row>
    <row r="905" spans="9:23" x14ac:dyDescent="0.25">
      <c r="I905" s="31">
        <v>0</v>
      </c>
      <c r="J905" s="121">
        <f t="shared" si="158"/>
        <v>0</v>
      </c>
      <c r="K905" s="122" t="e">
        <f>MAX(0,($F905-0+PV(a!$E$8/12,2*$U905*a!$E$9,$W905,0,1)))</f>
        <v>#N/A</v>
      </c>
      <c r="L905" s="122" t="e">
        <f t="shared" si="165"/>
        <v>#N/A</v>
      </c>
      <c r="M905" s="114" t="e">
        <f t="shared" si="166"/>
        <v>#N/A</v>
      </c>
      <c r="N905" s="122" t="e">
        <f>-1*PMT(a!$E$8/12,2*$U905*a!$E$9,$F905-a!$E$4-$I905,0,1)</f>
        <v>#N/A</v>
      </c>
      <c r="O905" s="123" t="e">
        <f>-1*PMT(a!$E$8/12,2*$U905*a!$E$9,$F905-a!$E$4-$J905,0,1)</f>
        <v>#N/A</v>
      </c>
      <c r="P905" s="123" t="e">
        <f t="shared" si="159"/>
        <v>#N/A</v>
      </c>
      <c r="Q905" s="123" t="e">
        <f t="shared" si="160"/>
        <v>#N/A</v>
      </c>
      <c r="R905" s="114" t="e">
        <f>IF($M905&lt;$I905,"Error",IF(AND($K905&gt;$J905,$M905&gt;$K905),"Error",IF(AND($K905&lt;$J905,$M905&gt;$J905),"Error",-1*PMT(a!$E$8/12,2*$U905*a!$E$9,$F905-$M905-a!$E$4,0,1))))</f>
        <v>#N/A</v>
      </c>
      <c r="S905" s="32">
        <f t="shared" si="161"/>
        <v>1</v>
      </c>
      <c r="T905" s="33" t="e">
        <f t="shared" si="162"/>
        <v>#N/A</v>
      </c>
      <c r="U905" s="33" t="e">
        <f t="shared" si="167"/>
        <v>#N/A</v>
      </c>
      <c r="V905" s="33" t="e">
        <f t="shared" si="163"/>
        <v>#N/A</v>
      </c>
      <c r="W905" s="124">
        <f t="shared" si="164"/>
        <v>0</v>
      </c>
    </row>
    <row r="906" spans="9:23" x14ac:dyDescent="0.25">
      <c r="I906" s="31">
        <v>0</v>
      </c>
      <c r="J906" s="121">
        <f t="shared" si="158"/>
        <v>0</v>
      </c>
      <c r="K906" s="122" t="e">
        <f>MAX(0,($F906-0+PV(a!$E$8/12,2*$U906*a!$E$9,$W906,0,1)))</f>
        <v>#N/A</v>
      </c>
      <c r="L906" s="122" t="e">
        <f t="shared" si="165"/>
        <v>#N/A</v>
      </c>
      <c r="M906" s="114" t="e">
        <f t="shared" si="166"/>
        <v>#N/A</v>
      </c>
      <c r="N906" s="122" t="e">
        <f>-1*PMT(a!$E$8/12,2*$U906*a!$E$9,$F906-a!$E$4-$I906,0,1)</f>
        <v>#N/A</v>
      </c>
      <c r="O906" s="123" t="e">
        <f>-1*PMT(a!$E$8/12,2*$U906*a!$E$9,$F906-a!$E$4-$J906,0,1)</f>
        <v>#N/A</v>
      </c>
      <c r="P906" s="123" t="e">
        <f t="shared" si="159"/>
        <v>#N/A</v>
      </c>
      <c r="Q906" s="123" t="e">
        <f t="shared" si="160"/>
        <v>#N/A</v>
      </c>
      <c r="R906" s="114" t="e">
        <f>IF($M906&lt;$I906,"Error",IF(AND($K906&gt;$J906,$M906&gt;$K906),"Error",IF(AND($K906&lt;$J906,$M906&gt;$J906),"Error",-1*PMT(a!$E$8/12,2*$U906*a!$E$9,$F906-$M906-a!$E$4,0,1))))</f>
        <v>#N/A</v>
      </c>
      <c r="S906" s="32">
        <f t="shared" si="161"/>
        <v>1</v>
      </c>
      <c r="T906" s="33" t="e">
        <f t="shared" si="162"/>
        <v>#N/A</v>
      </c>
      <c r="U906" s="33" t="e">
        <f t="shared" si="167"/>
        <v>#N/A</v>
      </c>
      <c r="V906" s="33" t="e">
        <f t="shared" si="163"/>
        <v>#N/A</v>
      </c>
      <c r="W906" s="124">
        <f t="shared" si="164"/>
        <v>0</v>
      </c>
    </row>
    <row r="907" spans="9:23" x14ac:dyDescent="0.25">
      <c r="I907" s="31">
        <v>0</v>
      </c>
      <c r="J907" s="121">
        <f t="shared" si="158"/>
        <v>0</v>
      </c>
      <c r="K907" s="122" t="e">
        <f>MAX(0,($F907-0+PV(a!$E$8/12,2*$U907*a!$E$9,$W907,0,1)))</f>
        <v>#N/A</v>
      </c>
      <c r="L907" s="122" t="e">
        <f t="shared" si="165"/>
        <v>#N/A</v>
      </c>
      <c r="M907" s="114" t="e">
        <f t="shared" si="166"/>
        <v>#N/A</v>
      </c>
      <c r="N907" s="122" t="e">
        <f>-1*PMT(a!$E$8/12,2*$U907*a!$E$9,$F907-a!$E$4-$I907,0,1)</f>
        <v>#N/A</v>
      </c>
      <c r="O907" s="123" t="e">
        <f>-1*PMT(a!$E$8/12,2*$U907*a!$E$9,$F907-a!$E$4-$J907,0,1)</f>
        <v>#N/A</v>
      </c>
      <c r="P907" s="123" t="e">
        <f t="shared" si="159"/>
        <v>#N/A</v>
      </c>
      <c r="Q907" s="123" t="e">
        <f t="shared" si="160"/>
        <v>#N/A</v>
      </c>
      <c r="R907" s="114" t="e">
        <f>IF($M907&lt;$I907,"Error",IF(AND($K907&gt;$J907,$M907&gt;$K907),"Error",IF(AND($K907&lt;$J907,$M907&gt;$J907),"Error",-1*PMT(a!$E$8/12,2*$U907*a!$E$9,$F907-$M907-a!$E$4,0,1))))</f>
        <v>#N/A</v>
      </c>
      <c r="S907" s="32">
        <f t="shared" si="161"/>
        <v>1</v>
      </c>
      <c r="T907" s="33" t="e">
        <f t="shared" si="162"/>
        <v>#N/A</v>
      </c>
      <c r="U907" s="33" t="e">
        <f t="shared" si="167"/>
        <v>#N/A</v>
      </c>
      <c r="V907" s="33" t="e">
        <f t="shared" si="163"/>
        <v>#N/A</v>
      </c>
      <c r="W907" s="124">
        <f t="shared" si="164"/>
        <v>0</v>
      </c>
    </row>
    <row r="908" spans="9:23" x14ac:dyDescent="0.25">
      <c r="I908" s="31">
        <v>0</v>
      </c>
      <c r="J908" s="121">
        <f t="shared" si="158"/>
        <v>0</v>
      </c>
      <c r="K908" s="122" t="e">
        <f>MAX(0,($F908-0+PV(a!$E$8/12,2*$U908*a!$E$9,$W908,0,1)))</f>
        <v>#N/A</v>
      </c>
      <c r="L908" s="122" t="e">
        <f t="shared" si="165"/>
        <v>#N/A</v>
      </c>
      <c r="M908" s="114" t="e">
        <f t="shared" si="166"/>
        <v>#N/A</v>
      </c>
      <c r="N908" s="122" t="e">
        <f>-1*PMT(a!$E$8/12,2*$U908*a!$E$9,$F908-a!$E$4-$I908,0,1)</f>
        <v>#N/A</v>
      </c>
      <c r="O908" s="123" t="e">
        <f>-1*PMT(a!$E$8/12,2*$U908*a!$E$9,$F908-a!$E$4-$J908,0,1)</f>
        <v>#N/A</v>
      </c>
      <c r="P908" s="123" t="e">
        <f t="shared" si="159"/>
        <v>#N/A</v>
      </c>
      <c r="Q908" s="123" t="e">
        <f t="shared" si="160"/>
        <v>#N/A</v>
      </c>
      <c r="R908" s="114" t="e">
        <f>IF($M908&lt;$I908,"Error",IF(AND($K908&gt;$J908,$M908&gt;$K908),"Error",IF(AND($K908&lt;$J908,$M908&gt;$J908),"Error",-1*PMT(a!$E$8/12,2*$U908*a!$E$9,$F908-$M908-a!$E$4,0,1))))</f>
        <v>#N/A</v>
      </c>
      <c r="S908" s="32">
        <f t="shared" si="161"/>
        <v>1</v>
      </c>
      <c r="T908" s="33" t="e">
        <f t="shared" si="162"/>
        <v>#N/A</v>
      </c>
      <c r="U908" s="33" t="e">
        <f t="shared" si="167"/>
        <v>#N/A</v>
      </c>
      <c r="V908" s="33" t="e">
        <f t="shared" si="163"/>
        <v>#N/A</v>
      </c>
      <c r="W908" s="124">
        <f t="shared" si="164"/>
        <v>0</v>
      </c>
    </row>
    <row r="909" spans="9:23" x14ac:dyDescent="0.25">
      <c r="I909" s="31">
        <v>0</v>
      </c>
      <c r="J909" s="121">
        <f t="shared" si="158"/>
        <v>0</v>
      </c>
      <c r="K909" s="122" t="e">
        <f>MAX(0,($F909-0+PV(a!$E$8/12,2*$U909*a!$E$9,$W909,0,1)))</f>
        <v>#N/A</v>
      </c>
      <c r="L909" s="122" t="e">
        <f t="shared" si="165"/>
        <v>#N/A</v>
      </c>
      <c r="M909" s="114" t="e">
        <f t="shared" si="166"/>
        <v>#N/A</v>
      </c>
      <c r="N909" s="122" t="e">
        <f>-1*PMT(a!$E$8/12,2*$U909*a!$E$9,$F909-a!$E$4-$I909,0,1)</f>
        <v>#N/A</v>
      </c>
      <c r="O909" s="123" t="e">
        <f>-1*PMT(a!$E$8/12,2*$U909*a!$E$9,$F909-a!$E$4-$J909,0,1)</f>
        <v>#N/A</v>
      </c>
      <c r="P909" s="123" t="e">
        <f t="shared" si="159"/>
        <v>#N/A</v>
      </c>
      <c r="Q909" s="123" t="e">
        <f t="shared" si="160"/>
        <v>#N/A</v>
      </c>
      <c r="R909" s="114" t="e">
        <f>IF($M909&lt;$I909,"Error",IF(AND($K909&gt;$J909,$M909&gt;$K909),"Error",IF(AND($K909&lt;$J909,$M909&gt;$J909),"Error",-1*PMT(a!$E$8/12,2*$U909*a!$E$9,$F909-$M909-a!$E$4,0,1))))</f>
        <v>#N/A</v>
      </c>
      <c r="S909" s="32">
        <f t="shared" si="161"/>
        <v>1</v>
      </c>
      <c r="T909" s="33" t="e">
        <f t="shared" si="162"/>
        <v>#N/A</v>
      </c>
      <c r="U909" s="33" t="e">
        <f t="shared" si="167"/>
        <v>#N/A</v>
      </c>
      <c r="V909" s="33" t="e">
        <f t="shared" si="163"/>
        <v>#N/A</v>
      </c>
      <c r="W909" s="124">
        <f t="shared" si="164"/>
        <v>0</v>
      </c>
    </row>
    <row r="910" spans="9:23" x14ac:dyDescent="0.25">
      <c r="I910" s="31">
        <v>0</v>
      </c>
      <c r="J910" s="121">
        <f t="shared" si="158"/>
        <v>0</v>
      </c>
      <c r="K910" s="122" t="e">
        <f>MAX(0,($F910-0+PV(a!$E$8/12,2*$U910*a!$E$9,$W910,0,1)))</f>
        <v>#N/A</v>
      </c>
      <c r="L910" s="122" t="e">
        <f t="shared" si="165"/>
        <v>#N/A</v>
      </c>
      <c r="M910" s="114" t="e">
        <f t="shared" si="166"/>
        <v>#N/A</v>
      </c>
      <c r="N910" s="122" t="e">
        <f>-1*PMT(a!$E$8/12,2*$U910*a!$E$9,$F910-a!$E$4-$I910,0,1)</f>
        <v>#N/A</v>
      </c>
      <c r="O910" s="123" t="e">
        <f>-1*PMT(a!$E$8/12,2*$U910*a!$E$9,$F910-a!$E$4-$J910,0,1)</f>
        <v>#N/A</v>
      </c>
      <c r="P910" s="123" t="e">
        <f t="shared" si="159"/>
        <v>#N/A</v>
      </c>
      <c r="Q910" s="123" t="e">
        <f t="shared" si="160"/>
        <v>#N/A</v>
      </c>
      <c r="R910" s="114" t="e">
        <f>IF($M910&lt;$I910,"Error",IF(AND($K910&gt;$J910,$M910&gt;$K910),"Error",IF(AND($K910&lt;$J910,$M910&gt;$J910),"Error",-1*PMT(a!$E$8/12,2*$U910*a!$E$9,$F910-$M910-a!$E$4,0,1))))</f>
        <v>#N/A</v>
      </c>
      <c r="S910" s="32">
        <f t="shared" si="161"/>
        <v>1</v>
      </c>
      <c r="T910" s="33" t="e">
        <f t="shared" si="162"/>
        <v>#N/A</v>
      </c>
      <c r="U910" s="33" t="e">
        <f t="shared" si="167"/>
        <v>#N/A</v>
      </c>
      <c r="V910" s="33" t="e">
        <f t="shared" si="163"/>
        <v>#N/A</v>
      </c>
      <c r="W910" s="124">
        <f t="shared" si="164"/>
        <v>0</v>
      </c>
    </row>
    <row r="911" spans="9:23" x14ac:dyDescent="0.25">
      <c r="I911" s="31">
        <v>0</v>
      </c>
      <c r="J911" s="121">
        <f t="shared" si="158"/>
        <v>0</v>
      </c>
      <c r="K911" s="122" t="e">
        <f>MAX(0,($F911-0+PV(a!$E$8/12,2*$U911*a!$E$9,$W911,0,1)))</f>
        <v>#N/A</v>
      </c>
      <c r="L911" s="122" t="e">
        <f t="shared" si="165"/>
        <v>#N/A</v>
      </c>
      <c r="M911" s="114" t="e">
        <f t="shared" si="166"/>
        <v>#N/A</v>
      </c>
      <c r="N911" s="122" t="e">
        <f>-1*PMT(a!$E$8/12,2*$U911*a!$E$9,$F911-a!$E$4-$I911,0,1)</f>
        <v>#N/A</v>
      </c>
      <c r="O911" s="123" t="e">
        <f>-1*PMT(a!$E$8/12,2*$U911*a!$E$9,$F911-a!$E$4-$J911,0,1)</f>
        <v>#N/A</v>
      </c>
      <c r="P911" s="123" t="e">
        <f t="shared" si="159"/>
        <v>#N/A</v>
      </c>
      <c r="Q911" s="123" t="e">
        <f t="shared" si="160"/>
        <v>#N/A</v>
      </c>
      <c r="R911" s="114" t="e">
        <f>IF($M911&lt;$I911,"Error",IF(AND($K911&gt;$J911,$M911&gt;$K911),"Error",IF(AND($K911&lt;$J911,$M911&gt;$J911),"Error",-1*PMT(a!$E$8/12,2*$U911*a!$E$9,$F911-$M911-a!$E$4,0,1))))</f>
        <v>#N/A</v>
      </c>
      <c r="S911" s="32">
        <f t="shared" si="161"/>
        <v>1</v>
      </c>
      <c r="T911" s="33" t="e">
        <f t="shared" si="162"/>
        <v>#N/A</v>
      </c>
      <c r="U911" s="33" t="e">
        <f t="shared" si="167"/>
        <v>#N/A</v>
      </c>
      <c r="V911" s="33" t="e">
        <f t="shared" si="163"/>
        <v>#N/A</v>
      </c>
      <c r="W911" s="124">
        <f t="shared" si="164"/>
        <v>0</v>
      </c>
    </row>
    <row r="912" spans="9:23" x14ac:dyDescent="0.25">
      <c r="I912" s="31">
        <v>0</v>
      </c>
      <c r="J912" s="121">
        <f t="shared" si="158"/>
        <v>0</v>
      </c>
      <c r="K912" s="122" t="e">
        <f>MAX(0,($F912-0+PV(a!$E$8/12,2*$U912*a!$E$9,$W912,0,1)))</f>
        <v>#N/A</v>
      </c>
      <c r="L912" s="122" t="e">
        <f t="shared" si="165"/>
        <v>#N/A</v>
      </c>
      <c r="M912" s="114" t="e">
        <f t="shared" si="166"/>
        <v>#N/A</v>
      </c>
      <c r="N912" s="122" t="e">
        <f>-1*PMT(a!$E$8/12,2*$U912*a!$E$9,$F912-a!$E$4-$I912,0,1)</f>
        <v>#N/A</v>
      </c>
      <c r="O912" s="123" t="e">
        <f>-1*PMT(a!$E$8/12,2*$U912*a!$E$9,$F912-a!$E$4-$J912,0,1)</f>
        <v>#N/A</v>
      </c>
      <c r="P912" s="123" t="e">
        <f t="shared" si="159"/>
        <v>#N/A</v>
      </c>
      <c r="Q912" s="123" t="e">
        <f t="shared" si="160"/>
        <v>#N/A</v>
      </c>
      <c r="R912" s="114" t="e">
        <f>IF($M912&lt;$I912,"Error",IF(AND($K912&gt;$J912,$M912&gt;$K912),"Error",IF(AND($K912&lt;$J912,$M912&gt;$J912),"Error",-1*PMT(a!$E$8/12,2*$U912*a!$E$9,$F912-$M912-a!$E$4,0,1))))</f>
        <v>#N/A</v>
      </c>
      <c r="S912" s="32">
        <f t="shared" si="161"/>
        <v>1</v>
      </c>
      <c r="T912" s="33" t="e">
        <f t="shared" si="162"/>
        <v>#N/A</v>
      </c>
      <c r="U912" s="33" t="e">
        <f t="shared" si="167"/>
        <v>#N/A</v>
      </c>
      <c r="V912" s="33" t="e">
        <f t="shared" si="163"/>
        <v>#N/A</v>
      </c>
      <c r="W912" s="124">
        <f t="shared" si="164"/>
        <v>0</v>
      </c>
    </row>
    <row r="913" spans="9:23" x14ac:dyDescent="0.25">
      <c r="I913" s="31">
        <v>0</v>
      </c>
      <c r="J913" s="121">
        <f t="shared" si="158"/>
        <v>0</v>
      </c>
      <c r="K913" s="122" t="e">
        <f>MAX(0,($F913-0+PV(a!$E$8/12,2*$U913*a!$E$9,$W913,0,1)))</f>
        <v>#N/A</v>
      </c>
      <c r="L913" s="122" t="e">
        <f t="shared" si="165"/>
        <v>#N/A</v>
      </c>
      <c r="M913" s="114" t="e">
        <f t="shared" si="166"/>
        <v>#N/A</v>
      </c>
      <c r="N913" s="122" t="e">
        <f>-1*PMT(a!$E$8/12,2*$U913*a!$E$9,$F913-a!$E$4-$I913,0,1)</f>
        <v>#N/A</v>
      </c>
      <c r="O913" s="123" t="e">
        <f>-1*PMT(a!$E$8/12,2*$U913*a!$E$9,$F913-a!$E$4-$J913,0,1)</f>
        <v>#N/A</v>
      </c>
      <c r="P913" s="123" t="e">
        <f t="shared" si="159"/>
        <v>#N/A</v>
      </c>
      <c r="Q913" s="123" t="e">
        <f t="shared" si="160"/>
        <v>#N/A</v>
      </c>
      <c r="R913" s="114" t="e">
        <f>IF($M913&lt;$I913,"Error",IF(AND($K913&gt;$J913,$M913&gt;$K913),"Error",IF(AND($K913&lt;$J913,$M913&gt;$J913),"Error",-1*PMT(a!$E$8/12,2*$U913*a!$E$9,$F913-$M913-a!$E$4,0,1))))</f>
        <v>#N/A</v>
      </c>
      <c r="S913" s="32">
        <f t="shared" si="161"/>
        <v>1</v>
      </c>
      <c r="T913" s="33" t="e">
        <f t="shared" si="162"/>
        <v>#N/A</v>
      </c>
      <c r="U913" s="33" t="e">
        <f t="shared" si="167"/>
        <v>#N/A</v>
      </c>
      <c r="V913" s="33" t="e">
        <f t="shared" si="163"/>
        <v>#N/A</v>
      </c>
      <c r="W913" s="124">
        <f t="shared" si="164"/>
        <v>0</v>
      </c>
    </row>
    <row r="914" spans="9:23" x14ac:dyDescent="0.25">
      <c r="I914" s="31">
        <v>0</v>
      </c>
      <c r="J914" s="121">
        <f t="shared" si="158"/>
        <v>0</v>
      </c>
      <c r="K914" s="122" t="e">
        <f>MAX(0,($F914-0+PV(a!$E$8/12,2*$U914*a!$E$9,$W914,0,1)))</f>
        <v>#N/A</v>
      </c>
      <c r="L914" s="122" t="e">
        <f t="shared" si="165"/>
        <v>#N/A</v>
      </c>
      <c r="M914" s="114" t="e">
        <f t="shared" si="166"/>
        <v>#N/A</v>
      </c>
      <c r="N914" s="122" t="e">
        <f>-1*PMT(a!$E$8/12,2*$U914*a!$E$9,$F914-a!$E$4-$I914,0,1)</f>
        <v>#N/A</v>
      </c>
      <c r="O914" s="123" t="e">
        <f>-1*PMT(a!$E$8/12,2*$U914*a!$E$9,$F914-a!$E$4-$J914,0,1)</f>
        <v>#N/A</v>
      </c>
      <c r="P914" s="123" t="e">
        <f t="shared" si="159"/>
        <v>#N/A</v>
      </c>
      <c r="Q914" s="123" t="e">
        <f t="shared" si="160"/>
        <v>#N/A</v>
      </c>
      <c r="R914" s="114" t="e">
        <f>IF($M914&lt;$I914,"Error",IF(AND($K914&gt;$J914,$M914&gt;$K914),"Error",IF(AND($K914&lt;$J914,$M914&gt;$J914),"Error",-1*PMT(a!$E$8/12,2*$U914*a!$E$9,$F914-$M914-a!$E$4,0,1))))</f>
        <v>#N/A</v>
      </c>
      <c r="S914" s="32">
        <f t="shared" si="161"/>
        <v>1</v>
      </c>
      <c r="T914" s="33" t="e">
        <f t="shared" si="162"/>
        <v>#N/A</v>
      </c>
      <c r="U914" s="33" t="e">
        <f t="shared" si="167"/>
        <v>#N/A</v>
      </c>
      <c r="V914" s="33" t="e">
        <f t="shared" si="163"/>
        <v>#N/A</v>
      </c>
      <c r="W914" s="124">
        <f t="shared" si="164"/>
        <v>0</v>
      </c>
    </row>
    <row r="915" spans="9:23" x14ac:dyDescent="0.25">
      <c r="I915" s="31">
        <v>0</v>
      </c>
      <c r="J915" s="121">
        <f t="shared" si="158"/>
        <v>0</v>
      </c>
      <c r="K915" s="122" t="e">
        <f>MAX(0,($F915-0+PV(a!$E$8/12,2*$U915*a!$E$9,$W915,0,1)))</f>
        <v>#N/A</v>
      </c>
      <c r="L915" s="122" t="e">
        <f t="shared" si="165"/>
        <v>#N/A</v>
      </c>
      <c r="M915" s="114" t="e">
        <f t="shared" si="166"/>
        <v>#N/A</v>
      </c>
      <c r="N915" s="122" t="e">
        <f>-1*PMT(a!$E$8/12,2*$U915*a!$E$9,$F915-a!$E$4-$I915,0,1)</f>
        <v>#N/A</v>
      </c>
      <c r="O915" s="123" t="e">
        <f>-1*PMT(a!$E$8/12,2*$U915*a!$E$9,$F915-a!$E$4-$J915,0,1)</f>
        <v>#N/A</v>
      </c>
      <c r="P915" s="123" t="e">
        <f t="shared" si="159"/>
        <v>#N/A</v>
      </c>
      <c r="Q915" s="123" t="e">
        <f t="shared" si="160"/>
        <v>#N/A</v>
      </c>
      <c r="R915" s="114" t="e">
        <f>IF($M915&lt;$I915,"Error",IF(AND($K915&gt;$J915,$M915&gt;$K915),"Error",IF(AND($K915&lt;$J915,$M915&gt;$J915),"Error",-1*PMT(a!$E$8/12,2*$U915*a!$E$9,$F915-$M915-a!$E$4,0,1))))</f>
        <v>#N/A</v>
      </c>
      <c r="S915" s="32">
        <f t="shared" si="161"/>
        <v>1</v>
      </c>
      <c r="T915" s="33" t="e">
        <f t="shared" si="162"/>
        <v>#N/A</v>
      </c>
      <c r="U915" s="33" t="e">
        <f t="shared" si="167"/>
        <v>#N/A</v>
      </c>
      <c r="V915" s="33" t="e">
        <f t="shared" si="163"/>
        <v>#N/A</v>
      </c>
      <c r="W915" s="124">
        <f t="shared" si="164"/>
        <v>0</v>
      </c>
    </row>
    <row r="916" spans="9:23" x14ac:dyDescent="0.25">
      <c r="I916" s="31">
        <v>0</v>
      </c>
      <c r="J916" s="121">
        <f t="shared" si="158"/>
        <v>0</v>
      </c>
      <c r="K916" s="122" t="e">
        <f>MAX(0,($F916-0+PV(a!$E$8/12,2*$U916*a!$E$9,$W916,0,1)))</f>
        <v>#N/A</v>
      </c>
      <c r="L916" s="122" t="e">
        <f t="shared" si="165"/>
        <v>#N/A</v>
      </c>
      <c r="M916" s="114" t="e">
        <f t="shared" si="166"/>
        <v>#N/A</v>
      </c>
      <c r="N916" s="122" t="e">
        <f>-1*PMT(a!$E$8/12,2*$U916*a!$E$9,$F916-a!$E$4-$I916,0,1)</f>
        <v>#N/A</v>
      </c>
      <c r="O916" s="123" t="e">
        <f>-1*PMT(a!$E$8/12,2*$U916*a!$E$9,$F916-a!$E$4-$J916,0,1)</f>
        <v>#N/A</v>
      </c>
      <c r="P916" s="123" t="e">
        <f t="shared" si="159"/>
        <v>#N/A</v>
      </c>
      <c r="Q916" s="123" t="e">
        <f t="shared" si="160"/>
        <v>#N/A</v>
      </c>
      <c r="R916" s="114" t="e">
        <f>IF($M916&lt;$I916,"Error",IF(AND($K916&gt;$J916,$M916&gt;$K916),"Error",IF(AND($K916&lt;$J916,$M916&gt;$J916),"Error",-1*PMT(a!$E$8/12,2*$U916*a!$E$9,$F916-$M916-a!$E$4,0,1))))</f>
        <v>#N/A</v>
      </c>
      <c r="S916" s="32">
        <f t="shared" si="161"/>
        <v>1</v>
      </c>
      <c r="T916" s="33" t="e">
        <f t="shared" si="162"/>
        <v>#N/A</v>
      </c>
      <c r="U916" s="33" t="e">
        <f t="shared" si="167"/>
        <v>#N/A</v>
      </c>
      <c r="V916" s="33" t="e">
        <f t="shared" si="163"/>
        <v>#N/A</v>
      </c>
      <c r="W916" s="124">
        <f t="shared" si="164"/>
        <v>0</v>
      </c>
    </row>
    <row r="917" spans="9:23" x14ac:dyDescent="0.25">
      <c r="I917" s="31">
        <v>0</v>
      </c>
      <c r="J917" s="121">
        <f t="shared" si="158"/>
        <v>0</v>
      </c>
      <c r="K917" s="122" t="e">
        <f>MAX(0,($F917-0+PV(a!$E$8/12,2*$U917*a!$E$9,$W917,0,1)))</f>
        <v>#N/A</v>
      </c>
      <c r="L917" s="122" t="e">
        <f t="shared" si="165"/>
        <v>#N/A</v>
      </c>
      <c r="M917" s="114" t="e">
        <f t="shared" si="166"/>
        <v>#N/A</v>
      </c>
      <c r="N917" s="122" t="e">
        <f>-1*PMT(a!$E$8/12,2*$U917*a!$E$9,$F917-a!$E$4-$I917,0,1)</f>
        <v>#N/A</v>
      </c>
      <c r="O917" s="123" t="e">
        <f>-1*PMT(a!$E$8/12,2*$U917*a!$E$9,$F917-a!$E$4-$J917,0,1)</f>
        <v>#N/A</v>
      </c>
      <c r="P917" s="123" t="e">
        <f t="shared" si="159"/>
        <v>#N/A</v>
      </c>
      <c r="Q917" s="123" t="e">
        <f t="shared" si="160"/>
        <v>#N/A</v>
      </c>
      <c r="R917" s="114" t="e">
        <f>IF($M917&lt;$I917,"Error",IF(AND($K917&gt;$J917,$M917&gt;$K917),"Error",IF(AND($K917&lt;$J917,$M917&gt;$J917),"Error",-1*PMT(a!$E$8/12,2*$U917*a!$E$9,$F917-$M917-a!$E$4,0,1))))</f>
        <v>#N/A</v>
      </c>
      <c r="S917" s="32">
        <f t="shared" si="161"/>
        <v>1</v>
      </c>
      <c r="T917" s="33" t="e">
        <f t="shared" si="162"/>
        <v>#N/A</v>
      </c>
      <c r="U917" s="33" t="e">
        <f t="shared" si="167"/>
        <v>#N/A</v>
      </c>
      <c r="V917" s="33" t="e">
        <f t="shared" si="163"/>
        <v>#N/A</v>
      </c>
      <c r="W917" s="124">
        <f t="shared" si="164"/>
        <v>0</v>
      </c>
    </row>
    <row r="918" spans="9:23" x14ac:dyDescent="0.25">
      <c r="I918" s="31">
        <v>0</v>
      </c>
      <c r="J918" s="121">
        <f t="shared" ref="J918:J981" si="168">F918*0.25</f>
        <v>0</v>
      </c>
      <c r="K918" s="122" t="e">
        <f>MAX(0,($F918-0+PV(a!$E$8/12,2*$U918*a!$E$9,$W918,0,1)))</f>
        <v>#N/A</v>
      </c>
      <c r="L918" s="122" t="e">
        <f t="shared" si="165"/>
        <v>#N/A</v>
      </c>
      <c r="M918" s="114" t="e">
        <f t="shared" si="166"/>
        <v>#N/A</v>
      </c>
      <c r="N918" s="122" t="e">
        <f>-1*PMT(a!$E$8/12,2*$U918*a!$E$9,$F918-a!$E$4-$I918,0,1)</f>
        <v>#N/A</v>
      </c>
      <c r="O918" s="123" t="e">
        <f>-1*PMT(a!$E$8/12,2*$U918*a!$E$9,$F918-a!$E$4-$J918,0,1)</f>
        <v>#N/A</v>
      </c>
      <c r="P918" s="123" t="e">
        <f t="shared" si="159"/>
        <v>#N/A</v>
      </c>
      <c r="Q918" s="123" t="e">
        <f t="shared" si="160"/>
        <v>#N/A</v>
      </c>
      <c r="R918" s="114" t="e">
        <f>IF($M918&lt;$I918,"Error",IF(AND($K918&gt;$J918,$M918&gt;$K918),"Error",IF(AND($K918&lt;$J918,$M918&gt;$J918),"Error",-1*PMT(a!$E$8/12,2*$U918*a!$E$9,$F918-$M918-a!$E$4,0,1))))</f>
        <v>#N/A</v>
      </c>
      <c r="S918" s="32">
        <f t="shared" si="161"/>
        <v>1</v>
      </c>
      <c r="T918" s="33" t="e">
        <f t="shared" si="162"/>
        <v>#N/A</v>
      </c>
      <c r="U918" s="33" t="e">
        <f t="shared" si="167"/>
        <v>#N/A</v>
      </c>
      <c r="V918" s="33" t="e">
        <f t="shared" si="163"/>
        <v>#N/A</v>
      </c>
      <c r="W918" s="124">
        <f t="shared" si="164"/>
        <v>0</v>
      </c>
    </row>
    <row r="919" spans="9:23" x14ac:dyDescent="0.25">
      <c r="I919" s="31">
        <v>0</v>
      </c>
      <c r="J919" s="121">
        <f t="shared" si="168"/>
        <v>0</v>
      </c>
      <c r="K919" s="122" t="e">
        <f>MAX(0,($F919-0+PV(a!$E$8/12,2*$U919*a!$E$9,$W919,0,1)))</f>
        <v>#N/A</v>
      </c>
      <c r="L919" s="122" t="e">
        <f t="shared" si="165"/>
        <v>#N/A</v>
      </c>
      <c r="M919" s="114" t="e">
        <f t="shared" si="166"/>
        <v>#N/A</v>
      </c>
      <c r="N919" s="122" t="e">
        <f>-1*PMT(a!$E$8/12,2*$U919*a!$E$9,$F919-a!$E$4-$I919,0,1)</f>
        <v>#N/A</v>
      </c>
      <c r="O919" s="123" t="e">
        <f>-1*PMT(a!$E$8/12,2*$U919*a!$E$9,$F919-a!$E$4-$J919,0,1)</f>
        <v>#N/A</v>
      </c>
      <c r="P919" s="123" t="e">
        <f t="shared" si="159"/>
        <v>#N/A</v>
      </c>
      <c r="Q919" s="123" t="e">
        <f t="shared" si="160"/>
        <v>#N/A</v>
      </c>
      <c r="R919" s="114" t="e">
        <f>IF($M919&lt;$I919,"Error",IF(AND($K919&gt;$J919,$M919&gt;$K919),"Error",IF(AND($K919&lt;$J919,$M919&gt;$J919),"Error",-1*PMT(a!$E$8/12,2*$U919*a!$E$9,$F919-$M919-a!$E$4,0,1))))</f>
        <v>#N/A</v>
      </c>
      <c r="S919" s="32">
        <f t="shared" si="161"/>
        <v>1</v>
      </c>
      <c r="T919" s="33" t="e">
        <f t="shared" si="162"/>
        <v>#N/A</v>
      </c>
      <c r="U919" s="33" t="e">
        <f t="shared" si="167"/>
        <v>#N/A</v>
      </c>
      <c r="V919" s="33" t="e">
        <f t="shared" si="163"/>
        <v>#N/A</v>
      </c>
      <c r="W919" s="124">
        <f t="shared" si="164"/>
        <v>0</v>
      </c>
    </row>
    <row r="920" spans="9:23" x14ac:dyDescent="0.25">
      <c r="I920" s="31">
        <v>0</v>
      </c>
      <c r="J920" s="121">
        <f t="shared" si="168"/>
        <v>0</v>
      </c>
      <c r="K920" s="122" t="e">
        <f>MAX(0,($F920-0+PV(a!$E$8/12,2*$U920*a!$E$9,$W920,0,1)))</f>
        <v>#N/A</v>
      </c>
      <c r="L920" s="122" t="e">
        <f t="shared" si="165"/>
        <v>#N/A</v>
      </c>
      <c r="M920" s="114" t="e">
        <f t="shared" si="166"/>
        <v>#N/A</v>
      </c>
      <c r="N920" s="122" t="e">
        <f>-1*PMT(a!$E$8/12,2*$U920*a!$E$9,$F920-a!$E$4-$I920,0,1)</f>
        <v>#N/A</v>
      </c>
      <c r="O920" s="123" t="e">
        <f>-1*PMT(a!$E$8/12,2*$U920*a!$E$9,$F920-a!$E$4-$J920,0,1)</f>
        <v>#N/A</v>
      </c>
      <c r="P920" s="123" t="e">
        <f t="shared" si="159"/>
        <v>#N/A</v>
      </c>
      <c r="Q920" s="123" t="e">
        <f t="shared" si="160"/>
        <v>#N/A</v>
      </c>
      <c r="R920" s="114" t="e">
        <f>IF($M920&lt;$I920,"Error",IF(AND($K920&gt;$J920,$M920&gt;$K920),"Error",IF(AND($K920&lt;$J920,$M920&gt;$J920),"Error",-1*PMT(a!$E$8/12,2*$U920*a!$E$9,$F920-$M920-a!$E$4,0,1))))</f>
        <v>#N/A</v>
      </c>
      <c r="S920" s="32">
        <f t="shared" si="161"/>
        <v>1</v>
      </c>
      <c r="T920" s="33" t="e">
        <f t="shared" si="162"/>
        <v>#N/A</v>
      </c>
      <c r="U920" s="33" t="e">
        <f t="shared" si="167"/>
        <v>#N/A</v>
      </c>
      <c r="V920" s="33" t="e">
        <f t="shared" si="163"/>
        <v>#N/A</v>
      </c>
      <c r="W920" s="124">
        <f t="shared" si="164"/>
        <v>0</v>
      </c>
    </row>
    <row r="921" spans="9:23" x14ac:dyDescent="0.25">
      <c r="I921" s="31">
        <v>0</v>
      </c>
      <c r="J921" s="121">
        <f t="shared" si="168"/>
        <v>0</v>
      </c>
      <c r="K921" s="122" t="e">
        <f>MAX(0,($F921-0+PV(a!$E$8/12,2*$U921*a!$E$9,$W921,0,1)))</f>
        <v>#N/A</v>
      </c>
      <c r="L921" s="122" t="e">
        <f t="shared" si="165"/>
        <v>#N/A</v>
      </c>
      <c r="M921" s="114" t="e">
        <f t="shared" si="166"/>
        <v>#N/A</v>
      </c>
      <c r="N921" s="122" t="e">
        <f>-1*PMT(a!$E$8/12,2*$U921*a!$E$9,$F921-a!$E$4-$I921,0,1)</f>
        <v>#N/A</v>
      </c>
      <c r="O921" s="123" t="e">
        <f>-1*PMT(a!$E$8/12,2*$U921*a!$E$9,$F921-a!$E$4-$J921,0,1)</f>
        <v>#N/A</v>
      </c>
      <c r="P921" s="123" t="e">
        <f t="shared" si="159"/>
        <v>#N/A</v>
      </c>
      <c r="Q921" s="123" t="e">
        <f t="shared" si="160"/>
        <v>#N/A</v>
      </c>
      <c r="R921" s="114" t="e">
        <f>IF($M921&lt;$I921,"Error",IF(AND($K921&gt;$J921,$M921&gt;$K921),"Error",IF(AND($K921&lt;$J921,$M921&gt;$J921),"Error",-1*PMT(a!$E$8/12,2*$U921*a!$E$9,$F921-$M921-a!$E$4,0,1))))</f>
        <v>#N/A</v>
      </c>
      <c r="S921" s="32">
        <f t="shared" si="161"/>
        <v>1</v>
      </c>
      <c r="T921" s="33" t="e">
        <f t="shared" si="162"/>
        <v>#N/A</v>
      </c>
      <c r="U921" s="33" t="e">
        <f t="shared" si="167"/>
        <v>#N/A</v>
      </c>
      <c r="V921" s="33" t="e">
        <f t="shared" si="163"/>
        <v>#N/A</v>
      </c>
      <c r="W921" s="124">
        <f t="shared" si="164"/>
        <v>0</v>
      </c>
    </row>
    <row r="922" spans="9:23" x14ac:dyDescent="0.25">
      <c r="I922" s="31">
        <v>0</v>
      </c>
      <c r="J922" s="121">
        <f t="shared" si="168"/>
        <v>0</v>
      </c>
      <c r="K922" s="122" t="e">
        <f>MAX(0,($F922-0+PV(a!$E$8/12,2*$U922*a!$E$9,$W922,0,1)))</f>
        <v>#N/A</v>
      </c>
      <c r="L922" s="122" t="e">
        <f t="shared" si="165"/>
        <v>#N/A</v>
      </c>
      <c r="M922" s="114" t="e">
        <f t="shared" si="166"/>
        <v>#N/A</v>
      </c>
      <c r="N922" s="122" t="e">
        <f>-1*PMT(a!$E$8/12,2*$U922*a!$E$9,$F922-a!$E$4-$I922,0,1)</f>
        <v>#N/A</v>
      </c>
      <c r="O922" s="123" t="e">
        <f>-1*PMT(a!$E$8/12,2*$U922*a!$E$9,$F922-a!$E$4-$J922,0,1)</f>
        <v>#N/A</v>
      </c>
      <c r="P922" s="123" t="e">
        <f t="shared" si="159"/>
        <v>#N/A</v>
      </c>
      <c r="Q922" s="123" t="e">
        <f t="shared" si="160"/>
        <v>#N/A</v>
      </c>
      <c r="R922" s="114" t="e">
        <f>IF($M922&lt;$I922,"Error",IF(AND($K922&gt;$J922,$M922&gt;$K922),"Error",IF(AND($K922&lt;$J922,$M922&gt;$J922),"Error",-1*PMT(a!$E$8/12,2*$U922*a!$E$9,$F922-$M922-a!$E$4,0,1))))</f>
        <v>#N/A</v>
      </c>
      <c r="S922" s="32">
        <f t="shared" si="161"/>
        <v>1</v>
      </c>
      <c r="T922" s="33" t="e">
        <f t="shared" si="162"/>
        <v>#N/A</v>
      </c>
      <c r="U922" s="33" t="e">
        <f t="shared" si="167"/>
        <v>#N/A</v>
      </c>
      <c r="V922" s="33" t="e">
        <f t="shared" si="163"/>
        <v>#N/A</v>
      </c>
      <c r="W922" s="124">
        <f t="shared" si="164"/>
        <v>0</v>
      </c>
    </row>
    <row r="923" spans="9:23" x14ac:dyDescent="0.25">
      <c r="I923" s="31">
        <v>0</v>
      </c>
      <c r="J923" s="121">
        <f t="shared" si="168"/>
        <v>0</v>
      </c>
      <c r="K923" s="122" t="e">
        <f>MAX(0,($F923-0+PV(a!$E$8/12,2*$U923*a!$E$9,$W923,0,1)))</f>
        <v>#N/A</v>
      </c>
      <c r="L923" s="122" t="e">
        <f t="shared" si="165"/>
        <v>#N/A</v>
      </c>
      <c r="M923" s="114" t="e">
        <f t="shared" si="166"/>
        <v>#N/A</v>
      </c>
      <c r="N923" s="122" t="e">
        <f>-1*PMT(a!$E$8/12,2*$U923*a!$E$9,$F923-a!$E$4-$I923,0,1)</f>
        <v>#N/A</v>
      </c>
      <c r="O923" s="123" t="e">
        <f>-1*PMT(a!$E$8/12,2*$U923*a!$E$9,$F923-a!$E$4-$J923,0,1)</f>
        <v>#N/A</v>
      </c>
      <c r="P923" s="123" t="e">
        <f t="shared" si="159"/>
        <v>#N/A</v>
      </c>
      <c r="Q923" s="123" t="e">
        <f t="shared" si="160"/>
        <v>#N/A</v>
      </c>
      <c r="R923" s="114" t="e">
        <f>IF($M923&lt;$I923,"Error",IF(AND($K923&gt;$J923,$M923&gt;$K923),"Error",IF(AND($K923&lt;$J923,$M923&gt;$J923),"Error",-1*PMT(a!$E$8/12,2*$U923*a!$E$9,$F923-$M923-a!$E$4,0,1))))</f>
        <v>#N/A</v>
      </c>
      <c r="S923" s="32">
        <f t="shared" si="161"/>
        <v>1</v>
      </c>
      <c r="T923" s="33" t="e">
        <f t="shared" si="162"/>
        <v>#N/A</v>
      </c>
      <c r="U923" s="33" t="e">
        <f t="shared" si="167"/>
        <v>#N/A</v>
      </c>
      <c r="V923" s="33" t="e">
        <f t="shared" si="163"/>
        <v>#N/A</v>
      </c>
      <c r="W923" s="124">
        <f t="shared" si="164"/>
        <v>0</v>
      </c>
    </row>
    <row r="924" spans="9:23" x14ac:dyDescent="0.25">
      <c r="I924" s="31">
        <v>0</v>
      </c>
      <c r="J924" s="121">
        <f t="shared" si="168"/>
        <v>0</v>
      </c>
      <c r="K924" s="122" t="e">
        <f>MAX(0,($F924-0+PV(a!$E$8/12,2*$U924*a!$E$9,$W924,0,1)))</f>
        <v>#N/A</v>
      </c>
      <c r="L924" s="122" t="e">
        <f t="shared" si="165"/>
        <v>#N/A</v>
      </c>
      <c r="M924" s="114" t="e">
        <f t="shared" si="166"/>
        <v>#N/A</v>
      </c>
      <c r="N924" s="122" t="e">
        <f>-1*PMT(a!$E$8/12,2*$U924*a!$E$9,$F924-a!$E$4-$I924,0,1)</f>
        <v>#N/A</v>
      </c>
      <c r="O924" s="123" t="e">
        <f>-1*PMT(a!$E$8/12,2*$U924*a!$E$9,$F924-a!$E$4-$J924,0,1)</f>
        <v>#N/A</v>
      </c>
      <c r="P924" s="123" t="e">
        <f t="shared" si="159"/>
        <v>#N/A</v>
      </c>
      <c r="Q924" s="123" t="e">
        <f t="shared" si="160"/>
        <v>#N/A</v>
      </c>
      <c r="R924" s="114" t="e">
        <f>IF($M924&lt;$I924,"Error",IF(AND($K924&gt;$J924,$M924&gt;$K924),"Error",IF(AND($K924&lt;$J924,$M924&gt;$J924),"Error",-1*PMT(a!$E$8/12,2*$U924*a!$E$9,$F924-$M924-a!$E$4,0,1))))</f>
        <v>#N/A</v>
      </c>
      <c r="S924" s="32">
        <f t="shared" si="161"/>
        <v>1</v>
      </c>
      <c r="T924" s="33" t="e">
        <f t="shared" si="162"/>
        <v>#N/A</v>
      </c>
      <c r="U924" s="33" t="e">
        <f t="shared" si="167"/>
        <v>#N/A</v>
      </c>
      <c r="V924" s="33" t="e">
        <f t="shared" si="163"/>
        <v>#N/A</v>
      </c>
      <c r="W924" s="124">
        <f t="shared" si="164"/>
        <v>0</v>
      </c>
    </row>
    <row r="925" spans="9:23" x14ac:dyDescent="0.25">
      <c r="I925" s="31">
        <v>0</v>
      </c>
      <c r="J925" s="121">
        <f t="shared" si="168"/>
        <v>0</v>
      </c>
      <c r="K925" s="122" t="e">
        <f>MAX(0,($F925-0+PV(a!$E$8/12,2*$U925*a!$E$9,$W925,0,1)))</f>
        <v>#N/A</v>
      </c>
      <c r="L925" s="122" t="e">
        <f t="shared" si="165"/>
        <v>#N/A</v>
      </c>
      <c r="M925" s="114" t="e">
        <f t="shared" si="166"/>
        <v>#N/A</v>
      </c>
      <c r="N925" s="122" t="e">
        <f>-1*PMT(a!$E$8/12,2*$U925*a!$E$9,$F925-a!$E$4-$I925,0,1)</f>
        <v>#N/A</v>
      </c>
      <c r="O925" s="123" t="e">
        <f>-1*PMT(a!$E$8/12,2*$U925*a!$E$9,$F925-a!$E$4-$J925,0,1)</f>
        <v>#N/A</v>
      </c>
      <c r="P925" s="123" t="e">
        <f t="shared" si="159"/>
        <v>#N/A</v>
      </c>
      <c r="Q925" s="123" t="e">
        <f t="shared" si="160"/>
        <v>#N/A</v>
      </c>
      <c r="R925" s="114" t="e">
        <f>IF($M925&lt;$I925,"Error",IF(AND($K925&gt;$J925,$M925&gt;$K925),"Error",IF(AND($K925&lt;$J925,$M925&gt;$J925),"Error",-1*PMT(a!$E$8/12,2*$U925*a!$E$9,$F925-$M925-a!$E$4,0,1))))</f>
        <v>#N/A</v>
      </c>
      <c r="S925" s="32">
        <f t="shared" si="161"/>
        <v>1</v>
      </c>
      <c r="T925" s="33" t="e">
        <f t="shared" si="162"/>
        <v>#N/A</v>
      </c>
      <c r="U925" s="33" t="e">
        <f t="shared" si="167"/>
        <v>#N/A</v>
      </c>
      <c r="V925" s="33" t="e">
        <f t="shared" si="163"/>
        <v>#N/A</v>
      </c>
      <c r="W925" s="124">
        <f t="shared" si="164"/>
        <v>0</v>
      </c>
    </row>
    <row r="926" spans="9:23" x14ac:dyDescent="0.25">
      <c r="I926" s="31">
        <v>0</v>
      </c>
      <c r="J926" s="121">
        <f t="shared" si="168"/>
        <v>0</v>
      </c>
      <c r="K926" s="122" t="e">
        <f>MAX(0,($F926-0+PV(a!$E$8/12,2*$U926*a!$E$9,$W926,0,1)))</f>
        <v>#N/A</v>
      </c>
      <c r="L926" s="122" t="e">
        <f t="shared" si="165"/>
        <v>#N/A</v>
      </c>
      <c r="M926" s="114" t="e">
        <f t="shared" si="166"/>
        <v>#N/A</v>
      </c>
      <c r="N926" s="122" t="e">
        <f>-1*PMT(a!$E$8/12,2*$U926*a!$E$9,$F926-a!$E$4-$I926,0,1)</f>
        <v>#N/A</v>
      </c>
      <c r="O926" s="123" t="e">
        <f>-1*PMT(a!$E$8/12,2*$U926*a!$E$9,$F926-a!$E$4-$J926,0,1)</f>
        <v>#N/A</v>
      </c>
      <c r="P926" s="123" t="e">
        <f t="shared" si="159"/>
        <v>#N/A</v>
      </c>
      <c r="Q926" s="123" t="e">
        <f t="shared" si="160"/>
        <v>#N/A</v>
      </c>
      <c r="R926" s="114" t="e">
        <f>IF($M926&lt;$I926,"Error",IF(AND($K926&gt;$J926,$M926&gt;$K926),"Error",IF(AND($K926&lt;$J926,$M926&gt;$J926),"Error",-1*PMT(a!$E$8/12,2*$U926*a!$E$9,$F926-$M926-a!$E$4,0,1))))</f>
        <v>#N/A</v>
      </c>
      <c r="S926" s="32">
        <f t="shared" si="161"/>
        <v>1</v>
      </c>
      <c r="T926" s="33" t="e">
        <f t="shared" si="162"/>
        <v>#N/A</v>
      </c>
      <c r="U926" s="33" t="e">
        <f t="shared" si="167"/>
        <v>#N/A</v>
      </c>
      <c r="V926" s="33" t="e">
        <f t="shared" si="163"/>
        <v>#N/A</v>
      </c>
      <c r="W926" s="124">
        <f t="shared" si="164"/>
        <v>0</v>
      </c>
    </row>
    <row r="927" spans="9:23" x14ac:dyDescent="0.25">
      <c r="I927" s="31">
        <v>0</v>
      </c>
      <c r="J927" s="121">
        <f t="shared" si="168"/>
        <v>0</v>
      </c>
      <c r="K927" s="122" t="e">
        <f>MAX(0,($F927-0+PV(a!$E$8/12,2*$U927*a!$E$9,$W927,0,1)))</f>
        <v>#N/A</v>
      </c>
      <c r="L927" s="122" t="e">
        <f t="shared" si="165"/>
        <v>#N/A</v>
      </c>
      <c r="M927" s="114" t="e">
        <f t="shared" si="166"/>
        <v>#N/A</v>
      </c>
      <c r="N927" s="122" t="e">
        <f>-1*PMT(a!$E$8/12,2*$U927*a!$E$9,$F927-a!$E$4-$I927,0,1)</f>
        <v>#N/A</v>
      </c>
      <c r="O927" s="123" t="e">
        <f>-1*PMT(a!$E$8/12,2*$U927*a!$E$9,$F927-a!$E$4-$J927,0,1)</f>
        <v>#N/A</v>
      </c>
      <c r="P927" s="123" t="e">
        <f t="shared" si="159"/>
        <v>#N/A</v>
      </c>
      <c r="Q927" s="123" t="e">
        <f t="shared" si="160"/>
        <v>#N/A</v>
      </c>
      <c r="R927" s="114" t="e">
        <f>IF($M927&lt;$I927,"Error",IF(AND($K927&gt;$J927,$M927&gt;$K927),"Error",IF(AND($K927&lt;$J927,$M927&gt;$J927),"Error",-1*PMT(a!$E$8/12,2*$U927*a!$E$9,$F927-$M927-a!$E$4,0,1))))</f>
        <v>#N/A</v>
      </c>
      <c r="S927" s="32">
        <f t="shared" si="161"/>
        <v>1</v>
      </c>
      <c r="T927" s="33" t="e">
        <f t="shared" si="162"/>
        <v>#N/A</v>
      </c>
      <c r="U927" s="33" t="e">
        <f t="shared" si="167"/>
        <v>#N/A</v>
      </c>
      <c r="V927" s="33" t="e">
        <f t="shared" si="163"/>
        <v>#N/A</v>
      </c>
      <c r="W927" s="124">
        <f t="shared" si="164"/>
        <v>0</v>
      </c>
    </row>
    <row r="928" spans="9:23" x14ac:dyDescent="0.25">
      <c r="I928" s="31">
        <v>0</v>
      </c>
      <c r="J928" s="121">
        <f t="shared" si="168"/>
        <v>0</v>
      </c>
      <c r="K928" s="122" t="e">
        <f>MAX(0,($F928-0+PV(a!$E$8/12,2*$U928*a!$E$9,$W928,0,1)))</f>
        <v>#N/A</v>
      </c>
      <c r="L928" s="122" t="e">
        <f t="shared" si="165"/>
        <v>#N/A</v>
      </c>
      <c r="M928" s="114" t="e">
        <f t="shared" si="166"/>
        <v>#N/A</v>
      </c>
      <c r="N928" s="122" t="e">
        <f>-1*PMT(a!$E$8/12,2*$U928*a!$E$9,$F928-a!$E$4-$I928,0,1)</f>
        <v>#N/A</v>
      </c>
      <c r="O928" s="123" t="e">
        <f>-1*PMT(a!$E$8/12,2*$U928*a!$E$9,$F928-a!$E$4-$J928,0,1)</f>
        <v>#N/A</v>
      </c>
      <c r="P928" s="123" t="e">
        <f t="shared" si="159"/>
        <v>#N/A</v>
      </c>
      <c r="Q928" s="123" t="e">
        <f t="shared" si="160"/>
        <v>#N/A</v>
      </c>
      <c r="R928" s="114" t="e">
        <f>IF($M928&lt;$I928,"Error",IF(AND($K928&gt;$J928,$M928&gt;$K928),"Error",IF(AND($K928&lt;$J928,$M928&gt;$J928),"Error",-1*PMT(a!$E$8/12,2*$U928*a!$E$9,$F928-$M928-a!$E$4,0,1))))</f>
        <v>#N/A</v>
      </c>
      <c r="S928" s="32">
        <f t="shared" si="161"/>
        <v>1</v>
      </c>
      <c r="T928" s="33" t="e">
        <f t="shared" si="162"/>
        <v>#N/A</v>
      </c>
      <c r="U928" s="33" t="e">
        <f t="shared" si="167"/>
        <v>#N/A</v>
      </c>
      <c r="V928" s="33" t="e">
        <f t="shared" si="163"/>
        <v>#N/A</v>
      </c>
      <c r="W928" s="124">
        <f t="shared" si="164"/>
        <v>0</v>
      </c>
    </row>
    <row r="929" spans="9:23" x14ac:dyDescent="0.25">
      <c r="I929" s="31">
        <v>0</v>
      </c>
      <c r="J929" s="121">
        <f t="shared" si="168"/>
        <v>0</v>
      </c>
      <c r="K929" s="122" t="e">
        <f>MAX(0,($F929-0+PV(a!$E$8/12,2*$U929*a!$E$9,$W929,0,1)))</f>
        <v>#N/A</v>
      </c>
      <c r="L929" s="122" t="e">
        <f t="shared" si="165"/>
        <v>#N/A</v>
      </c>
      <c r="M929" s="114" t="e">
        <f t="shared" si="166"/>
        <v>#N/A</v>
      </c>
      <c r="N929" s="122" t="e">
        <f>-1*PMT(a!$E$8/12,2*$U929*a!$E$9,$F929-a!$E$4-$I929,0,1)</f>
        <v>#N/A</v>
      </c>
      <c r="O929" s="123" t="e">
        <f>-1*PMT(a!$E$8/12,2*$U929*a!$E$9,$F929-a!$E$4-$J929,0,1)</f>
        <v>#N/A</v>
      </c>
      <c r="P929" s="123" t="e">
        <f t="shared" si="159"/>
        <v>#N/A</v>
      </c>
      <c r="Q929" s="123" t="e">
        <f t="shared" si="160"/>
        <v>#N/A</v>
      </c>
      <c r="R929" s="114" t="e">
        <f>IF($M929&lt;$I929,"Error",IF(AND($K929&gt;$J929,$M929&gt;$K929),"Error",IF(AND($K929&lt;$J929,$M929&gt;$J929),"Error",-1*PMT(a!$E$8/12,2*$U929*a!$E$9,$F929-$M929-a!$E$4,0,1))))</f>
        <v>#N/A</v>
      </c>
      <c r="S929" s="32">
        <f t="shared" si="161"/>
        <v>1</v>
      </c>
      <c r="T929" s="33" t="e">
        <f t="shared" si="162"/>
        <v>#N/A</v>
      </c>
      <c r="U929" s="33" t="e">
        <f t="shared" si="167"/>
        <v>#N/A</v>
      </c>
      <c r="V929" s="33" t="e">
        <f t="shared" si="163"/>
        <v>#N/A</v>
      </c>
      <c r="W929" s="124">
        <f t="shared" si="164"/>
        <v>0</v>
      </c>
    </row>
    <row r="930" spans="9:23" x14ac:dyDescent="0.25">
      <c r="I930" s="31">
        <v>0</v>
      </c>
      <c r="J930" s="121">
        <f t="shared" si="168"/>
        <v>0</v>
      </c>
      <c r="K930" s="122" t="e">
        <f>MAX(0,($F930-0+PV(a!$E$8/12,2*$U930*a!$E$9,$W930,0,1)))</f>
        <v>#N/A</v>
      </c>
      <c r="L930" s="122" t="e">
        <f t="shared" si="165"/>
        <v>#N/A</v>
      </c>
      <c r="M930" s="114" t="e">
        <f t="shared" si="166"/>
        <v>#N/A</v>
      </c>
      <c r="N930" s="122" t="e">
        <f>-1*PMT(a!$E$8/12,2*$U930*a!$E$9,$F930-a!$E$4-$I930,0,1)</f>
        <v>#N/A</v>
      </c>
      <c r="O930" s="123" t="e">
        <f>-1*PMT(a!$E$8/12,2*$U930*a!$E$9,$F930-a!$E$4-$J930,0,1)</f>
        <v>#N/A</v>
      </c>
      <c r="P930" s="123" t="e">
        <f t="shared" si="159"/>
        <v>#N/A</v>
      </c>
      <c r="Q930" s="123" t="e">
        <f t="shared" si="160"/>
        <v>#N/A</v>
      </c>
      <c r="R930" s="114" t="e">
        <f>IF($M930&lt;$I930,"Error",IF(AND($K930&gt;$J930,$M930&gt;$K930),"Error",IF(AND($K930&lt;$J930,$M930&gt;$J930),"Error",-1*PMT(a!$E$8/12,2*$U930*a!$E$9,$F930-$M930-a!$E$4,0,1))))</f>
        <v>#N/A</v>
      </c>
      <c r="S930" s="32">
        <f t="shared" si="161"/>
        <v>1</v>
      </c>
      <c r="T930" s="33" t="e">
        <f t="shared" si="162"/>
        <v>#N/A</v>
      </c>
      <c r="U930" s="33" t="e">
        <f t="shared" si="167"/>
        <v>#N/A</v>
      </c>
      <c r="V930" s="33" t="e">
        <f t="shared" si="163"/>
        <v>#N/A</v>
      </c>
      <c r="W930" s="124">
        <f t="shared" si="164"/>
        <v>0</v>
      </c>
    </row>
    <row r="931" spans="9:23" x14ac:dyDescent="0.25">
      <c r="I931" s="31">
        <v>0</v>
      </c>
      <c r="J931" s="121">
        <f t="shared" si="168"/>
        <v>0</v>
      </c>
      <c r="K931" s="122" t="e">
        <f>MAX(0,($F931-0+PV(a!$E$8/12,2*$U931*a!$E$9,$W931,0,1)))</f>
        <v>#N/A</v>
      </c>
      <c r="L931" s="122" t="e">
        <f t="shared" si="165"/>
        <v>#N/A</v>
      </c>
      <c r="M931" s="114" t="e">
        <f t="shared" si="166"/>
        <v>#N/A</v>
      </c>
      <c r="N931" s="122" t="e">
        <f>-1*PMT(a!$E$8/12,2*$U931*a!$E$9,$F931-a!$E$4-$I931,0,1)</f>
        <v>#N/A</v>
      </c>
      <c r="O931" s="123" t="e">
        <f>-1*PMT(a!$E$8/12,2*$U931*a!$E$9,$F931-a!$E$4-$J931,0,1)</f>
        <v>#N/A</v>
      </c>
      <c r="P931" s="123" t="e">
        <f t="shared" si="159"/>
        <v>#N/A</v>
      </c>
      <c r="Q931" s="123" t="e">
        <f t="shared" si="160"/>
        <v>#N/A</v>
      </c>
      <c r="R931" s="114" t="e">
        <f>IF($M931&lt;$I931,"Error",IF(AND($K931&gt;$J931,$M931&gt;$K931),"Error",IF(AND($K931&lt;$J931,$M931&gt;$J931),"Error",-1*PMT(a!$E$8/12,2*$U931*a!$E$9,$F931-$M931-a!$E$4,0,1))))</f>
        <v>#N/A</v>
      </c>
      <c r="S931" s="32">
        <f t="shared" si="161"/>
        <v>1</v>
      </c>
      <c r="T931" s="33" t="e">
        <f t="shared" si="162"/>
        <v>#N/A</v>
      </c>
      <c r="U931" s="33" t="e">
        <f t="shared" si="167"/>
        <v>#N/A</v>
      </c>
      <c r="V931" s="33" t="e">
        <f t="shared" si="163"/>
        <v>#N/A</v>
      </c>
      <c r="W931" s="124">
        <f t="shared" si="164"/>
        <v>0</v>
      </c>
    </row>
    <row r="932" spans="9:23" x14ac:dyDescent="0.25">
      <c r="I932" s="31">
        <v>0</v>
      </c>
      <c r="J932" s="121">
        <f t="shared" si="168"/>
        <v>0</v>
      </c>
      <c r="K932" s="122" t="e">
        <f>MAX(0,($F932-0+PV(a!$E$8/12,2*$U932*a!$E$9,$W932,0,1)))</f>
        <v>#N/A</v>
      </c>
      <c r="L932" s="122" t="e">
        <f t="shared" si="165"/>
        <v>#N/A</v>
      </c>
      <c r="M932" s="114" t="e">
        <f t="shared" si="166"/>
        <v>#N/A</v>
      </c>
      <c r="N932" s="122" t="e">
        <f>-1*PMT(a!$E$8/12,2*$U932*a!$E$9,$F932-a!$E$4-$I932,0,1)</f>
        <v>#N/A</v>
      </c>
      <c r="O932" s="123" t="e">
        <f>-1*PMT(a!$E$8/12,2*$U932*a!$E$9,$F932-a!$E$4-$J932,0,1)</f>
        <v>#N/A</v>
      </c>
      <c r="P932" s="123" t="e">
        <f t="shared" si="159"/>
        <v>#N/A</v>
      </c>
      <c r="Q932" s="123" t="e">
        <f t="shared" si="160"/>
        <v>#N/A</v>
      </c>
      <c r="R932" s="114" t="e">
        <f>IF($M932&lt;$I932,"Error",IF(AND($K932&gt;$J932,$M932&gt;$K932),"Error",IF(AND($K932&lt;$J932,$M932&gt;$J932),"Error",-1*PMT(a!$E$8/12,2*$U932*a!$E$9,$F932-$M932-a!$E$4,0,1))))</f>
        <v>#N/A</v>
      </c>
      <c r="S932" s="32">
        <f t="shared" si="161"/>
        <v>1</v>
      </c>
      <c r="T932" s="33" t="e">
        <f t="shared" si="162"/>
        <v>#N/A</v>
      </c>
      <c r="U932" s="33" t="e">
        <f t="shared" si="167"/>
        <v>#N/A</v>
      </c>
      <c r="V932" s="33" t="e">
        <f t="shared" si="163"/>
        <v>#N/A</v>
      </c>
      <c r="W932" s="124">
        <f t="shared" si="164"/>
        <v>0</v>
      </c>
    </row>
    <row r="933" spans="9:23" x14ac:dyDescent="0.25">
      <c r="I933" s="31">
        <v>0</v>
      </c>
      <c r="J933" s="121">
        <f t="shared" si="168"/>
        <v>0</v>
      </c>
      <c r="K933" s="122" t="e">
        <f>MAX(0,($F933-0+PV(a!$E$8/12,2*$U933*a!$E$9,$W933,0,1)))</f>
        <v>#N/A</v>
      </c>
      <c r="L933" s="122" t="e">
        <f t="shared" si="165"/>
        <v>#N/A</v>
      </c>
      <c r="M933" s="114" t="e">
        <f t="shared" si="166"/>
        <v>#N/A</v>
      </c>
      <c r="N933" s="122" t="e">
        <f>-1*PMT(a!$E$8/12,2*$U933*a!$E$9,$F933-a!$E$4-$I933,0,1)</f>
        <v>#N/A</v>
      </c>
      <c r="O933" s="123" t="e">
        <f>-1*PMT(a!$E$8/12,2*$U933*a!$E$9,$F933-a!$E$4-$J933,0,1)</f>
        <v>#N/A</v>
      </c>
      <c r="P933" s="123" t="e">
        <f t="shared" si="159"/>
        <v>#N/A</v>
      </c>
      <c r="Q933" s="123" t="e">
        <f t="shared" si="160"/>
        <v>#N/A</v>
      </c>
      <c r="R933" s="114" t="e">
        <f>IF($M933&lt;$I933,"Error",IF(AND($K933&gt;$J933,$M933&gt;$K933),"Error",IF(AND($K933&lt;$J933,$M933&gt;$J933),"Error",-1*PMT(a!$E$8/12,2*$U933*a!$E$9,$F933-$M933-a!$E$4,0,1))))</f>
        <v>#N/A</v>
      </c>
      <c r="S933" s="32">
        <f t="shared" si="161"/>
        <v>1</v>
      </c>
      <c r="T933" s="33" t="e">
        <f t="shared" si="162"/>
        <v>#N/A</v>
      </c>
      <c r="U933" s="33" t="e">
        <f t="shared" si="167"/>
        <v>#N/A</v>
      </c>
      <c r="V933" s="33" t="e">
        <f t="shared" si="163"/>
        <v>#N/A</v>
      </c>
      <c r="W933" s="124">
        <f t="shared" si="164"/>
        <v>0</v>
      </c>
    </row>
    <row r="934" spans="9:23" x14ac:dyDescent="0.25">
      <c r="I934" s="31">
        <v>0</v>
      </c>
      <c r="J934" s="121">
        <f t="shared" si="168"/>
        <v>0</v>
      </c>
      <c r="K934" s="122" t="e">
        <f>MAX(0,($F934-0+PV(a!$E$8/12,2*$U934*a!$E$9,$W934,0,1)))</f>
        <v>#N/A</v>
      </c>
      <c r="L934" s="122" t="e">
        <f t="shared" si="165"/>
        <v>#N/A</v>
      </c>
      <c r="M934" s="114" t="e">
        <f t="shared" si="166"/>
        <v>#N/A</v>
      </c>
      <c r="N934" s="122" t="e">
        <f>-1*PMT(a!$E$8/12,2*$U934*a!$E$9,$F934-a!$E$4-$I934,0,1)</f>
        <v>#N/A</v>
      </c>
      <c r="O934" s="123" t="e">
        <f>-1*PMT(a!$E$8/12,2*$U934*a!$E$9,$F934-a!$E$4-$J934,0,1)</f>
        <v>#N/A</v>
      </c>
      <c r="P934" s="123" t="e">
        <f t="shared" si="159"/>
        <v>#N/A</v>
      </c>
      <c r="Q934" s="123" t="e">
        <f t="shared" si="160"/>
        <v>#N/A</v>
      </c>
      <c r="R934" s="114" t="e">
        <f>IF($M934&lt;$I934,"Error",IF(AND($K934&gt;$J934,$M934&gt;$K934),"Error",IF(AND($K934&lt;$J934,$M934&gt;$J934),"Error",-1*PMT(a!$E$8/12,2*$U934*a!$E$9,$F934-$M934-a!$E$4,0,1))))</f>
        <v>#N/A</v>
      </c>
      <c r="S934" s="32">
        <f t="shared" si="161"/>
        <v>1</v>
      </c>
      <c r="T934" s="33" t="e">
        <f t="shared" si="162"/>
        <v>#N/A</v>
      </c>
      <c r="U934" s="33" t="e">
        <f t="shared" si="167"/>
        <v>#N/A</v>
      </c>
      <c r="V934" s="33" t="e">
        <f t="shared" si="163"/>
        <v>#N/A</v>
      </c>
      <c r="W934" s="124">
        <f t="shared" si="164"/>
        <v>0</v>
      </c>
    </row>
    <row r="935" spans="9:23" x14ac:dyDescent="0.25">
      <c r="I935" s="31">
        <v>0</v>
      </c>
      <c r="J935" s="121">
        <f t="shared" si="168"/>
        <v>0</v>
      </c>
      <c r="K935" s="122" t="e">
        <f>MAX(0,($F935-0+PV(a!$E$8/12,2*$U935*a!$E$9,$W935,0,1)))</f>
        <v>#N/A</v>
      </c>
      <c r="L935" s="122" t="e">
        <f t="shared" si="165"/>
        <v>#N/A</v>
      </c>
      <c r="M935" s="114" t="e">
        <f t="shared" si="166"/>
        <v>#N/A</v>
      </c>
      <c r="N935" s="122" t="e">
        <f>-1*PMT(a!$E$8/12,2*$U935*a!$E$9,$F935-a!$E$4-$I935,0,1)</f>
        <v>#N/A</v>
      </c>
      <c r="O935" s="123" t="e">
        <f>-1*PMT(a!$E$8/12,2*$U935*a!$E$9,$F935-a!$E$4-$J935,0,1)</f>
        <v>#N/A</v>
      </c>
      <c r="P935" s="123" t="e">
        <f t="shared" si="159"/>
        <v>#N/A</v>
      </c>
      <c r="Q935" s="123" t="e">
        <f t="shared" si="160"/>
        <v>#N/A</v>
      </c>
      <c r="R935" s="114" t="e">
        <f>IF($M935&lt;$I935,"Error",IF(AND($K935&gt;$J935,$M935&gt;$K935),"Error",IF(AND($K935&lt;$J935,$M935&gt;$J935),"Error",-1*PMT(a!$E$8/12,2*$U935*a!$E$9,$F935-$M935-a!$E$4,0,1))))</f>
        <v>#N/A</v>
      </c>
      <c r="S935" s="32">
        <f t="shared" si="161"/>
        <v>1</v>
      </c>
      <c r="T935" s="33" t="e">
        <f t="shared" si="162"/>
        <v>#N/A</v>
      </c>
      <c r="U935" s="33" t="e">
        <f t="shared" si="167"/>
        <v>#N/A</v>
      </c>
      <c r="V935" s="33" t="e">
        <f t="shared" si="163"/>
        <v>#N/A</v>
      </c>
      <c r="W935" s="124">
        <f t="shared" si="164"/>
        <v>0</v>
      </c>
    </row>
    <row r="936" spans="9:23" x14ac:dyDescent="0.25">
      <c r="I936" s="31">
        <v>0</v>
      </c>
      <c r="J936" s="121">
        <f t="shared" si="168"/>
        <v>0</v>
      </c>
      <c r="K936" s="122" t="e">
        <f>MAX(0,($F936-0+PV(a!$E$8/12,2*$U936*a!$E$9,$W936,0,1)))</f>
        <v>#N/A</v>
      </c>
      <c r="L936" s="122" t="e">
        <f t="shared" si="165"/>
        <v>#N/A</v>
      </c>
      <c r="M936" s="114" t="e">
        <f t="shared" si="166"/>
        <v>#N/A</v>
      </c>
      <c r="N936" s="122" t="e">
        <f>-1*PMT(a!$E$8/12,2*$U936*a!$E$9,$F936-a!$E$4-$I936,0,1)</f>
        <v>#N/A</v>
      </c>
      <c r="O936" s="123" t="e">
        <f>-1*PMT(a!$E$8/12,2*$U936*a!$E$9,$F936-a!$E$4-$J936,0,1)</f>
        <v>#N/A</v>
      </c>
      <c r="P936" s="123" t="e">
        <f t="shared" si="159"/>
        <v>#N/A</v>
      </c>
      <c r="Q936" s="123" t="e">
        <f t="shared" si="160"/>
        <v>#N/A</v>
      </c>
      <c r="R936" s="114" t="e">
        <f>IF($M936&lt;$I936,"Error",IF(AND($K936&gt;$J936,$M936&gt;$K936),"Error",IF(AND($K936&lt;$J936,$M936&gt;$J936),"Error",-1*PMT(a!$E$8/12,2*$U936*a!$E$9,$F936-$M936-a!$E$4,0,1))))</f>
        <v>#N/A</v>
      </c>
      <c r="S936" s="32">
        <f t="shared" si="161"/>
        <v>1</v>
      </c>
      <c r="T936" s="33" t="e">
        <f t="shared" si="162"/>
        <v>#N/A</v>
      </c>
      <c r="U936" s="33" t="e">
        <f t="shared" si="167"/>
        <v>#N/A</v>
      </c>
      <c r="V936" s="33" t="e">
        <f t="shared" si="163"/>
        <v>#N/A</v>
      </c>
      <c r="W936" s="124">
        <f t="shared" si="164"/>
        <v>0</v>
      </c>
    </row>
    <row r="937" spans="9:23" x14ac:dyDescent="0.25">
      <c r="I937" s="31">
        <v>0</v>
      </c>
      <c r="J937" s="121">
        <f t="shared" si="168"/>
        <v>0</v>
      </c>
      <c r="K937" s="122" t="e">
        <f>MAX(0,($F937-0+PV(a!$E$8/12,2*$U937*a!$E$9,$W937,0,1)))</f>
        <v>#N/A</v>
      </c>
      <c r="L937" s="122" t="e">
        <f t="shared" si="165"/>
        <v>#N/A</v>
      </c>
      <c r="M937" s="114" t="e">
        <f t="shared" si="166"/>
        <v>#N/A</v>
      </c>
      <c r="N937" s="122" t="e">
        <f>-1*PMT(a!$E$8/12,2*$U937*a!$E$9,$F937-a!$E$4-$I937,0,1)</f>
        <v>#N/A</v>
      </c>
      <c r="O937" s="123" t="e">
        <f>-1*PMT(a!$E$8/12,2*$U937*a!$E$9,$F937-a!$E$4-$J937,0,1)</f>
        <v>#N/A</v>
      </c>
      <c r="P937" s="123" t="e">
        <f t="shared" si="159"/>
        <v>#N/A</v>
      </c>
      <c r="Q937" s="123" t="e">
        <f t="shared" si="160"/>
        <v>#N/A</v>
      </c>
      <c r="R937" s="114" t="e">
        <f>IF($M937&lt;$I937,"Error",IF(AND($K937&gt;$J937,$M937&gt;$K937),"Error",IF(AND($K937&lt;$J937,$M937&gt;$J937),"Error",-1*PMT(a!$E$8/12,2*$U937*a!$E$9,$F937-$M937-a!$E$4,0,1))))</f>
        <v>#N/A</v>
      </c>
      <c r="S937" s="32">
        <f t="shared" si="161"/>
        <v>1</v>
      </c>
      <c r="T937" s="33" t="e">
        <f t="shared" si="162"/>
        <v>#N/A</v>
      </c>
      <c r="U937" s="33" t="e">
        <f t="shared" si="167"/>
        <v>#N/A</v>
      </c>
      <c r="V937" s="33" t="e">
        <f t="shared" si="163"/>
        <v>#N/A</v>
      </c>
      <c r="W937" s="124">
        <f t="shared" si="164"/>
        <v>0</v>
      </c>
    </row>
    <row r="938" spans="9:23" x14ac:dyDescent="0.25">
      <c r="I938" s="31">
        <v>0</v>
      </c>
      <c r="J938" s="121">
        <f t="shared" si="168"/>
        <v>0</v>
      </c>
      <c r="K938" s="122" t="e">
        <f>MAX(0,($F938-0+PV(a!$E$8/12,2*$U938*a!$E$9,$W938,0,1)))</f>
        <v>#N/A</v>
      </c>
      <c r="L938" s="122" t="e">
        <f t="shared" si="165"/>
        <v>#N/A</v>
      </c>
      <c r="M938" s="114" t="e">
        <f t="shared" si="166"/>
        <v>#N/A</v>
      </c>
      <c r="N938" s="122" t="e">
        <f>-1*PMT(a!$E$8/12,2*$U938*a!$E$9,$F938-a!$E$4-$I938,0,1)</f>
        <v>#N/A</v>
      </c>
      <c r="O938" s="123" t="e">
        <f>-1*PMT(a!$E$8/12,2*$U938*a!$E$9,$F938-a!$E$4-$J938,0,1)</f>
        <v>#N/A</v>
      </c>
      <c r="P938" s="123" t="e">
        <f t="shared" si="159"/>
        <v>#N/A</v>
      </c>
      <c r="Q938" s="123" t="e">
        <f t="shared" si="160"/>
        <v>#N/A</v>
      </c>
      <c r="R938" s="114" t="e">
        <f>IF($M938&lt;$I938,"Error",IF(AND($K938&gt;$J938,$M938&gt;$K938),"Error",IF(AND($K938&lt;$J938,$M938&gt;$J938),"Error",-1*PMT(a!$E$8/12,2*$U938*a!$E$9,$F938-$M938-a!$E$4,0,1))))</f>
        <v>#N/A</v>
      </c>
      <c r="S938" s="32">
        <f t="shared" si="161"/>
        <v>1</v>
      </c>
      <c r="T938" s="33" t="e">
        <f t="shared" si="162"/>
        <v>#N/A</v>
      </c>
      <c r="U938" s="33" t="e">
        <f t="shared" si="167"/>
        <v>#N/A</v>
      </c>
      <c r="V938" s="33" t="e">
        <f t="shared" si="163"/>
        <v>#N/A</v>
      </c>
      <c r="W938" s="124">
        <f t="shared" si="164"/>
        <v>0</v>
      </c>
    </row>
    <row r="939" spans="9:23" x14ac:dyDescent="0.25">
      <c r="I939" s="31">
        <v>0</v>
      </c>
      <c r="J939" s="121">
        <f t="shared" si="168"/>
        <v>0</v>
      </c>
      <c r="K939" s="122" t="e">
        <f>MAX(0,($F939-0+PV(a!$E$8/12,2*$U939*a!$E$9,$W939,0,1)))</f>
        <v>#N/A</v>
      </c>
      <c r="L939" s="122" t="e">
        <f t="shared" si="165"/>
        <v>#N/A</v>
      </c>
      <c r="M939" s="114" t="e">
        <f t="shared" si="166"/>
        <v>#N/A</v>
      </c>
      <c r="N939" s="122" t="e">
        <f>-1*PMT(a!$E$8/12,2*$U939*a!$E$9,$F939-a!$E$4-$I939,0,1)</f>
        <v>#N/A</v>
      </c>
      <c r="O939" s="123" t="e">
        <f>-1*PMT(a!$E$8/12,2*$U939*a!$E$9,$F939-a!$E$4-$J939,0,1)</f>
        <v>#N/A</v>
      </c>
      <c r="P939" s="123" t="e">
        <f t="shared" si="159"/>
        <v>#N/A</v>
      </c>
      <c r="Q939" s="123" t="e">
        <f t="shared" si="160"/>
        <v>#N/A</v>
      </c>
      <c r="R939" s="114" t="e">
        <f>IF($M939&lt;$I939,"Error",IF(AND($K939&gt;$J939,$M939&gt;$K939),"Error",IF(AND($K939&lt;$J939,$M939&gt;$J939),"Error",-1*PMT(a!$E$8/12,2*$U939*a!$E$9,$F939-$M939-a!$E$4,0,1))))</f>
        <v>#N/A</v>
      </c>
      <c r="S939" s="32">
        <f t="shared" si="161"/>
        <v>1</v>
      </c>
      <c r="T939" s="33" t="e">
        <f t="shared" si="162"/>
        <v>#N/A</v>
      </c>
      <c r="U939" s="33" t="e">
        <f t="shared" si="167"/>
        <v>#N/A</v>
      </c>
      <c r="V939" s="33" t="e">
        <f t="shared" si="163"/>
        <v>#N/A</v>
      </c>
      <c r="W939" s="124">
        <f t="shared" si="164"/>
        <v>0</v>
      </c>
    </row>
    <row r="940" spans="9:23" x14ac:dyDescent="0.25">
      <c r="I940" s="31">
        <v>0</v>
      </c>
      <c r="J940" s="121">
        <f t="shared" si="168"/>
        <v>0</v>
      </c>
      <c r="K940" s="122" t="e">
        <f>MAX(0,($F940-0+PV(a!$E$8/12,2*$U940*a!$E$9,$W940,0,1)))</f>
        <v>#N/A</v>
      </c>
      <c r="L940" s="122" t="e">
        <f t="shared" si="165"/>
        <v>#N/A</v>
      </c>
      <c r="M940" s="114" t="e">
        <f t="shared" si="166"/>
        <v>#N/A</v>
      </c>
      <c r="N940" s="122" t="e">
        <f>-1*PMT(a!$E$8/12,2*$U940*a!$E$9,$F940-a!$E$4-$I940,0,1)</f>
        <v>#N/A</v>
      </c>
      <c r="O940" s="123" t="e">
        <f>-1*PMT(a!$E$8/12,2*$U940*a!$E$9,$F940-a!$E$4-$J940,0,1)</f>
        <v>#N/A</v>
      </c>
      <c r="P940" s="123" t="e">
        <f t="shared" si="159"/>
        <v>#N/A</v>
      </c>
      <c r="Q940" s="123" t="e">
        <f t="shared" si="160"/>
        <v>#N/A</v>
      </c>
      <c r="R940" s="114" t="e">
        <f>IF($M940&lt;$I940,"Error",IF(AND($K940&gt;$J940,$M940&gt;$K940),"Error",IF(AND($K940&lt;$J940,$M940&gt;$J940),"Error",-1*PMT(a!$E$8/12,2*$U940*a!$E$9,$F940-$M940-a!$E$4,0,1))))</f>
        <v>#N/A</v>
      </c>
      <c r="S940" s="32">
        <f t="shared" si="161"/>
        <v>1</v>
      </c>
      <c r="T940" s="33" t="e">
        <f t="shared" si="162"/>
        <v>#N/A</v>
      </c>
      <c r="U940" s="33" t="e">
        <f t="shared" si="167"/>
        <v>#N/A</v>
      </c>
      <c r="V940" s="33" t="e">
        <f t="shared" si="163"/>
        <v>#N/A</v>
      </c>
      <c r="W940" s="124">
        <f t="shared" si="164"/>
        <v>0</v>
      </c>
    </row>
    <row r="941" spans="9:23" x14ac:dyDescent="0.25">
      <c r="I941" s="31">
        <v>0</v>
      </c>
      <c r="J941" s="121">
        <f t="shared" si="168"/>
        <v>0</v>
      </c>
      <c r="K941" s="122" t="e">
        <f>MAX(0,($F941-0+PV(a!$E$8/12,2*$U941*a!$E$9,$W941,0,1)))</f>
        <v>#N/A</v>
      </c>
      <c r="L941" s="122" t="e">
        <f t="shared" si="165"/>
        <v>#N/A</v>
      </c>
      <c r="M941" s="114" t="e">
        <f t="shared" si="166"/>
        <v>#N/A</v>
      </c>
      <c r="N941" s="122" t="e">
        <f>-1*PMT(a!$E$8/12,2*$U941*a!$E$9,$F941-a!$E$4-$I941,0,1)</f>
        <v>#N/A</v>
      </c>
      <c r="O941" s="123" t="e">
        <f>-1*PMT(a!$E$8/12,2*$U941*a!$E$9,$F941-a!$E$4-$J941,0,1)</f>
        <v>#N/A</v>
      </c>
      <c r="P941" s="123" t="e">
        <f t="shared" si="159"/>
        <v>#N/A</v>
      </c>
      <c r="Q941" s="123" t="e">
        <f t="shared" si="160"/>
        <v>#N/A</v>
      </c>
      <c r="R941" s="114" t="e">
        <f>IF($M941&lt;$I941,"Error",IF(AND($K941&gt;$J941,$M941&gt;$K941),"Error",IF(AND($K941&lt;$J941,$M941&gt;$J941),"Error",-1*PMT(a!$E$8/12,2*$U941*a!$E$9,$F941-$M941-a!$E$4,0,1))))</f>
        <v>#N/A</v>
      </c>
      <c r="S941" s="32">
        <f t="shared" si="161"/>
        <v>1</v>
      </c>
      <c r="T941" s="33" t="e">
        <f t="shared" si="162"/>
        <v>#N/A</v>
      </c>
      <c r="U941" s="33" t="e">
        <f t="shared" si="167"/>
        <v>#N/A</v>
      </c>
      <c r="V941" s="33" t="e">
        <f t="shared" si="163"/>
        <v>#N/A</v>
      </c>
      <c r="W941" s="124">
        <f t="shared" si="164"/>
        <v>0</v>
      </c>
    </row>
    <row r="942" spans="9:23" x14ac:dyDescent="0.25">
      <c r="I942" s="31">
        <v>0</v>
      </c>
      <c r="J942" s="121">
        <f t="shared" si="168"/>
        <v>0</v>
      </c>
      <c r="K942" s="122" t="e">
        <f>MAX(0,($F942-0+PV(a!$E$8/12,2*$U942*a!$E$9,$W942,0,1)))</f>
        <v>#N/A</v>
      </c>
      <c r="L942" s="122" t="e">
        <f t="shared" si="165"/>
        <v>#N/A</v>
      </c>
      <c r="M942" s="114" t="e">
        <f t="shared" si="166"/>
        <v>#N/A</v>
      </c>
      <c r="N942" s="122" t="e">
        <f>-1*PMT(a!$E$8/12,2*$U942*a!$E$9,$F942-a!$E$4-$I942,0,1)</f>
        <v>#N/A</v>
      </c>
      <c r="O942" s="123" t="e">
        <f>-1*PMT(a!$E$8/12,2*$U942*a!$E$9,$F942-a!$E$4-$J942,0,1)</f>
        <v>#N/A</v>
      </c>
      <c r="P942" s="123" t="e">
        <f t="shared" si="159"/>
        <v>#N/A</v>
      </c>
      <c r="Q942" s="123" t="e">
        <f t="shared" si="160"/>
        <v>#N/A</v>
      </c>
      <c r="R942" s="114" t="e">
        <f>IF($M942&lt;$I942,"Error",IF(AND($K942&gt;$J942,$M942&gt;$K942),"Error",IF(AND($K942&lt;$J942,$M942&gt;$J942),"Error",-1*PMT(a!$E$8/12,2*$U942*a!$E$9,$F942-$M942-a!$E$4,0,1))))</f>
        <v>#N/A</v>
      </c>
      <c r="S942" s="32">
        <f t="shared" si="161"/>
        <v>1</v>
      </c>
      <c r="T942" s="33" t="e">
        <f t="shared" si="162"/>
        <v>#N/A</v>
      </c>
      <c r="U942" s="33" t="e">
        <f t="shared" si="167"/>
        <v>#N/A</v>
      </c>
      <c r="V942" s="33" t="e">
        <f t="shared" si="163"/>
        <v>#N/A</v>
      </c>
      <c r="W942" s="124">
        <f t="shared" si="164"/>
        <v>0</v>
      </c>
    </row>
    <row r="943" spans="9:23" x14ac:dyDescent="0.25">
      <c r="I943" s="31">
        <v>0</v>
      </c>
      <c r="J943" s="121">
        <f t="shared" si="168"/>
        <v>0</v>
      </c>
      <c r="K943" s="122" t="e">
        <f>MAX(0,($F943-0+PV(a!$E$8/12,2*$U943*a!$E$9,$W943,0,1)))</f>
        <v>#N/A</v>
      </c>
      <c r="L943" s="122" t="e">
        <f t="shared" si="165"/>
        <v>#N/A</v>
      </c>
      <c r="M943" s="114" t="e">
        <f t="shared" si="166"/>
        <v>#N/A</v>
      </c>
      <c r="N943" s="122" t="e">
        <f>-1*PMT(a!$E$8/12,2*$U943*a!$E$9,$F943-a!$E$4-$I943,0,1)</f>
        <v>#N/A</v>
      </c>
      <c r="O943" s="123" t="e">
        <f>-1*PMT(a!$E$8/12,2*$U943*a!$E$9,$F943-a!$E$4-$J943,0,1)</f>
        <v>#N/A</v>
      </c>
      <c r="P943" s="123" t="e">
        <f t="shared" si="159"/>
        <v>#N/A</v>
      </c>
      <c r="Q943" s="123" t="e">
        <f t="shared" si="160"/>
        <v>#N/A</v>
      </c>
      <c r="R943" s="114" t="e">
        <f>IF($M943&lt;$I943,"Error",IF(AND($K943&gt;$J943,$M943&gt;$K943),"Error",IF(AND($K943&lt;$J943,$M943&gt;$J943),"Error",-1*PMT(a!$E$8/12,2*$U943*a!$E$9,$F943-$M943-a!$E$4,0,1))))</f>
        <v>#N/A</v>
      </c>
      <c r="S943" s="32">
        <f t="shared" si="161"/>
        <v>1</v>
      </c>
      <c r="T943" s="33" t="e">
        <f t="shared" si="162"/>
        <v>#N/A</v>
      </c>
      <c r="U943" s="33" t="e">
        <f t="shared" si="167"/>
        <v>#N/A</v>
      </c>
      <c r="V943" s="33" t="e">
        <f t="shared" si="163"/>
        <v>#N/A</v>
      </c>
      <c r="W943" s="124">
        <f t="shared" si="164"/>
        <v>0</v>
      </c>
    </row>
    <row r="944" spans="9:23" x14ac:dyDescent="0.25">
      <c r="I944" s="31">
        <v>0</v>
      </c>
      <c r="J944" s="121">
        <f t="shared" si="168"/>
        <v>0</v>
      </c>
      <c r="K944" s="122" t="e">
        <f>MAX(0,($F944-0+PV(a!$E$8/12,2*$U944*a!$E$9,$W944,0,1)))</f>
        <v>#N/A</v>
      </c>
      <c r="L944" s="122" t="e">
        <f t="shared" si="165"/>
        <v>#N/A</v>
      </c>
      <c r="M944" s="114" t="e">
        <f t="shared" si="166"/>
        <v>#N/A</v>
      </c>
      <c r="N944" s="122" t="e">
        <f>-1*PMT(a!$E$8/12,2*$U944*a!$E$9,$F944-a!$E$4-$I944,0,1)</f>
        <v>#N/A</v>
      </c>
      <c r="O944" s="123" t="e">
        <f>-1*PMT(a!$E$8/12,2*$U944*a!$E$9,$F944-a!$E$4-$J944,0,1)</f>
        <v>#N/A</v>
      </c>
      <c r="P944" s="123" t="e">
        <f t="shared" si="159"/>
        <v>#N/A</v>
      </c>
      <c r="Q944" s="123" t="e">
        <f t="shared" si="160"/>
        <v>#N/A</v>
      </c>
      <c r="R944" s="114" t="e">
        <f>IF($M944&lt;$I944,"Error",IF(AND($K944&gt;$J944,$M944&gt;$K944),"Error",IF(AND($K944&lt;$J944,$M944&gt;$J944),"Error",-1*PMT(a!$E$8/12,2*$U944*a!$E$9,$F944-$M944-a!$E$4,0,1))))</f>
        <v>#N/A</v>
      </c>
      <c r="S944" s="32">
        <f t="shared" si="161"/>
        <v>1</v>
      </c>
      <c r="T944" s="33" t="e">
        <f t="shared" si="162"/>
        <v>#N/A</v>
      </c>
      <c r="U944" s="33" t="e">
        <f t="shared" si="167"/>
        <v>#N/A</v>
      </c>
      <c r="V944" s="33" t="e">
        <f t="shared" si="163"/>
        <v>#N/A</v>
      </c>
      <c r="W944" s="124">
        <f t="shared" si="164"/>
        <v>0</v>
      </c>
    </row>
    <row r="945" spans="9:23" x14ac:dyDescent="0.25">
      <c r="I945" s="31">
        <v>0</v>
      </c>
      <c r="J945" s="121">
        <f t="shared" si="168"/>
        <v>0</v>
      </c>
      <c r="K945" s="122" t="e">
        <f>MAX(0,($F945-0+PV(a!$E$8/12,2*$U945*a!$E$9,$W945,0,1)))</f>
        <v>#N/A</v>
      </c>
      <c r="L945" s="122" t="e">
        <f t="shared" si="165"/>
        <v>#N/A</v>
      </c>
      <c r="M945" s="114" t="e">
        <f t="shared" si="166"/>
        <v>#N/A</v>
      </c>
      <c r="N945" s="122" t="e">
        <f>-1*PMT(a!$E$8/12,2*$U945*a!$E$9,$F945-a!$E$4-$I945,0,1)</f>
        <v>#N/A</v>
      </c>
      <c r="O945" s="123" t="e">
        <f>-1*PMT(a!$E$8/12,2*$U945*a!$E$9,$F945-a!$E$4-$J945,0,1)</f>
        <v>#N/A</v>
      </c>
      <c r="P945" s="123" t="e">
        <f t="shared" si="159"/>
        <v>#N/A</v>
      </c>
      <c r="Q945" s="123" t="e">
        <f t="shared" si="160"/>
        <v>#N/A</v>
      </c>
      <c r="R945" s="114" t="e">
        <f>IF($M945&lt;$I945,"Error",IF(AND($K945&gt;$J945,$M945&gt;$K945),"Error",IF(AND($K945&lt;$J945,$M945&gt;$J945),"Error",-1*PMT(a!$E$8/12,2*$U945*a!$E$9,$F945-$M945-a!$E$4,0,1))))</f>
        <v>#N/A</v>
      </c>
      <c r="S945" s="32">
        <f t="shared" si="161"/>
        <v>1</v>
      </c>
      <c r="T945" s="33" t="e">
        <f t="shared" si="162"/>
        <v>#N/A</v>
      </c>
      <c r="U945" s="33" t="e">
        <f t="shared" si="167"/>
        <v>#N/A</v>
      </c>
      <c r="V945" s="33" t="e">
        <f t="shared" si="163"/>
        <v>#N/A</v>
      </c>
      <c r="W945" s="124">
        <f t="shared" si="164"/>
        <v>0</v>
      </c>
    </row>
    <row r="946" spans="9:23" x14ac:dyDescent="0.25">
      <c r="I946" s="31">
        <v>0</v>
      </c>
      <c r="J946" s="121">
        <f t="shared" si="168"/>
        <v>0</v>
      </c>
      <c r="K946" s="122" t="e">
        <f>MAX(0,($F946-0+PV(a!$E$8/12,2*$U946*a!$E$9,$W946,0,1)))</f>
        <v>#N/A</v>
      </c>
      <c r="L946" s="122" t="e">
        <f t="shared" si="165"/>
        <v>#N/A</v>
      </c>
      <c r="M946" s="114" t="e">
        <f t="shared" si="166"/>
        <v>#N/A</v>
      </c>
      <c r="N946" s="122" t="e">
        <f>-1*PMT(a!$E$8/12,2*$U946*a!$E$9,$F946-a!$E$4-$I946,0,1)</f>
        <v>#N/A</v>
      </c>
      <c r="O946" s="123" t="e">
        <f>-1*PMT(a!$E$8/12,2*$U946*a!$E$9,$F946-a!$E$4-$J946,0,1)</f>
        <v>#N/A</v>
      </c>
      <c r="P946" s="123" t="e">
        <f t="shared" si="159"/>
        <v>#N/A</v>
      </c>
      <c r="Q946" s="123" t="e">
        <f t="shared" si="160"/>
        <v>#N/A</v>
      </c>
      <c r="R946" s="114" t="e">
        <f>IF($M946&lt;$I946,"Error",IF(AND($K946&gt;$J946,$M946&gt;$K946),"Error",IF(AND($K946&lt;$J946,$M946&gt;$J946),"Error",-1*PMT(a!$E$8/12,2*$U946*a!$E$9,$F946-$M946-a!$E$4,0,1))))</f>
        <v>#N/A</v>
      </c>
      <c r="S946" s="32">
        <f t="shared" si="161"/>
        <v>1</v>
      </c>
      <c r="T946" s="33" t="e">
        <f t="shared" si="162"/>
        <v>#N/A</v>
      </c>
      <c r="U946" s="33" t="e">
        <f t="shared" si="167"/>
        <v>#N/A</v>
      </c>
      <c r="V946" s="33" t="e">
        <f t="shared" si="163"/>
        <v>#N/A</v>
      </c>
      <c r="W946" s="124">
        <f t="shared" si="164"/>
        <v>0</v>
      </c>
    </row>
    <row r="947" spans="9:23" x14ac:dyDescent="0.25">
      <c r="I947" s="31">
        <v>0</v>
      </c>
      <c r="J947" s="121">
        <f t="shared" si="168"/>
        <v>0</v>
      </c>
      <c r="K947" s="122" t="e">
        <f>MAX(0,($F947-0+PV(a!$E$8/12,2*$U947*a!$E$9,$W947,0,1)))</f>
        <v>#N/A</v>
      </c>
      <c r="L947" s="122" t="e">
        <f t="shared" si="165"/>
        <v>#N/A</v>
      </c>
      <c r="M947" s="114" t="e">
        <f t="shared" si="166"/>
        <v>#N/A</v>
      </c>
      <c r="N947" s="122" t="e">
        <f>-1*PMT(a!$E$8/12,2*$U947*a!$E$9,$F947-a!$E$4-$I947,0,1)</f>
        <v>#N/A</v>
      </c>
      <c r="O947" s="123" t="e">
        <f>-1*PMT(a!$E$8/12,2*$U947*a!$E$9,$F947-a!$E$4-$J947,0,1)</f>
        <v>#N/A</v>
      </c>
      <c r="P947" s="123" t="e">
        <f t="shared" si="159"/>
        <v>#N/A</v>
      </c>
      <c r="Q947" s="123" t="e">
        <f t="shared" si="160"/>
        <v>#N/A</v>
      </c>
      <c r="R947" s="114" t="e">
        <f>IF($M947&lt;$I947,"Error",IF(AND($K947&gt;$J947,$M947&gt;$K947),"Error",IF(AND($K947&lt;$J947,$M947&gt;$J947),"Error",-1*PMT(a!$E$8/12,2*$U947*a!$E$9,$F947-$M947-a!$E$4,0,1))))</f>
        <v>#N/A</v>
      </c>
      <c r="S947" s="32">
        <f t="shared" si="161"/>
        <v>1</v>
      </c>
      <c r="T947" s="33" t="e">
        <f t="shared" si="162"/>
        <v>#N/A</v>
      </c>
      <c r="U947" s="33" t="e">
        <f t="shared" si="167"/>
        <v>#N/A</v>
      </c>
      <c r="V947" s="33" t="e">
        <f t="shared" si="163"/>
        <v>#N/A</v>
      </c>
      <c r="W947" s="124">
        <f t="shared" si="164"/>
        <v>0</v>
      </c>
    </row>
    <row r="948" spans="9:23" x14ac:dyDescent="0.25">
      <c r="I948" s="31">
        <v>0</v>
      </c>
      <c r="J948" s="121">
        <f t="shared" si="168"/>
        <v>0</v>
      </c>
      <c r="K948" s="122" t="e">
        <f>MAX(0,($F948-0+PV(a!$E$8/12,2*$U948*a!$E$9,$W948,0,1)))</f>
        <v>#N/A</v>
      </c>
      <c r="L948" s="122" t="e">
        <f t="shared" si="165"/>
        <v>#N/A</v>
      </c>
      <c r="M948" s="114" t="e">
        <f t="shared" si="166"/>
        <v>#N/A</v>
      </c>
      <c r="N948" s="122" t="e">
        <f>-1*PMT(a!$E$8/12,2*$U948*a!$E$9,$F948-a!$E$4-$I948,0,1)</f>
        <v>#N/A</v>
      </c>
      <c r="O948" s="123" t="e">
        <f>-1*PMT(a!$E$8/12,2*$U948*a!$E$9,$F948-a!$E$4-$J948,0,1)</f>
        <v>#N/A</v>
      </c>
      <c r="P948" s="123" t="e">
        <f t="shared" si="159"/>
        <v>#N/A</v>
      </c>
      <c r="Q948" s="123" t="e">
        <f t="shared" si="160"/>
        <v>#N/A</v>
      </c>
      <c r="R948" s="114" t="e">
        <f>IF($M948&lt;$I948,"Error",IF(AND($K948&gt;$J948,$M948&gt;$K948),"Error",IF(AND($K948&lt;$J948,$M948&gt;$J948),"Error",-1*PMT(a!$E$8/12,2*$U948*a!$E$9,$F948-$M948-a!$E$4,0,1))))</f>
        <v>#N/A</v>
      </c>
      <c r="S948" s="32">
        <f t="shared" si="161"/>
        <v>1</v>
      </c>
      <c r="T948" s="33" t="e">
        <f t="shared" si="162"/>
        <v>#N/A</v>
      </c>
      <c r="U948" s="33" t="e">
        <f t="shared" si="167"/>
        <v>#N/A</v>
      </c>
      <c r="V948" s="33" t="e">
        <f t="shared" si="163"/>
        <v>#N/A</v>
      </c>
      <c r="W948" s="124">
        <f t="shared" si="164"/>
        <v>0</v>
      </c>
    </row>
    <row r="949" spans="9:23" x14ac:dyDescent="0.25">
      <c r="I949" s="31">
        <v>0</v>
      </c>
      <c r="J949" s="121">
        <f t="shared" si="168"/>
        <v>0</v>
      </c>
      <c r="K949" s="122" t="e">
        <f>MAX(0,($F949-0+PV(a!$E$8/12,2*$U949*a!$E$9,$W949,0,1)))</f>
        <v>#N/A</v>
      </c>
      <c r="L949" s="122" t="e">
        <f t="shared" si="165"/>
        <v>#N/A</v>
      </c>
      <c r="M949" s="114" t="e">
        <f t="shared" si="166"/>
        <v>#N/A</v>
      </c>
      <c r="N949" s="122" t="e">
        <f>-1*PMT(a!$E$8/12,2*$U949*a!$E$9,$F949-a!$E$4-$I949,0,1)</f>
        <v>#N/A</v>
      </c>
      <c r="O949" s="123" t="e">
        <f>-1*PMT(a!$E$8/12,2*$U949*a!$E$9,$F949-a!$E$4-$J949,0,1)</f>
        <v>#N/A</v>
      </c>
      <c r="P949" s="123" t="e">
        <f t="shared" si="159"/>
        <v>#N/A</v>
      </c>
      <c r="Q949" s="123" t="e">
        <f t="shared" si="160"/>
        <v>#N/A</v>
      </c>
      <c r="R949" s="114" t="e">
        <f>IF($M949&lt;$I949,"Error",IF(AND($K949&gt;$J949,$M949&gt;$K949),"Error",IF(AND($K949&lt;$J949,$M949&gt;$J949),"Error",-1*PMT(a!$E$8/12,2*$U949*a!$E$9,$F949-$M949-a!$E$4,0,1))))</f>
        <v>#N/A</v>
      </c>
      <c r="S949" s="32">
        <f t="shared" si="161"/>
        <v>1</v>
      </c>
      <c r="T949" s="33" t="e">
        <f t="shared" si="162"/>
        <v>#N/A</v>
      </c>
      <c r="U949" s="33" t="e">
        <f t="shared" si="167"/>
        <v>#N/A</v>
      </c>
      <c r="V949" s="33" t="e">
        <f t="shared" si="163"/>
        <v>#N/A</v>
      </c>
      <c r="W949" s="124">
        <f t="shared" si="164"/>
        <v>0</v>
      </c>
    </row>
    <row r="950" spans="9:23" x14ac:dyDescent="0.25">
      <c r="I950" s="31">
        <v>0</v>
      </c>
      <c r="J950" s="121">
        <f t="shared" si="168"/>
        <v>0</v>
      </c>
      <c r="K950" s="122" t="e">
        <f>MAX(0,($F950-0+PV(a!$E$8/12,2*$U950*a!$E$9,$W950,0,1)))</f>
        <v>#N/A</v>
      </c>
      <c r="L950" s="122" t="e">
        <f t="shared" si="165"/>
        <v>#N/A</v>
      </c>
      <c r="M950" s="114" t="e">
        <f t="shared" si="166"/>
        <v>#N/A</v>
      </c>
      <c r="N950" s="122" t="e">
        <f>-1*PMT(a!$E$8/12,2*$U950*a!$E$9,$F950-a!$E$4-$I950,0,1)</f>
        <v>#N/A</v>
      </c>
      <c r="O950" s="123" t="e">
        <f>-1*PMT(a!$E$8/12,2*$U950*a!$E$9,$F950-a!$E$4-$J950,0,1)</f>
        <v>#N/A</v>
      </c>
      <c r="P950" s="123" t="e">
        <f t="shared" si="159"/>
        <v>#N/A</v>
      </c>
      <c r="Q950" s="123" t="e">
        <f t="shared" si="160"/>
        <v>#N/A</v>
      </c>
      <c r="R950" s="114" t="e">
        <f>IF($M950&lt;$I950,"Error",IF(AND($K950&gt;$J950,$M950&gt;$K950),"Error",IF(AND($K950&lt;$J950,$M950&gt;$J950),"Error",-1*PMT(a!$E$8/12,2*$U950*a!$E$9,$F950-$M950-a!$E$4,0,1))))</f>
        <v>#N/A</v>
      </c>
      <c r="S950" s="32">
        <f t="shared" si="161"/>
        <v>1</v>
      </c>
      <c r="T950" s="33" t="e">
        <f t="shared" si="162"/>
        <v>#N/A</v>
      </c>
      <c r="U950" s="33" t="e">
        <f t="shared" si="167"/>
        <v>#N/A</v>
      </c>
      <c r="V950" s="33" t="e">
        <f t="shared" si="163"/>
        <v>#N/A</v>
      </c>
      <c r="W950" s="124">
        <f t="shared" si="164"/>
        <v>0</v>
      </c>
    </row>
    <row r="951" spans="9:23" x14ac:dyDescent="0.25">
      <c r="I951" s="31">
        <v>0</v>
      </c>
      <c r="J951" s="121">
        <f t="shared" si="168"/>
        <v>0</v>
      </c>
      <c r="K951" s="122" t="e">
        <f>MAX(0,($F951-0+PV(a!$E$8/12,2*$U951*a!$E$9,$W951,0,1)))</f>
        <v>#N/A</v>
      </c>
      <c r="L951" s="122" t="e">
        <f t="shared" si="165"/>
        <v>#N/A</v>
      </c>
      <c r="M951" s="114" t="e">
        <f t="shared" si="166"/>
        <v>#N/A</v>
      </c>
      <c r="N951" s="122" t="e">
        <f>-1*PMT(a!$E$8/12,2*$U951*a!$E$9,$F951-a!$E$4-$I951,0,1)</f>
        <v>#N/A</v>
      </c>
      <c r="O951" s="123" t="e">
        <f>-1*PMT(a!$E$8/12,2*$U951*a!$E$9,$F951-a!$E$4-$J951,0,1)</f>
        <v>#N/A</v>
      </c>
      <c r="P951" s="123" t="e">
        <f t="shared" ref="P951:P1014" si="169">IF(K951=0,N951,W951)</f>
        <v>#N/A</v>
      </c>
      <c r="Q951" s="123" t="e">
        <f t="shared" ref="Q951:Q1014" si="170">IF(K951=L951,P951,R951)</f>
        <v>#N/A</v>
      </c>
      <c r="R951" s="114" t="e">
        <f>IF($M951&lt;$I951,"Error",IF(AND($K951&gt;$J951,$M951&gt;$K951),"Error",IF(AND($K951&lt;$J951,$M951&gt;$J951),"Error",-1*PMT(a!$E$8/12,2*$U951*a!$E$9,$F951-$M951-a!$E$4,0,1))))</f>
        <v>#N/A</v>
      </c>
      <c r="S951" s="32">
        <f t="shared" ref="S951:S1014" si="171">IF(E951="F",0,1)</f>
        <v>1</v>
      </c>
      <c r="T951" s="33" t="e">
        <f t="shared" ref="T951:T1014" si="172">IF($S951=1,VLOOKUP(H951,M,11,FALSE),VLOOKUP(H951,F,11,FALSE))</f>
        <v>#N/A</v>
      </c>
      <c r="U951" s="33" t="e">
        <f t="shared" si="167"/>
        <v>#N/A</v>
      </c>
      <c r="V951" s="33" t="e">
        <f t="shared" ref="V951:V1014" si="173">+U951*2</f>
        <v>#N/A</v>
      </c>
      <c r="W951" s="124">
        <f t="shared" ref="W951:W1014" si="174">+G951/12*0.5</f>
        <v>0</v>
      </c>
    </row>
    <row r="952" spans="9:23" x14ac:dyDescent="0.25">
      <c r="I952" s="31">
        <v>0</v>
      </c>
      <c r="J952" s="121">
        <f t="shared" si="168"/>
        <v>0</v>
      </c>
      <c r="K952" s="122" t="e">
        <f>MAX(0,($F952-0+PV(a!$E$8/12,2*$U952*a!$E$9,$W952,0,1)))</f>
        <v>#N/A</v>
      </c>
      <c r="L952" s="122" t="e">
        <f t="shared" si="165"/>
        <v>#N/A</v>
      </c>
      <c r="M952" s="114" t="e">
        <f t="shared" si="166"/>
        <v>#N/A</v>
      </c>
      <c r="N952" s="122" t="e">
        <f>-1*PMT(a!$E$8/12,2*$U952*a!$E$9,$F952-a!$E$4-$I952,0,1)</f>
        <v>#N/A</v>
      </c>
      <c r="O952" s="123" t="e">
        <f>-1*PMT(a!$E$8/12,2*$U952*a!$E$9,$F952-a!$E$4-$J952,0,1)</f>
        <v>#N/A</v>
      </c>
      <c r="P952" s="123" t="e">
        <f t="shared" si="169"/>
        <v>#N/A</v>
      </c>
      <c r="Q952" s="123" t="e">
        <f t="shared" si="170"/>
        <v>#N/A</v>
      </c>
      <c r="R952" s="114" t="e">
        <f>IF($M952&lt;$I952,"Error",IF(AND($K952&gt;$J952,$M952&gt;$K952),"Error",IF(AND($K952&lt;$J952,$M952&gt;$J952),"Error",-1*PMT(a!$E$8/12,2*$U952*a!$E$9,$F952-$M952-a!$E$4,0,1))))</f>
        <v>#N/A</v>
      </c>
      <c r="S952" s="32">
        <f t="shared" si="171"/>
        <v>1</v>
      </c>
      <c r="T952" s="33" t="e">
        <f t="shared" si="172"/>
        <v>#N/A</v>
      </c>
      <c r="U952" s="33" t="e">
        <f t="shared" si="167"/>
        <v>#N/A</v>
      </c>
      <c r="V952" s="33" t="e">
        <f t="shared" si="173"/>
        <v>#N/A</v>
      </c>
      <c r="W952" s="124">
        <f t="shared" si="174"/>
        <v>0</v>
      </c>
    </row>
    <row r="953" spans="9:23" x14ac:dyDescent="0.25">
      <c r="I953" s="31">
        <v>0</v>
      </c>
      <c r="J953" s="121">
        <f t="shared" si="168"/>
        <v>0</v>
      </c>
      <c r="K953" s="122" t="e">
        <f>MAX(0,($F953-0+PV(a!$E$8/12,2*$U953*a!$E$9,$W953,0,1)))</f>
        <v>#N/A</v>
      </c>
      <c r="L953" s="122" t="e">
        <f t="shared" si="165"/>
        <v>#N/A</v>
      </c>
      <c r="M953" s="114" t="e">
        <f t="shared" si="166"/>
        <v>#N/A</v>
      </c>
      <c r="N953" s="122" t="e">
        <f>-1*PMT(a!$E$8/12,2*$U953*a!$E$9,$F953-a!$E$4-$I953,0,1)</f>
        <v>#N/A</v>
      </c>
      <c r="O953" s="123" t="e">
        <f>-1*PMT(a!$E$8/12,2*$U953*a!$E$9,$F953-a!$E$4-$J953,0,1)</f>
        <v>#N/A</v>
      </c>
      <c r="P953" s="123" t="e">
        <f t="shared" si="169"/>
        <v>#N/A</v>
      </c>
      <c r="Q953" s="123" t="e">
        <f t="shared" si="170"/>
        <v>#N/A</v>
      </c>
      <c r="R953" s="114" t="e">
        <f>IF($M953&lt;$I953,"Error",IF(AND($K953&gt;$J953,$M953&gt;$K953),"Error",IF(AND($K953&lt;$J953,$M953&gt;$J953),"Error",-1*PMT(a!$E$8/12,2*$U953*a!$E$9,$F953-$M953-a!$E$4,0,1))))</f>
        <v>#N/A</v>
      </c>
      <c r="S953" s="32">
        <f t="shared" si="171"/>
        <v>1</v>
      </c>
      <c r="T953" s="33" t="e">
        <f t="shared" si="172"/>
        <v>#N/A</v>
      </c>
      <c r="U953" s="33" t="e">
        <f t="shared" si="167"/>
        <v>#N/A</v>
      </c>
      <c r="V953" s="33" t="e">
        <f t="shared" si="173"/>
        <v>#N/A</v>
      </c>
      <c r="W953" s="124">
        <f t="shared" si="174"/>
        <v>0</v>
      </c>
    </row>
    <row r="954" spans="9:23" x14ac:dyDescent="0.25">
      <c r="I954" s="31">
        <v>0</v>
      </c>
      <c r="J954" s="121">
        <f t="shared" si="168"/>
        <v>0</v>
      </c>
      <c r="K954" s="122" t="e">
        <f>MAX(0,($F954-0+PV(a!$E$8/12,2*$U954*a!$E$9,$W954,0,1)))</f>
        <v>#N/A</v>
      </c>
      <c r="L954" s="122" t="e">
        <f t="shared" si="165"/>
        <v>#N/A</v>
      </c>
      <c r="M954" s="114" t="e">
        <f t="shared" si="166"/>
        <v>#N/A</v>
      </c>
      <c r="N954" s="122" t="e">
        <f>-1*PMT(a!$E$8/12,2*$U954*a!$E$9,$F954-a!$E$4-$I954,0,1)</f>
        <v>#N/A</v>
      </c>
      <c r="O954" s="123" t="e">
        <f>-1*PMT(a!$E$8/12,2*$U954*a!$E$9,$F954-a!$E$4-$J954,0,1)</f>
        <v>#N/A</v>
      </c>
      <c r="P954" s="123" t="e">
        <f t="shared" si="169"/>
        <v>#N/A</v>
      </c>
      <c r="Q954" s="123" t="e">
        <f t="shared" si="170"/>
        <v>#N/A</v>
      </c>
      <c r="R954" s="114" t="e">
        <f>IF($M954&lt;$I954,"Error",IF(AND($K954&gt;$J954,$M954&gt;$K954),"Error",IF(AND($K954&lt;$J954,$M954&gt;$J954),"Error",-1*PMT(a!$E$8/12,2*$U954*a!$E$9,$F954-$M954-a!$E$4,0,1))))</f>
        <v>#N/A</v>
      </c>
      <c r="S954" s="32">
        <f t="shared" si="171"/>
        <v>1</v>
      </c>
      <c r="T954" s="33" t="e">
        <f t="shared" si="172"/>
        <v>#N/A</v>
      </c>
      <c r="U954" s="33" t="e">
        <f t="shared" si="167"/>
        <v>#N/A</v>
      </c>
      <c r="V954" s="33" t="e">
        <f t="shared" si="173"/>
        <v>#N/A</v>
      </c>
      <c r="W954" s="124">
        <f t="shared" si="174"/>
        <v>0</v>
      </c>
    </row>
    <row r="955" spans="9:23" x14ac:dyDescent="0.25">
      <c r="I955" s="31">
        <v>0</v>
      </c>
      <c r="J955" s="121">
        <f t="shared" si="168"/>
        <v>0</v>
      </c>
      <c r="K955" s="122" t="e">
        <f>MAX(0,($F955-0+PV(a!$E$8/12,2*$U955*a!$E$9,$W955,0,1)))</f>
        <v>#N/A</v>
      </c>
      <c r="L955" s="122" t="e">
        <f t="shared" si="165"/>
        <v>#N/A</v>
      </c>
      <c r="M955" s="114" t="e">
        <f t="shared" si="166"/>
        <v>#N/A</v>
      </c>
      <c r="N955" s="122" t="e">
        <f>-1*PMT(a!$E$8/12,2*$U955*a!$E$9,$F955-a!$E$4-$I955,0,1)</f>
        <v>#N/A</v>
      </c>
      <c r="O955" s="123" t="e">
        <f>-1*PMT(a!$E$8/12,2*$U955*a!$E$9,$F955-a!$E$4-$J955,0,1)</f>
        <v>#N/A</v>
      </c>
      <c r="P955" s="123" t="e">
        <f t="shared" si="169"/>
        <v>#N/A</v>
      </c>
      <c r="Q955" s="123" t="e">
        <f t="shared" si="170"/>
        <v>#N/A</v>
      </c>
      <c r="R955" s="114" t="e">
        <f>IF($M955&lt;$I955,"Error",IF(AND($K955&gt;$J955,$M955&gt;$K955),"Error",IF(AND($K955&lt;$J955,$M955&gt;$J955),"Error",-1*PMT(a!$E$8/12,2*$U955*a!$E$9,$F955-$M955-a!$E$4,0,1))))</f>
        <v>#N/A</v>
      </c>
      <c r="S955" s="32">
        <f t="shared" si="171"/>
        <v>1</v>
      </c>
      <c r="T955" s="33" t="e">
        <f t="shared" si="172"/>
        <v>#N/A</v>
      </c>
      <c r="U955" s="33" t="e">
        <f t="shared" si="167"/>
        <v>#N/A</v>
      </c>
      <c r="V955" s="33" t="e">
        <f t="shared" si="173"/>
        <v>#N/A</v>
      </c>
      <c r="W955" s="124">
        <f t="shared" si="174"/>
        <v>0</v>
      </c>
    </row>
    <row r="956" spans="9:23" x14ac:dyDescent="0.25">
      <c r="I956" s="31">
        <v>0</v>
      </c>
      <c r="J956" s="121">
        <f t="shared" si="168"/>
        <v>0</v>
      </c>
      <c r="K956" s="122" t="e">
        <f>MAX(0,($F956-0+PV(a!$E$8/12,2*$U956*a!$E$9,$W956,0,1)))</f>
        <v>#N/A</v>
      </c>
      <c r="L956" s="122" t="e">
        <f t="shared" si="165"/>
        <v>#N/A</v>
      </c>
      <c r="M956" s="114" t="e">
        <f t="shared" si="166"/>
        <v>#N/A</v>
      </c>
      <c r="N956" s="122" t="e">
        <f>-1*PMT(a!$E$8/12,2*$U956*a!$E$9,$F956-a!$E$4-$I956,0,1)</f>
        <v>#N/A</v>
      </c>
      <c r="O956" s="123" t="e">
        <f>-1*PMT(a!$E$8/12,2*$U956*a!$E$9,$F956-a!$E$4-$J956,0,1)</f>
        <v>#N/A</v>
      </c>
      <c r="P956" s="123" t="e">
        <f t="shared" si="169"/>
        <v>#N/A</v>
      </c>
      <c r="Q956" s="123" t="e">
        <f t="shared" si="170"/>
        <v>#N/A</v>
      </c>
      <c r="R956" s="114" t="e">
        <f>IF($M956&lt;$I956,"Error",IF(AND($K956&gt;$J956,$M956&gt;$K956),"Error",IF(AND($K956&lt;$J956,$M956&gt;$J956),"Error",-1*PMT(a!$E$8/12,2*$U956*a!$E$9,$F956-$M956-a!$E$4,0,1))))</f>
        <v>#N/A</v>
      </c>
      <c r="S956" s="32">
        <f t="shared" si="171"/>
        <v>1</v>
      </c>
      <c r="T956" s="33" t="e">
        <f t="shared" si="172"/>
        <v>#N/A</v>
      </c>
      <c r="U956" s="33" t="e">
        <f t="shared" si="167"/>
        <v>#N/A</v>
      </c>
      <c r="V956" s="33" t="e">
        <f t="shared" si="173"/>
        <v>#N/A</v>
      </c>
      <c r="W956" s="124">
        <f t="shared" si="174"/>
        <v>0</v>
      </c>
    </row>
    <row r="957" spans="9:23" x14ac:dyDescent="0.25">
      <c r="I957" s="31">
        <v>0</v>
      </c>
      <c r="J957" s="121">
        <f t="shared" si="168"/>
        <v>0</v>
      </c>
      <c r="K957" s="122" t="e">
        <f>MAX(0,($F957-0+PV(a!$E$8/12,2*$U957*a!$E$9,$W957,0,1)))</f>
        <v>#N/A</v>
      </c>
      <c r="L957" s="122" t="e">
        <f t="shared" si="165"/>
        <v>#N/A</v>
      </c>
      <c r="M957" s="114" t="e">
        <f t="shared" si="166"/>
        <v>#N/A</v>
      </c>
      <c r="N957" s="122" t="e">
        <f>-1*PMT(a!$E$8/12,2*$U957*a!$E$9,$F957-a!$E$4-$I957,0,1)</f>
        <v>#N/A</v>
      </c>
      <c r="O957" s="123" t="e">
        <f>-1*PMT(a!$E$8/12,2*$U957*a!$E$9,$F957-a!$E$4-$J957,0,1)</f>
        <v>#N/A</v>
      </c>
      <c r="P957" s="123" t="e">
        <f t="shared" si="169"/>
        <v>#N/A</v>
      </c>
      <c r="Q957" s="123" t="e">
        <f t="shared" si="170"/>
        <v>#N/A</v>
      </c>
      <c r="R957" s="114" t="e">
        <f>IF($M957&lt;$I957,"Error",IF(AND($K957&gt;$J957,$M957&gt;$K957),"Error",IF(AND($K957&lt;$J957,$M957&gt;$J957),"Error",-1*PMT(a!$E$8/12,2*$U957*a!$E$9,$F957-$M957-a!$E$4,0,1))))</f>
        <v>#N/A</v>
      </c>
      <c r="S957" s="32">
        <f t="shared" si="171"/>
        <v>1</v>
      </c>
      <c r="T957" s="33" t="e">
        <f t="shared" si="172"/>
        <v>#N/A</v>
      </c>
      <c r="U957" s="33" t="e">
        <f t="shared" si="167"/>
        <v>#N/A</v>
      </c>
      <c r="V957" s="33" t="e">
        <f t="shared" si="173"/>
        <v>#N/A</v>
      </c>
      <c r="W957" s="124">
        <f t="shared" si="174"/>
        <v>0</v>
      </c>
    </row>
    <row r="958" spans="9:23" x14ac:dyDescent="0.25">
      <c r="I958" s="31">
        <v>0</v>
      </c>
      <c r="J958" s="121">
        <f t="shared" si="168"/>
        <v>0</v>
      </c>
      <c r="K958" s="122" t="e">
        <f>MAX(0,($F958-0+PV(a!$E$8/12,2*$U958*a!$E$9,$W958,0,1)))</f>
        <v>#N/A</v>
      </c>
      <c r="L958" s="122" t="e">
        <f t="shared" si="165"/>
        <v>#N/A</v>
      </c>
      <c r="M958" s="114" t="e">
        <f t="shared" si="166"/>
        <v>#N/A</v>
      </c>
      <c r="N958" s="122" t="e">
        <f>-1*PMT(a!$E$8/12,2*$U958*a!$E$9,$F958-a!$E$4-$I958,0,1)</f>
        <v>#N/A</v>
      </c>
      <c r="O958" s="123" t="e">
        <f>-1*PMT(a!$E$8/12,2*$U958*a!$E$9,$F958-a!$E$4-$J958,0,1)</f>
        <v>#N/A</v>
      </c>
      <c r="P958" s="123" t="e">
        <f t="shared" si="169"/>
        <v>#N/A</v>
      </c>
      <c r="Q958" s="123" t="e">
        <f t="shared" si="170"/>
        <v>#N/A</v>
      </c>
      <c r="R958" s="114" t="e">
        <f>IF($M958&lt;$I958,"Error",IF(AND($K958&gt;$J958,$M958&gt;$K958),"Error",IF(AND($K958&lt;$J958,$M958&gt;$J958),"Error",-1*PMT(a!$E$8/12,2*$U958*a!$E$9,$F958-$M958-a!$E$4,0,1))))</f>
        <v>#N/A</v>
      </c>
      <c r="S958" s="32">
        <f t="shared" si="171"/>
        <v>1</v>
      </c>
      <c r="T958" s="33" t="e">
        <f t="shared" si="172"/>
        <v>#N/A</v>
      </c>
      <c r="U958" s="33" t="e">
        <f t="shared" si="167"/>
        <v>#N/A</v>
      </c>
      <c r="V958" s="33" t="e">
        <f t="shared" si="173"/>
        <v>#N/A</v>
      </c>
      <c r="W958" s="124">
        <f t="shared" si="174"/>
        <v>0</v>
      </c>
    </row>
    <row r="959" spans="9:23" x14ac:dyDescent="0.25">
      <c r="I959" s="31">
        <v>0</v>
      </c>
      <c r="J959" s="121">
        <f t="shared" si="168"/>
        <v>0</v>
      </c>
      <c r="K959" s="122" t="e">
        <f>MAX(0,($F959-0+PV(a!$E$8/12,2*$U959*a!$E$9,$W959,0,1)))</f>
        <v>#N/A</v>
      </c>
      <c r="L959" s="122" t="e">
        <f t="shared" si="165"/>
        <v>#N/A</v>
      </c>
      <c r="M959" s="114" t="e">
        <f t="shared" si="166"/>
        <v>#N/A</v>
      </c>
      <c r="N959" s="122" t="e">
        <f>-1*PMT(a!$E$8/12,2*$U959*a!$E$9,$F959-a!$E$4-$I959,0,1)</f>
        <v>#N/A</v>
      </c>
      <c r="O959" s="123" t="e">
        <f>-1*PMT(a!$E$8/12,2*$U959*a!$E$9,$F959-a!$E$4-$J959,0,1)</f>
        <v>#N/A</v>
      </c>
      <c r="P959" s="123" t="e">
        <f t="shared" si="169"/>
        <v>#N/A</v>
      </c>
      <c r="Q959" s="123" t="e">
        <f t="shared" si="170"/>
        <v>#N/A</v>
      </c>
      <c r="R959" s="114" t="e">
        <f>IF($M959&lt;$I959,"Error",IF(AND($K959&gt;$J959,$M959&gt;$K959),"Error",IF(AND($K959&lt;$J959,$M959&gt;$J959),"Error",-1*PMT(a!$E$8/12,2*$U959*a!$E$9,$F959-$M959-a!$E$4,0,1))))</f>
        <v>#N/A</v>
      </c>
      <c r="S959" s="32">
        <f t="shared" si="171"/>
        <v>1</v>
      </c>
      <c r="T959" s="33" t="e">
        <f t="shared" si="172"/>
        <v>#N/A</v>
      </c>
      <c r="U959" s="33" t="e">
        <f t="shared" si="167"/>
        <v>#N/A</v>
      </c>
      <c r="V959" s="33" t="e">
        <f t="shared" si="173"/>
        <v>#N/A</v>
      </c>
      <c r="W959" s="124">
        <f t="shared" si="174"/>
        <v>0</v>
      </c>
    </row>
    <row r="960" spans="9:23" x14ac:dyDescent="0.25">
      <c r="I960" s="31">
        <v>0</v>
      </c>
      <c r="J960" s="121">
        <f t="shared" si="168"/>
        <v>0</v>
      </c>
      <c r="K960" s="122" t="e">
        <f>MAX(0,($F960-0+PV(a!$E$8/12,2*$U960*a!$E$9,$W960,0,1)))</f>
        <v>#N/A</v>
      </c>
      <c r="L960" s="122" t="e">
        <f t="shared" si="165"/>
        <v>#N/A</v>
      </c>
      <c r="M960" s="114" t="e">
        <f t="shared" si="166"/>
        <v>#N/A</v>
      </c>
      <c r="N960" s="122" t="e">
        <f>-1*PMT(a!$E$8/12,2*$U960*a!$E$9,$F960-a!$E$4-$I960,0,1)</f>
        <v>#N/A</v>
      </c>
      <c r="O960" s="123" t="e">
        <f>-1*PMT(a!$E$8/12,2*$U960*a!$E$9,$F960-a!$E$4-$J960,0,1)</f>
        <v>#N/A</v>
      </c>
      <c r="P960" s="123" t="e">
        <f t="shared" si="169"/>
        <v>#N/A</v>
      </c>
      <c r="Q960" s="123" t="e">
        <f t="shared" si="170"/>
        <v>#N/A</v>
      </c>
      <c r="R960" s="114" t="e">
        <f>IF($M960&lt;$I960,"Error",IF(AND($K960&gt;$J960,$M960&gt;$K960),"Error",IF(AND($K960&lt;$J960,$M960&gt;$J960),"Error",-1*PMT(a!$E$8/12,2*$U960*a!$E$9,$F960-$M960-a!$E$4,0,1))))</f>
        <v>#N/A</v>
      </c>
      <c r="S960" s="32">
        <f t="shared" si="171"/>
        <v>1</v>
      </c>
      <c r="T960" s="33" t="e">
        <f t="shared" si="172"/>
        <v>#N/A</v>
      </c>
      <c r="U960" s="33" t="e">
        <f t="shared" si="167"/>
        <v>#N/A</v>
      </c>
      <c r="V960" s="33" t="e">
        <f t="shared" si="173"/>
        <v>#N/A</v>
      </c>
      <c r="W960" s="124">
        <f t="shared" si="174"/>
        <v>0</v>
      </c>
    </row>
    <row r="961" spans="9:23" x14ac:dyDescent="0.25">
      <c r="I961" s="31">
        <v>0</v>
      </c>
      <c r="J961" s="121">
        <f t="shared" si="168"/>
        <v>0</v>
      </c>
      <c r="K961" s="122" t="e">
        <f>MAX(0,($F961-0+PV(a!$E$8/12,2*$U961*a!$E$9,$W961,0,1)))</f>
        <v>#N/A</v>
      </c>
      <c r="L961" s="122" t="e">
        <f t="shared" si="165"/>
        <v>#N/A</v>
      </c>
      <c r="M961" s="114" t="e">
        <f t="shared" si="166"/>
        <v>#N/A</v>
      </c>
      <c r="N961" s="122" t="e">
        <f>-1*PMT(a!$E$8/12,2*$U961*a!$E$9,$F961-a!$E$4-$I961,0,1)</f>
        <v>#N/A</v>
      </c>
      <c r="O961" s="123" t="e">
        <f>-1*PMT(a!$E$8/12,2*$U961*a!$E$9,$F961-a!$E$4-$J961,0,1)</f>
        <v>#N/A</v>
      </c>
      <c r="P961" s="123" t="e">
        <f t="shared" si="169"/>
        <v>#N/A</v>
      </c>
      <c r="Q961" s="123" t="e">
        <f t="shared" si="170"/>
        <v>#N/A</v>
      </c>
      <c r="R961" s="114" t="e">
        <f>IF($M961&lt;$I961,"Error",IF(AND($K961&gt;$J961,$M961&gt;$K961),"Error",IF(AND($K961&lt;$J961,$M961&gt;$J961),"Error",-1*PMT(a!$E$8/12,2*$U961*a!$E$9,$F961-$M961-a!$E$4,0,1))))</f>
        <v>#N/A</v>
      </c>
      <c r="S961" s="32">
        <f t="shared" si="171"/>
        <v>1</v>
      </c>
      <c r="T961" s="33" t="e">
        <f t="shared" si="172"/>
        <v>#N/A</v>
      </c>
      <c r="U961" s="33" t="e">
        <f t="shared" si="167"/>
        <v>#N/A</v>
      </c>
      <c r="V961" s="33" t="e">
        <f t="shared" si="173"/>
        <v>#N/A</v>
      </c>
      <c r="W961" s="124">
        <f t="shared" si="174"/>
        <v>0</v>
      </c>
    </row>
    <row r="962" spans="9:23" x14ac:dyDescent="0.25">
      <c r="I962" s="31">
        <v>0</v>
      </c>
      <c r="J962" s="121">
        <f t="shared" si="168"/>
        <v>0</v>
      </c>
      <c r="K962" s="122" t="e">
        <f>MAX(0,($F962-0+PV(a!$E$8/12,2*$U962*a!$E$9,$W962,0,1)))</f>
        <v>#N/A</v>
      </c>
      <c r="L962" s="122" t="e">
        <f t="shared" si="165"/>
        <v>#N/A</v>
      </c>
      <c r="M962" s="114" t="e">
        <f t="shared" si="166"/>
        <v>#N/A</v>
      </c>
      <c r="N962" s="122" t="e">
        <f>-1*PMT(a!$E$8/12,2*$U962*a!$E$9,$F962-a!$E$4-$I962,0,1)</f>
        <v>#N/A</v>
      </c>
      <c r="O962" s="123" t="e">
        <f>-1*PMT(a!$E$8/12,2*$U962*a!$E$9,$F962-a!$E$4-$J962,0,1)</f>
        <v>#N/A</v>
      </c>
      <c r="P962" s="123" t="e">
        <f t="shared" si="169"/>
        <v>#N/A</v>
      </c>
      <c r="Q962" s="123" t="e">
        <f t="shared" si="170"/>
        <v>#N/A</v>
      </c>
      <c r="R962" s="114" t="e">
        <f>IF($M962&lt;$I962,"Error",IF(AND($K962&gt;$J962,$M962&gt;$K962),"Error",IF(AND($K962&lt;$J962,$M962&gt;$J962),"Error",-1*PMT(a!$E$8/12,2*$U962*a!$E$9,$F962-$M962-a!$E$4,0,1))))</f>
        <v>#N/A</v>
      </c>
      <c r="S962" s="32">
        <f t="shared" si="171"/>
        <v>1</v>
      </c>
      <c r="T962" s="33" t="e">
        <f t="shared" si="172"/>
        <v>#N/A</v>
      </c>
      <c r="U962" s="33" t="e">
        <f t="shared" si="167"/>
        <v>#N/A</v>
      </c>
      <c r="V962" s="33" t="e">
        <f t="shared" si="173"/>
        <v>#N/A</v>
      </c>
      <c r="W962" s="124">
        <f t="shared" si="174"/>
        <v>0</v>
      </c>
    </row>
    <row r="963" spans="9:23" x14ac:dyDescent="0.25">
      <c r="I963" s="31">
        <v>0</v>
      </c>
      <c r="J963" s="121">
        <f t="shared" si="168"/>
        <v>0</v>
      </c>
      <c r="K963" s="122" t="e">
        <f>MAX(0,($F963-0+PV(a!$E$8/12,2*$U963*a!$E$9,$W963,0,1)))</f>
        <v>#N/A</v>
      </c>
      <c r="L963" s="122" t="e">
        <f t="shared" ref="L963:L1026" si="175">MAX(IF(K963&gt;F963*0.5,F963*0.5,K963),J963)</f>
        <v>#N/A</v>
      </c>
      <c r="M963" s="114" t="e">
        <f t="shared" ref="M963:M1026" si="176">IF(OR(K963&lt;=0,K963&lt;J963),J963,MIN(K963,F963*50%))</f>
        <v>#N/A</v>
      </c>
      <c r="N963" s="122" t="e">
        <f>-1*PMT(a!$E$8/12,2*$U963*a!$E$9,$F963-a!$E$4-$I963,0,1)</f>
        <v>#N/A</v>
      </c>
      <c r="O963" s="123" t="e">
        <f>-1*PMT(a!$E$8/12,2*$U963*a!$E$9,$F963-a!$E$4-$J963,0,1)</f>
        <v>#N/A</v>
      </c>
      <c r="P963" s="123" t="e">
        <f t="shared" si="169"/>
        <v>#N/A</v>
      </c>
      <c r="Q963" s="123" t="e">
        <f t="shared" si="170"/>
        <v>#N/A</v>
      </c>
      <c r="R963" s="114" t="e">
        <f>IF($M963&lt;$I963,"Error",IF(AND($K963&gt;$J963,$M963&gt;$K963),"Error",IF(AND($K963&lt;$J963,$M963&gt;$J963),"Error",-1*PMT(a!$E$8/12,2*$U963*a!$E$9,$F963-$M963-a!$E$4,0,1))))</f>
        <v>#N/A</v>
      </c>
      <c r="S963" s="32">
        <f t="shared" si="171"/>
        <v>1</v>
      </c>
      <c r="T963" s="33" t="e">
        <f t="shared" si="172"/>
        <v>#N/A</v>
      </c>
      <c r="U963" s="33" t="e">
        <f t="shared" si="167"/>
        <v>#N/A</v>
      </c>
      <c r="V963" s="33" t="e">
        <f t="shared" si="173"/>
        <v>#N/A</v>
      </c>
      <c r="W963" s="124">
        <f t="shared" si="174"/>
        <v>0</v>
      </c>
    </row>
    <row r="964" spans="9:23" x14ac:dyDescent="0.25">
      <c r="I964" s="31">
        <v>0</v>
      </c>
      <c r="J964" s="121">
        <f t="shared" si="168"/>
        <v>0</v>
      </c>
      <c r="K964" s="122" t="e">
        <f>MAX(0,($F964-0+PV(a!$E$8/12,2*$U964*a!$E$9,$W964,0,1)))</f>
        <v>#N/A</v>
      </c>
      <c r="L964" s="122" t="e">
        <f t="shared" si="175"/>
        <v>#N/A</v>
      </c>
      <c r="M964" s="114" t="e">
        <f t="shared" si="176"/>
        <v>#N/A</v>
      </c>
      <c r="N964" s="122" t="e">
        <f>-1*PMT(a!$E$8/12,2*$U964*a!$E$9,$F964-a!$E$4-$I964,0,1)</f>
        <v>#N/A</v>
      </c>
      <c r="O964" s="123" t="e">
        <f>-1*PMT(a!$E$8/12,2*$U964*a!$E$9,$F964-a!$E$4-$J964,0,1)</f>
        <v>#N/A</v>
      </c>
      <c r="P964" s="123" t="e">
        <f t="shared" si="169"/>
        <v>#N/A</v>
      </c>
      <c r="Q964" s="123" t="e">
        <f t="shared" si="170"/>
        <v>#N/A</v>
      </c>
      <c r="R964" s="114" t="e">
        <f>IF($M964&lt;$I964,"Error",IF(AND($K964&gt;$J964,$M964&gt;$K964),"Error",IF(AND($K964&lt;$J964,$M964&gt;$J964),"Error",-1*PMT(a!$E$8/12,2*$U964*a!$E$9,$F964-$M964-a!$E$4,0,1))))</f>
        <v>#N/A</v>
      </c>
      <c r="S964" s="32">
        <f t="shared" si="171"/>
        <v>1</v>
      </c>
      <c r="T964" s="33" t="e">
        <f t="shared" si="172"/>
        <v>#N/A</v>
      </c>
      <c r="U964" s="33" t="e">
        <f t="shared" si="167"/>
        <v>#N/A</v>
      </c>
      <c r="V964" s="33" t="e">
        <f t="shared" si="173"/>
        <v>#N/A</v>
      </c>
      <c r="W964" s="124">
        <f t="shared" si="174"/>
        <v>0</v>
      </c>
    </row>
    <row r="965" spans="9:23" x14ac:dyDescent="0.25">
      <c r="I965" s="31">
        <v>0</v>
      </c>
      <c r="J965" s="121">
        <f t="shared" si="168"/>
        <v>0</v>
      </c>
      <c r="K965" s="122" t="e">
        <f>MAX(0,($F965-0+PV(a!$E$8/12,2*$U965*a!$E$9,$W965,0,1)))</f>
        <v>#N/A</v>
      </c>
      <c r="L965" s="122" t="e">
        <f t="shared" si="175"/>
        <v>#N/A</v>
      </c>
      <c r="M965" s="114" t="e">
        <f t="shared" si="176"/>
        <v>#N/A</v>
      </c>
      <c r="N965" s="122" t="e">
        <f>-1*PMT(a!$E$8/12,2*$U965*a!$E$9,$F965-a!$E$4-$I965,0,1)</f>
        <v>#N/A</v>
      </c>
      <c r="O965" s="123" t="e">
        <f>-1*PMT(a!$E$8/12,2*$U965*a!$E$9,$F965-a!$E$4-$J965,0,1)</f>
        <v>#N/A</v>
      </c>
      <c r="P965" s="123" t="e">
        <f t="shared" si="169"/>
        <v>#N/A</v>
      </c>
      <c r="Q965" s="123" t="e">
        <f t="shared" si="170"/>
        <v>#N/A</v>
      </c>
      <c r="R965" s="114" t="e">
        <f>IF($M965&lt;$I965,"Error",IF(AND($K965&gt;$J965,$M965&gt;$K965),"Error",IF(AND($K965&lt;$J965,$M965&gt;$J965),"Error",-1*PMT(a!$E$8/12,2*$U965*a!$E$9,$F965-$M965-a!$E$4,0,1))))</f>
        <v>#N/A</v>
      </c>
      <c r="S965" s="32">
        <f t="shared" si="171"/>
        <v>1</v>
      </c>
      <c r="T965" s="33" t="e">
        <f t="shared" si="172"/>
        <v>#N/A</v>
      </c>
      <c r="U965" s="33" t="e">
        <f t="shared" si="167"/>
        <v>#N/A</v>
      </c>
      <c r="V965" s="33" t="e">
        <f t="shared" si="173"/>
        <v>#N/A</v>
      </c>
      <c r="W965" s="124">
        <f t="shared" si="174"/>
        <v>0</v>
      </c>
    </row>
    <row r="966" spans="9:23" x14ac:dyDescent="0.25">
      <c r="I966" s="31">
        <v>0</v>
      </c>
      <c r="J966" s="121">
        <f t="shared" si="168"/>
        <v>0</v>
      </c>
      <c r="K966" s="122" t="e">
        <f>MAX(0,($F966-0+PV(a!$E$8/12,2*$U966*a!$E$9,$W966,0,1)))</f>
        <v>#N/A</v>
      </c>
      <c r="L966" s="122" t="e">
        <f t="shared" si="175"/>
        <v>#N/A</v>
      </c>
      <c r="M966" s="114" t="e">
        <f t="shared" si="176"/>
        <v>#N/A</v>
      </c>
      <c r="N966" s="122" t="e">
        <f>-1*PMT(a!$E$8/12,2*$U966*a!$E$9,$F966-a!$E$4-$I966,0,1)</f>
        <v>#N/A</v>
      </c>
      <c r="O966" s="123" t="e">
        <f>-1*PMT(a!$E$8/12,2*$U966*a!$E$9,$F966-a!$E$4-$J966,0,1)</f>
        <v>#N/A</v>
      </c>
      <c r="P966" s="123" t="e">
        <f t="shared" si="169"/>
        <v>#N/A</v>
      </c>
      <c r="Q966" s="123" t="e">
        <f t="shared" si="170"/>
        <v>#N/A</v>
      </c>
      <c r="R966" s="114" t="e">
        <f>IF($M966&lt;$I966,"Error",IF(AND($K966&gt;$J966,$M966&gt;$K966),"Error",IF(AND($K966&lt;$J966,$M966&gt;$J966),"Error",-1*PMT(a!$E$8/12,2*$U966*a!$E$9,$F966-$M966-a!$E$4,0,1))))</f>
        <v>#N/A</v>
      </c>
      <c r="S966" s="32">
        <f t="shared" si="171"/>
        <v>1</v>
      </c>
      <c r="T966" s="33" t="e">
        <f t="shared" si="172"/>
        <v>#N/A</v>
      </c>
      <c r="U966" s="33" t="e">
        <f t="shared" si="167"/>
        <v>#N/A</v>
      </c>
      <c r="V966" s="33" t="e">
        <f t="shared" si="173"/>
        <v>#N/A</v>
      </c>
      <c r="W966" s="124">
        <f t="shared" si="174"/>
        <v>0</v>
      </c>
    </row>
    <row r="967" spans="9:23" x14ac:dyDescent="0.25">
      <c r="I967" s="31">
        <v>0</v>
      </c>
      <c r="J967" s="121">
        <f t="shared" si="168"/>
        <v>0</v>
      </c>
      <c r="K967" s="122" t="e">
        <f>MAX(0,($F967-0+PV(a!$E$8/12,2*$U967*a!$E$9,$W967,0,1)))</f>
        <v>#N/A</v>
      </c>
      <c r="L967" s="122" t="e">
        <f t="shared" si="175"/>
        <v>#N/A</v>
      </c>
      <c r="M967" s="114" t="e">
        <f t="shared" si="176"/>
        <v>#N/A</v>
      </c>
      <c r="N967" s="122" t="e">
        <f>-1*PMT(a!$E$8/12,2*$U967*a!$E$9,$F967-a!$E$4-$I967,0,1)</f>
        <v>#N/A</v>
      </c>
      <c r="O967" s="123" t="e">
        <f>-1*PMT(a!$E$8/12,2*$U967*a!$E$9,$F967-a!$E$4-$J967,0,1)</f>
        <v>#N/A</v>
      </c>
      <c r="P967" s="123" t="e">
        <f t="shared" si="169"/>
        <v>#N/A</v>
      </c>
      <c r="Q967" s="123" t="e">
        <f t="shared" si="170"/>
        <v>#N/A</v>
      </c>
      <c r="R967" s="114" t="e">
        <f>IF($M967&lt;$I967,"Error",IF(AND($K967&gt;$J967,$M967&gt;$K967),"Error",IF(AND($K967&lt;$J967,$M967&gt;$J967),"Error",-1*PMT(a!$E$8/12,2*$U967*a!$E$9,$F967-$M967-a!$E$4,0,1))))</f>
        <v>#N/A</v>
      </c>
      <c r="S967" s="32">
        <f t="shared" si="171"/>
        <v>1</v>
      </c>
      <c r="T967" s="33" t="e">
        <f t="shared" si="172"/>
        <v>#N/A</v>
      </c>
      <c r="U967" s="33" t="e">
        <f t="shared" si="167"/>
        <v>#N/A</v>
      </c>
      <c r="V967" s="33" t="e">
        <f t="shared" si="173"/>
        <v>#N/A</v>
      </c>
      <c r="W967" s="124">
        <f t="shared" si="174"/>
        <v>0</v>
      </c>
    </row>
    <row r="968" spans="9:23" x14ac:dyDescent="0.25">
      <c r="I968" s="31">
        <v>0</v>
      </c>
      <c r="J968" s="121">
        <f t="shared" si="168"/>
        <v>0</v>
      </c>
      <c r="K968" s="122" t="e">
        <f>MAX(0,($F968-0+PV(a!$E$8/12,2*$U968*a!$E$9,$W968,0,1)))</f>
        <v>#N/A</v>
      </c>
      <c r="L968" s="122" t="e">
        <f t="shared" si="175"/>
        <v>#N/A</v>
      </c>
      <c r="M968" s="114" t="e">
        <f t="shared" si="176"/>
        <v>#N/A</v>
      </c>
      <c r="N968" s="122" t="e">
        <f>-1*PMT(a!$E$8/12,2*$U968*a!$E$9,$F968-a!$E$4-$I968,0,1)</f>
        <v>#N/A</v>
      </c>
      <c r="O968" s="123" t="e">
        <f>-1*PMT(a!$E$8/12,2*$U968*a!$E$9,$F968-a!$E$4-$J968,0,1)</f>
        <v>#N/A</v>
      </c>
      <c r="P968" s="123" t="e">
        <f t="shared" si="169"/>
        <v>#N/A</v>
      </c>
      <c r="Q968" s="123" t="e">
        <f t="shared" si="170"/>
        <v>#N/A</v>
      </c>
      <c r="R968" s="114" t="e">
        <f>IF($M968&lt;$I968,"Error",IF(AND($K968&gt;$J968,$M968&gt;$K968),"Error",IF(AND($K968&lt;$J968,$M968&gt;$J968),"Error",-1*PMT(a!$E$8/12,2*$U968*a!$E$9,$F968-$M968-a!$E$4,0,1))))</f>
        <v>#N/A</v>
      </c>
      <c r="S968" s="32">
        <f t="shared" si="171"/>
        <v>1</v>
      </c>
      <c r="T968" s="33" t="e">
        <f t="shared" si="172"/>
        <v>#N/A</v>
      </c>
      <c r="U968" s="33" t="e">
        <f t="shared" ref="U968:U1031" si="177">$T968-(11/24)</f>
        <v>#N/A</v>
      </c>
      <c r="V968" s="33" t="e">
        <f t="shared" si="173"/>
        <v>#N/A</v>
      </c>
      <c r="W968" s="124">
        <f t="shared" si="174"/>
        <v>0</v>
      </c>
    </row>
    <row r="969" spans="9:23" x14ac:dyDescent="0.25">
      <c r="I969" s="31">
        <v>0</v>
      </c>
      <c r="J969" s="121">
        <f t="shared" si="168"/>
        <v>0</v>
      </c>
      <c r="K969" s="122" t="e">
        <f>MAX(0,($F969-0+PV(a!$E$8/12,2*$U969*a!$E$9,$W969,0,1)))</f>
        <v>#N/A</v>
      </c>
      <c r="L969" s="122" t="e">
        <f t="shared" si="175"/>
        <v>#N/A</v>
      </c>
      <c r="M969" s="114" t="e">
        <f t="shared" si="176"/>
        <v>#N/A</v>
      </c>
      <c r="N969" s="122" t="e">
        <f>-1*PMT(a!$E$8/12,2*$U969*a!$E$9,$F969-a!$E$4-$I969,0,1)</f>
        <v>#N/A</v>
      </c>
      <c r="O969" s="123" t="e">
        <f>-1*PMT(a!$E$8/12,2*$U969*a!$E$9,$F969-a!$E$4-$J969,0,1)</f>
        <v>#N/A</v>
      </c>
      <c r="P969" s="123" t="e">
        <f t="shared" si="169"/>
        <v>#N/A</v>
      </c>
      <c r="Q969" s="123" t="e">
        <f t="shared" si="170"/>
        <v>#N/A</v>
      </c>
      <c r="R969" s="114" t="e">
        <f>IF($M969&lt;$I969,"Error",IF(AND($K969&gt;$J969,$M969&gt;$K969),"Error",IF(AND($K969&lt;$J969,$M969&gt;$J969),"Error",-1*PMT(a!$E$8/12,2*$U969*a!$E$9,$F969-$M969-a!$E$4,0,1))))</f>
        <v>#N/A</v>
      </c>
      <c r="S969" s="32">
        <f t="shared" si="171"/>
        <v>1</v>
      </c>
      <c r="T969" s="33" t="e">
        <f t="shared" si="172"/>
        <v>#N/A</v>
      </c>
      <c r="U969" s="33" t="e">
        <f t="shared" si="177"/>
        <v>#N/A</v>
      </c>
      <c r="V969" s="33" t="e">
        <f t="shared" si="173"/>
        <v>#N/A</v>
      </c>
      <c r="W969" s="124">
        <f t="shared" si="174"/>
        <v>0</v>
      </c>
    </row>
    <row r="970" spans="9:23" x14ac:dyDescent="0.25">
      <c r="I970" s="31">
        <v>0</v>
      </c>
      <c r="J970" s="121">
        <f t="shared" si="168"/>
        <v>0</v>
      </c>
      <c r="K970" s="122" t="e">
        <f>MAX(0,($F970-0+PV(a!$E$8/12,2*$U970*a!$E$9,$W970,0,1)))</f>
        <v>#N/A</v>
      </c>
      <c r="L970" s="122" t="e">
        <f t="shared" si="175"/>
        <v>#N/A</v>
      </c>
      <c r="M970" s="114" t="e">
        <f t="shared" si="176"/>
        <v>#N/A</v>
      </c>
      <c r="N970" s="122" t="e">
        <f>-1*PMT(a!$E$8/12,2*$U970*a!$E$9,$F970-a!$E$4-$I970,0,1)</f>
        <v>#N/A</v>
      </c>
      <c r="O970" s="123" t="e">
        <f>-1*PMT(a!$E$8/12,2*$U970*a!$E$9,$F970-a!$E$4-$J970,0,1)</f>
        <v>#N/A</v>
      </c>
      <c r="P970" s="123" t="e">
        <f t="shared" si="169"/>
        <v>#N/A</v>
      </c>
      <c r="Q970" s="123" t="e">
        <f t="shared" si="170"/>
        <v>#N/A</v>
      </c>
      <c r="R970" s="114" t="e">
        <f>IF($M970&lt;$I970,"Error",IF(AND($K970&gt;$J970,$M970&gt;$K970),"Error",IF(AND($K970&lt;$J970,$M970&gt;$J970),"Error",-1*PMT(a!$E$8/12,2*$U970*a!$E$9,$F970-$M970-a!$E$4,0,1))))</f>
        <v>#N/A</v>
      </c>
      <c r="S970" s="32">
        <f t="shared" si="171"/>
        <v>1</v>
      </c>
      <c r="T970" s="33" t="e">
        <f t="shared" si="172"/>
        <v>#N/A</v>
      </c>
      <c r="U970" s="33" t="e">
        <f t="shared" si="177"/>
        <v>#N/A</v>
      </c>
      <c r="V970" s="33" t="e">
        <f t="shared" si="173"/>
        <v>#N/A</v>
      </c>
      <c r="W970" s="124">
        <f t="shared" si="174"/>
        <v>0</v>
      </c>
    </row>
    <row r="971" spans="9:23" x14ac:dyDescent="0.25">
      <c r="I971" s="31">
        <v>0</v>
      </c>
      <c r="J971" s="121">
        <f t="shared" si="168"/>
        <v>0</v>
      </c>
      <c r="K971" s="122" t="e">
        <f>MAX(0,($F971-0+PV(a!$E$8/12,2*$U971*a!$E$9,$W971,0,1)))</f>
        <v>#N/A</v>
      </c>
      <c r="L971" s="122" t="e">
        <f t="shared" si="175"/>
        <v>#N/A</v>
      </c>
      <c r="M971" s="114" t="e">
        <f t="shared" si="176"/>
        <v>#N/A</v>
      </c>
      <c r="N971" s="122" t="e">
        <f>-1*PMT(a!$E$8/12,2*$U971*a!$E$9,$F971-a!$E$4-$I971,0,1)</f>
        <v>#N/A</v>
      </c>
      <c r="O971" s="123" t="e">
        <f>-1*PMT(a!$E$8/12,2*$U971*a!$E$9,$F971-a!$E$4-$J971,0,1)</f>
        <v>#N/A</v>
      </c>
      <c r="P971" s="123" t="e">
        <f t="shared" si="169"/>
        <v>#N/A</v>
      </c>
      <c r="Q971" s="123" t="e">
        <f t="shared" si="170"/>
        <v>#N/A</v>
      </c>
      <c r="R971" s="114" t="e">
        <f>IF($M971&lt;$I971,"Error",IF(AND($K971&gt;$J971,$M971&gt;$K971),"Error",IF(AND($K971&lt;$J971,$M971&gt;$J971),"Error",-1*PMT(a!$E$8/12,2*$U971*a!$E$9,$F971-$M971-a!$E$4,0,1))))</f>
        <v>#N/A</v>
      </c>
      <c r="S971" s="32">
        <f t="shared" si="171"/>
        <v>1</v>
      </c>
      <c r="T971" s="33" t="e">
        <f t="shared" si="172"/>
        <v>#N/A</v>
      </c>
      <c r="U971" s="33" t="e">
        <f t="shared" si="177"/>
        <v>#N/A</v>
      </c>
      <c r="V971" s="33" t="e">
        <f t="shared" si="173"/>
        <v>#N/A</v>
      </c>
      <c r="W971" s="124">
        <f t="shared" si="174"/>
        <v>0</v>
      </c>
    </row>
    <row r="972" spans="9:23" x14ac:dyDescent="0.25">
      <c r="I972" s="31">
        <v>0</v>
      </c>
      <c r="J972" s="121">
        <f t="shared" si="168"/>
        <v>0</v>
      </c>
      <c r="K972" s="122" t="e">
        <f>MAX(0,($F972-0+PV(a!$E$8/12,2*$U972*a!$E$9,$W972,0,1)))</f>
        <v>#N/A</v>
      </c>
      <c r="L972" s="122" t="e">
        <f t="shared" si="175"/>
        <v>#N/A</v>
      </c>
      <c r="M972" s="114" t="e">
        <f t="shared" si="176"/>
        <v>#N/A</v>
      </c>
      <c r="N972" s="122" t="e">
        <f>-1*PMT(a!$E$8/12,2*$U972*a!$E$9,$F972-a!$E$4-$I972,0,1)</f>
        <v>#N/A</v>
      </c>
      <c r="O972" s="123" t="e">
        <f>-1*PMT(a!$E$8/12,2*$U972*a!$E$9,$F972-a!$E$4-$J972,0,1)</f>
        <v>#N/A</v>
      </c>
      <c r="P972" s="123" t="e">
        <f t="shared" si="169"/>
        <v>#N/A</v>
      </c>
      <c r="Q972" s="123" t="e">
        <f t="shared" si="170"/>
        <v>#N/A</v>
      </c>
      <c r="R972" s="114" t="e">
        <f>IF($M972&lt;$I972,"Error",IF(AND($K972&gt;$J972,$M972&gt;$K972),"Error",IF(AND($K972&lt;$J972,$M972&gt;$J972),"Error",-1*PMT(a!$E$8/12,2*$U972*a!$E$9,$F972-$M972-a!$E$4,0,1))))</f>
        <v>#N/A</v>
      </c>
      <c r="S972" s="32">
        <f t="shared" si="171"/>
        <v>1</v>
      </c>
      <c r="T972" s="33" t="e">
        <f t="shared" si="172"/>
        <v>#N/A</v>
      </c>
      <c r="U972" s="33" t="e">
        <f t="shared" si="177"/>
        <v>#N/A</v>
      </c>
      <c r="V972" s="33" t="e">
        <f t="shared" si="173"/>
        <v>#N/A</v>
      </c>
      <c r="W972" s="124">
        <f t="shared" si="174"/>
        <v>0</v>
      </c>
    </row>
    <row r="973" spans="9:23" x14ac:dyDescent="0.25">
      <c r="I973" s="31">
        <v>0</v>
      </c>
      <c r="J973" s="121">
        <f t="shared" si="168"/>
        <v>0</v>
      </c>
      <c r="K973" s="122" t="e">
        <f>MAX(0,($F973-0+PV(a!$E$8/12,2*$U973*a!$E$9,$W973,0,1)))</f>
        <v>#N/A</v>
      </c>
      <c r="L973" s="122" t="e">
        <f t="shared" si="175"/>
        <v>#N/A</v>
      </c>
      <c r="M973" s="114" t="e">
        <f t="shared" si="176"/>
        <v>#N/A</v>
      </c>
      <c r="N973" s="122" t="e">
        <f>-1*PMT(a!$E$8/12,2*$U973*a!$E$9,$F973-a!$E$4-$I973,0,1)</f>
        <v>#N/A</v>
      </c>
      <c r="O973" s="123" t="e">
        <f>-1*PMT(a!$E$8/12,2*$U973*a!$E$9,$F973-a!$E$4-$J973,0,1)</f>
        <v>#N/A</v>
      </c>
      <c r="P973" s="123" t="e">
        <f t="shared" si="169"/>
        <v>#N/A</v>
      </c>
      <c r="Q973" s="123" t="e">
        <f t="shared" si="170"/>
        <v>#N/A</v>
      </c>
      <c r="R973" s="114" t="e">
        <f>IF($M973&lt;$I973,"Error",IF(AND($K973&gt;$J973,$M973&gt;$K973),"Error",IF(AND($K973&lt;$J973,$M973&gt;$J973),"Error",-1*PMT(a!$E$8/12,2*$U973*a!$E$9,$F973-$M973-a!$E$4,0,1))))</f>
        <v>#N/A</v>
      </c>
      <c r="S973" s="32">
        <f t="shared" si="171"/>
        <v>1</v>
      </c>
      <c r="T973" s="33" t="e">
        <f t="shared" si="172"/>
        <v>#N/A</v>
      </c>
      <c r="U973" s="33" t="e">
        <f t="shared" si="177"/>
        <v>#N/A</v>
      </c>
      <c r="V973" s="33" t="e">
        <f t="shared" si="173"/>
        <v>#N/A</v>
      </c>
      <c r="W973" s="124">
        <f t="shared" si="174"/>
        <v>0</v>
      </c>
    </row>
    <row r="974" spans="9:23" x14ac:dyDescent="0.25">
      <c r="I974" s="31">
        <v>0</v>
      </c>
      <c r="J974" s="121">
        <f t="shared" si="168"/>
        <v>0</v>
      </c>
      <c r="K974" s="122" t="e">
        <f>MAX(0,($F974-0+PV(a!$E$8/12,2*$U974*a!$E$9,$W974,0,1)))</f>
        <v>#N/A</v>
      </c>
      <c r="L974" s="122" t="e">
        <f t="shared" si="175"/>
        <v>#N/A</v>
      </c>
      <c r="M974" s="114" t="e">
        <f t="shared" si="176"/>
        <v>#N/A</v>
      </c>
      <c r="N974" s="122" t="e">
        <f>-1*PMT(a!$E$8/12,2*$U974*a!$E$9,$F974-a!$E$4-$I974,0,1)</f>
        <v>#N/A</v>
      </c>
      <c r="O974" s="123" t="e">
        <f>-1*PMT(a!$E$8/12,2*$U974*a!$E$9,$F974-a!$E$4-$J974,0,1)</f>
        <v>#N/A</v>
      </c>
      <c r="P974" s="123" t="e">
        <f t="shared" si="169"/>
        <v>#N/A</v>
      </c>
      <c r="Q974" s="123" t="e">
        <f t="shared" si="170"/>
        <v>#N/A</v>
      </c>
      <c r="R974" s="114" t="e">
        <f>IF($M974&lt;$I974,"Error",IF(AND($K974&gt;$J974,$M974&gt;$K974),"Error",IF(AND($K974&lt;$J974,$M974&gt;$J974),"Error",-1*PMT(a!$E$8/12,2*$U974*a!$E$9,$F974-$M974-a!$E$4,0,1))))</f>
        <v>#N/A</v>
      </c>
      <c r="S974" s="32">
        <f t="shared" si="171"/>
        <v>1</v>
      </c>
      <c r="T974" s="33" t="e">
        <f t="shared" si="172"/>
        <v>#N/A</v>
      </c>
      <c r="U974" s="33" t="e">
        <f t="shared" si="177"/>
        <v>#N/A</v>
      </c>
      <c r="V974" s="33" t="e">
        <f t="shared" si="173"/>
        <v>#N/A</v>
      </c>
      <c r="W974" s="124">
        <f t="shared" si="174"/>
        <v>0</v>
      </c>
    </row>
    <row r="975" spans="9:23" x14ac:dyDescent="0.25">
      <c r="I975" s="31">
        <v>0</v>
      </c>
      <c r="J975" s="121">
        <f t="shared" si="168"/>
        <v>0</v>
      </c>
      <c r="K975" s="122" t="e">
        <f>MAX(0,($F975-0+PV(a!$E$8/12,2*$U975*a!$E$9,$W975,0,1)))</f>
        <v>#N/A</v>
      </c>
      <c r="L975" s="122" t="e">
        <f t="shared" si="175"/>
        <v>#N/A</v>
      </c>
      <c r="M975" s="114" t="e">
        <f t="shared" si="176"/>
        <v>#N/A</v>
      </c>
      <c r="N975" s="122" t="e">
        <f>-1*PMT(a!$E$8/12,2*$U975*a!$E$9,$F975-a!$E$4-$I975,0,1)</f>
        <v>#N/A</v>
      </c>
      <c r="O975" s="123" t="e">
        <f>-1*PMT(a!$E$8/12,2*$U975*a!$E$9,$F975-a!$E$4-$J975,0,1)</f>
        <v>#N/A</v>
      </c>
      <c r="P975" s="123" t="e">
        <f t="shared" si="169"/>
        <v>#N/A</v>
      </c>
      <c r="Q975" s="123" t="e">
        <f t="shared" si="170"/>
        <v>#N/A</v>
      </c>
      <c r="R975" s="114" t="e">
        <f>IF($M975&lt;$I975,"Error",IF(AND($K975&gt;$J975,$M975&gt;$K975),"Error",IF(AND($K975&lt;$J975,$M975&gt;$J975),"Error",-1*PMT(a!$E$8/12,2*$U975*a!$E$9,$F975-$M975-a!$E$4,0,1))))</f>
        <v>#N/A</v>
      </c>
      <c r="S975" s="32">
        <f t="shared" si="171"/>
        <v>1</v>
      </c>
      <c r="T975" s="33" t="e">
        <f t="shared" si="172"/>
        <v>#N/A</v>
      </c>
      <c r="U975" s="33" t="e">
        <f t="shared" si="177"/>
        <v>#N/A</v>
      </c>
      <c r="V975" s="33" t="e">
        <f t="shared" si="173"/>
        <v>#N/A</v>
      </c>
      <c r="W975" s="124">
        <f t="shared" si="174"/>
        <v>0</v>
      </c>
    </row>
    <row r="976" spans="9:23" x14ac:dyDescent="0.25">
      <c r="I976" s="31">
        <v>0</v>
      </c>
      <c r="J976" s="121">
        <f t="shared" si="168"/>
        <v>0</v>
      </c>
      <c r="K976" s="122" t="e">
        <f>MAX(0,($F976-0+PV(a!$E$8/12,2*$U976*a!$E$9,$W976,0,1)))</f>
        <v>#N/A</v>
      </c>
      <c r="L976" s="122" t="e">
        <f t="shared" si="175"/>
        <v>#N/A</v>
      </c>
      <c r="M976" s="114" t="e">
        <f t="shared" si="176"/>
        <v>#N/A</v>
      </c>
      <c r="N976" s="122" t="e">
        <f>-1*PMT(a!$E$8/12,2*$U976*a!$E$9,$F976-a!$E$4-$I976,0,1)</f>
        <v>#N/A</v>
      </c>
      <c r="O976" s="123" t="e">
        <f>-1*PMT(a!$E$8/12,2*$U976*a!$E$9,$F976-a!$E$4-$J976,0,1)</f>
        <v>#N/A</v>
      </c>
      <c r="P976" s="123" t="e">
        <f t="shared" si="169"/>
        <v>#N/A</v>
      </c>
      <c r="Q976" s="123" t="e">
        <f t="shared" si="170"/>
        <v>#N/A</v>
      </c>
      <c r="R976" s="114" t="e">
        <f>IF($M976&lt;$I976,"Error",IF(AND($K976&gt;$J976,$M976&gt;$K976),"Error",IF(AND($K976&lt;$J976,$M976&gt;$J976),"Error",-1*PMT(a!$E$8/12,2*$U976*a!$E$9,$F976-$M976-a!$E$4,0,1))))</f>
        <v>#N/A</v>
      </c>
      <c r="S976" s="32">
        <f t="shared" si="171"/>
        <v>1</v>
      </c>
      <c r="T976" s="33" t="e">
        <f t="shared" si="172"/>
        <v>#N/A</v>
      </c>
      <c r="U976" s="33" t="e">
        <f t="shared" si="177"/>
        <v>#N/A</v>
      </c>
      <c r="V976" s="33" t="e">
        <f t="shared" si="173"/>
        <v>#N/A</v>
      </c>
      <c r="W976" s="124">
        <f t="shared" si="174"/>
        <v>0</v>
      </c>
    </row>
    <row r="977" spans="9:23" x14ac:dyDescent="0.25">
      <c r="I977" s="31">
        <v>0</v>
      </c>
      <c r="J977" s="121">
        <f t="shared" si="168"/>
        <v>0</v>
      </c>
      <c r="K977" s="122" t="e">
        <f>MAX(0,($F977-0+PV(a!$E$8/12,2*$U977*a!$E$9,$W977,0,1)))</f>
        <v>#N/A</v>
      </c>
      <c r="L977" s="122" t="e">
        <f t="shared" si="175"/>
        <v>#N/A</v>
      </c>
      <c r="M977" s="114" t="e">
        <f t="shared" si="176"/>
        <v>#N/A</v>
      </c>
      <c r="N977" s="122" t="e">
        <f>-1*PMT(a!$E$8/12,2*$U977*a!$E$9,$F977-a!$E$4-$I977,0,1)</f>
        <v>#N/A</v>
      </c>
      <c r="O977" s="123" t="e">
        <f>-1*PMT(a!$E$8/12,2*$U977*a!$E$9,$F977-a!$E$4-$J977,0,1)</f>
        <v>#N/A</v>
      </c>
      <c r="P977" s="123" t="e">
        <f t="shared" si="169"/>
        <v>#N/A</v>
      </c>
      <c r="Q977" s="123" t="e">
        <f t="shared" si="170"/>
        <v>#N/A</v>
      </c>
      <c r="R977" s="114" t="e">
        <f>IF($M977&lt;$I977,"Error",IF(AND($K977&gt;$J977,$M977&gt;$K977),"Error",IF(AND($K977&lt;$J977,$M977&gt;$J977),"Error",-1*PMT(a!$E$8/12,2*$U977*a!$E$9,$F977-$M977-a!$E$4,0,1))))</f>
        <v>#N/A</v>
      </c>
      <c r="S977" s="32">
        <f t="shared" si="171"/>
        <v>1</v>
      </c>
      <c r="T977" s="33" t="e">
        <f t="shared" si="172"/>
        <v>#N/A</v>
      </c>
      <c r="U977" s="33" t="e">
        <f t="shared" si="177"/>
        <v>#N/A</v>
      </c>
      <c r="V977" s="33" t="e">
        <f t="shared" si="173"/>
        <v>#N/A</v>
      </c>
      <c r="W977" s="124">
        <f t="shared" si="174"/>
        <v>0</v>
      </c>
    </row>
    <row r="978" spans="9:23" x14ac:dyDescent="0.25">
      <c r="I978" s="31">
        <v>0</v>
      </c>
      <c r="J978" s="121">
        <f t="shared" si="168"/>
        <v>0</v>
      </c>
      <c r="K978" s="122" t="e">
        <f>MAX(0,($F978-0+PV(a!$E$8/12,2*$U978*a!$E$9,$W978,0,1)))</f>
        <v>#N/A</v>
      </c>
      <c r="L978" s="122" t="e">
        <f t="shared" si="175"/>
        <v>#N/A</v>
      </c>
      <c r="M978" s="114" t="e">
        <f t="shared" si="176"/>
        <v>#N/A</v>
      </c>
      <c r="N978" s="122" t="e">
        <f>-1*PMT(a!$E$8/12,2*$U978*a!$E$9,$F978-a!$E$4-$I978,0,1)</f>
        <v>#N/A</v>
      </c>
      <c r="O978" s="123" t="e">
        <f>-1*PMT(a!$E$8/12,2*$U978*a!$E$9,$F978-a!$E$4-$J978,0,1)</f>
        <v>#N/A</v>
      </c>
      <c r="P978" s="123" t="e">
        <f t="shared" si="169"/>
        <v>#N/A</v>
      </c>
      <c r="Q978" s="123" t="e">
        <f t="shared" si="170"/>
        <v>#N/A</v>
      </c>
      <c r="R978" s="114" t="e">
        <f>IF($M978&lt;$I978,"Error",IF(AND($K978&gt;$J978,$M978&gt;$K978),"Error",IF(AND($K978&lt;$J978,$M978&gt;$J978),"Error",-1*PMT(a!$E$8/12,2*$U978*a!$E$9,$F978-$M978-a!$E$4,0,1))))</f>
        <v>#N/A</v>
      </c>
      <c r="S978" s="32">
        <f t="shared" si="171"/>
        <v>1</v>
      </c>
      <c r="T978" s="33" t="e">
        <f t="shared" si="172"/>
        <v>#N/A</v>
      </c>
      <c r="U978" s="33" t="e">
        <f t="shared" si="177"/>
        <v>#N/A</v>
      </c>
      <c r="V978" s="33" t="e">
        <f t="shared" si="173"/>
        <v>#N/A</v>
      </c>
      <c r="W978" s="124">
        <f t="shared" si="174"/>
        <v>0</v>
      </c>
    </row>
    <row r="979" spans="9:23" x14ac:dyDescent="0.25">
      <c r="I979" s="31">
        <v>0</v>
      </c>
      <c r="J979" s="121">
        <f t="shared" si="168"/>
        <v>0</v>
      </c>
      <c r="K979" s="122" t="e">
        <f>MAX(0,($F979-0+PV(a!$E$8/12,2*$U979*a!$E$9,$W979,0,1)))</f>
        <v>#N/A</v>
      </c>
      <c r="L979" s="122" t="e">
        <f t="shared" si="175"/>
        <v>#N/A</v>
      </c>
      <c r="M979" s="114" t="e">
        <f t="shared" si="176"/>
        <v>#N/A</v>
      </c>
      <c r="N979" s="122" t="e">
        <f>-1*PMT(a!$E$8/12,2*$U979*a!$E$9,$F979-a!$E$4-$I979,0,1)</f>
        <v>#N/A</v>
      </c>
      <c r="O979" s="123" t="e">
        <f>-1*PMT(a!$E$8/12,2*$U979*a!$E$9,$F979-a!$E$4-$J979,0,1)</f>
        <v>#N/A</v>
      </c>
      <c r="P979" s="123" t="e">
        <f t="shared" si="169"/>
        <v>#N/A</v>
      </c>
      <c r="Q979" s="123" t="e">
        <f t="shared" si="170"/>
        <v>#N/A</v>
      </c>
      <c r="R979" s="114" t="e">
        <f>IF($M979&lt;$I979,"Error",IF(AND($K979&gt;$J979,$M979&gt;$K979),"Error",IF(AND($K979&lt;$J979,$M979&gt;$J979),"Error",-1*PMT(a!$E$8/12,2*$U979*a!$E$9,$F979-$M979-a!$E$4,0,1))))</f>
        <v>#N/A</v>
      </c>
      <c r="S979" s="32">
        <f t="shared" si="171"/>
        <v>1</v>
      </c>
      <c r="T979" s="33" t="e">
        <f t="shared" si="172"/>
        <v>#N/A</v>
      </c>
      <c r="U979" s="33" t="e">
        <f t="shared" si="177"/>
        <v>#N/A</v>
      </c>
      <c r="V979" s="33" t="e">
        <f t="shared" si="173"/>
        <v>#N/A</v>
      </c>
      <c r="W979" s="124">
        <f t="shared" si="174"/>
        <v>0</v>
      </c>
    </row>
    <row r="980" spans="9:23" x14ac:dyDescent="0.25">
      <c r="I980" s="31">
        <v>0</v>
      </c>
      <c r="J980" s="121">
        <f t="shared" si="168"/>
        <v>0</v>
      </c>
      <c r="K980" s="122" t="e">
        <f>MAX(0,($F980-0+PV(a!$E$8/12,2*$U980*a!$E$9,$W980,0,1)))</f>
        <v>#N/A</v>
      </c>
      <c r="L980" s="122" t="e">
        <f t="shared" si="175"/>
        <v>#N/A</v>
      </c>
      <c r="M980" s="114" t="e">
        <f t="shared" si="176"/>
        <v>#N/A</v>
      </c>
      <c r="N980" s="122" t="e">
        <f>-1*PMT(a!$E$8/12,2*$U980*a!$E$9,$F980-a!$E$4-$I980,0,1)</f>
        <v>#N/A</v>
      </c>
      <c r="O980" s="123" t="e">
        <f>-1*PMT(a!$E$8/12,2*$U980*a!$E$9,$F980-a!$E$4-$J980,0,1)</f>
        <v>#N/A</v>
      </c>
      <c r="P980" s="123" t="e">
        <f t="shared" si="169"/>
        <v>#N/A</v>
      </c>
      <c r="Q980" s="123" t="e">
        <f t="shared" si="170"/>
        <v>#N/A</v>
      </c>
      <c r="R980" s="114" t="e">
        <f>IF($M980&lt;$I980,"Error",IF(AND($K980&gt;$J980,$M980&gt;$K980),"Error",IF(AND($K980&lt;$J980,$M980&gt;$J980),"Error",-1*PMT(a!$E$8/12,2*$U980*a!$E$9,$F980-$M980-a!$E$4,0,1))))</f>
        <v>#N/A</v>
      </c>
      <c r="S980" s="32">
        <f t="shared" si="171"/>
        <v>1</v>
      </c>
      <c r="T980" s="33" t="e">
        <f t="shared" si="172"/>
        <v>#N/A</v>
      </c>
      <c r="U980" s="33" t="e">
        <f t="shared" si="177"/>
        <v>#N/A</v>
      </c>
      <c r="V980" s="33" t="e">
        <f t="shared" si="173"/>
        <v>#N/A</v>
      </c>
      <c r="W980" s="124">
        <f t="shared" si="174"/>
        <v>0</v>
      </c>
    </row>
    <row r="981" spans="9:23" x14ac:dyDescent="0.25">
      <c r="I981" s="31">
        <v>0</v>
      </c>
      <c r="J981" s="121">
        <f t="shared" si="168"/>
        <v>0</v>
      </c>
      <c r="K981" s="122" t="e">
        <f>MAX(0,($F981-0+PV(a!$E$8/12,2*$U981*a!$E$9,$W981,0,1)))</f>
        <v>#N/A</v>
      </c>
      <c r="L981" s="122" t="e">
        <f t="shared" si="175"/>
        <v>#N/A</v>
      </c>
      <c r="M981" s="114" t="e">
        <f t="shared" si="176"/>
        <v>#N/A</v>
      </c>
      <c r="N981" s="122" t="e">
        <f>-1*PMT(a!$E$8/12,2*$U981*a!$E$9,$F981-a!$E$4-$I981,0,1)</f>
        <v>#N/A</v>
      </c>
      <c r="O981" s="123" t="e">
        <f>-1*PMT(a!$E$8/12,2*$U981*a!$E$9,$F981-a!$E$4-$J981,0,1)</f>
        <v>#N/A</v>
      </c>
      <c r="P981" s="123" t="e">
        <f t="shared" si="169"/>
        <v>#N/A</v>
      </c>
      <c r="Q981" s="123" t="e">
        <f t="shared" si="170"/>
        <v>#N/A</v>
      </c>
      <c r="R981" s="114" t="e">
        <f>IF($M981&lt;$I981,"Error",IF(AND($K981&gt;$J981,$M981&gt;$K981),"Error",IF(AND($K981&lt;$J981,$M981&gt;$J981),"Error",-1*PMT(a!$E$8/12,2*$U981*a!$E$9,$F981-$M981-a!$E$4,0,1))))</f>
        <v>#N/A</v>
      </c>
      <c r="S981" s="32">
        <f t="shared" si="171"/>
        <v>1</v>
      </c>
      <c r="T981" s="33" t="e">
        <f t="shared" si="172"/>
        <v>#N/A</v>
      </c>
      <c r="U981" s="33" t="e">
        <f t="shared" si="177"/>
        <v>#N/A</v>
      </c>
      <c r="V981" s="33" t="e">
        <f t="shared" si="173"/>
        <v>#N/A</v>
      </c>
      <c r="W981" s="124">
        <f t="shared" si="174"/>
        <v>0</v>
      </c>
    </row>
    <row r="982" spans="9:23" x14ac:dyDescent="0.25">
      <c r="I982" s="31">
        <v>0</v>
      </c>
      <c r="J982" s="121">
        <f t="shared" ref="J982:J1045" si="178">F982*0.25</f>
        <v>0</v>
      </c>
      <c r="K982" s="122" t="e">
        <f>MAX(0,($F982-0+PV(a!$E$8/12,2*$U982*a!$E$9,$W982,0,1)))</f>
        <v>#N/A</v>
      </c>
      <c r="L982" s="122" t="e">
        <f t="shared" si="175"/>
        <v>#N/A</v>
      </c>
      <c r="M982" s="114" t="e">
        <f t="shared" si="176"/>
        <v>#N/A</v>
      </c>
      <c r="N982" s="122" t="e">
        <f>-1*PMT(a!$E$8/12,2*$U982*a!$E$9,$F982-a!$E$4-$I982,0,1)</f>
        <v>#N/A</v>
      </c>
      <c r="O982" s="123" t="e">
        <f>-1*PMT(a!$E$8/12,2*$U982*a!$E$9,$F982-a!$E$4-$J982,0,1)</f>
        <v>#N/A</v>
      </c>
      <c r="P982" s="123" t="e">
        <f t="shared" si="169"/>
        <v>#N/A</v>
      </c>
      <c r="Q982" s="123" t="e">
        <f t="shared" si="170"/>
        <v>#N/A</v>
      </c>
      <c r="R982" s="114" t="e">
        <f>IF($M982&lt;$I982,"Error",IF(AND($K982&gt;$J982,$M982&gt;$K982),"Error",IF(AND($K982&lt;$J982,$M982&gt;$J982),"Error",-1*PMT(a!$E$8/12,2*$U982*a!$E$9,$F982-$M982-a!$E$4,0,1))))</f>
        <v>#N/A</v>
      </c>
      <c r="S982" s="32">
        <f t="shared" si="171"/>
        <v>1</v>
      </c>
      <c r="T982" s="33" t="e">
        <f t="shared" si="172"/>
        <v>#N/A</v>
      </c>
      <c r="U982" s="33" t="e">
        <f t="shared" si="177"/>
        <v>#N/A</v>
      </c>
      <c r="V982" s="33" t="e">
        <f t="shared" si="173"/>
        <v>#N/A</v>
      </c>
      <c r="W982" s="124">
        <f t="shared" si="174"/>
        <v>0</v>
      </c>
    </row>
    <row r="983" spans="9:23" x14ac:dyDescent="0.25">
      <c r="I983" s="31">
        <v>0</v>
      </c>
      <c r="J983" s="121">
        <f t="shared" si="178"/>
        <v>0</v>
      </c>
      <c r="K983" s="122" t="e">
        <f>MAX(0,($F983-0+PV(a!$E$8/12,2*$U983*a!$E$9,$W983,0,1)))</f>
        <v>#N/A</v>
      </c>
      <c r="L983" s="122" t="e">
        <f t="shared" si="175"/>
        <v>#N/A</v>
      </c>
      <c r="M983" s="114" t="e">
        <f t="shared" si="176"/>
        <v>#N/A</v>
      </c>
      <c r="N983" s="122" t="e">
        <f>-1*PMT(a!$E$8/12,2*$U983*a!$E$9,$F983-a!$E$4-$I983,0,1)</f>
        <v>#N/A</v>
      </c>
      <c r="O983" s="123" t="e">
        <f>-1*PMT(a!$E$8/12,2*$U983*a!$E$9,$F983-a!$E$4-$J983,0,1)</f>
        <v>#N/A</v>
      </c>
      <c r="P983" s="123" t="e">
        <f t="shared" si="169"/>
        <v>#N/A</v>
      </c>
      <c r="Q983" s="123" t="e">
        <f t="shared" si="170"/>
        <v>#N/A</v>
      </c>
      <c r="R983" s="114" t="e">
        <f>IF($M983&lt;$I983,"Error",IF(AND($K983&gt;$J983,$M983&gt;$K983),"Error",IF(AND($K983&lt;$J983,$M983&gt;$J983),"Error",-1*PMT(a!$E$8/12,2*$U983*a!$E$9,$F983-$M983-a!$E$4,0,1))))</f>
        <v>#N/A</v>
      </c>
      <c r="S983" s="32">
        <f t="shared" si="171"/>
        <v>1</v>
      </c>
      <c r="T983" s="33" t="e">
        <f t="shared" si="172"/>
        <v>#N/A</v>
      </c>
      <c r="U983" s="33" t="e">
        <f t="shared" si="177"/>
        <v>#N/A</v>
      </c>
      <c r="V983" s="33" t="e">
        <f t="shared" si="173"/>
        <v>#N/A</v>
      </c>
      <c r="W983" s="124">
        <f t="shared" si="174"/>
        <v>0</v>
      </c>
    </row>
    <row r="984" spans="9:23" x14ac:dyDescent="0.25">
      <c r="I984" s="31">
        <v>0</v>
      </c>
      <c r="J984" s="121">
        <f t="shared" si="178"/>
        <v>0</v>
      </c>
      <c r="K984" s="122" t="e">
        <f>MAX(0,($F984-0+PV(a!$E$8/12,2*$U984*a!$E$9,$W984,0,1)))</f>
        <v>#N/A</v>
      </c>
      <c r="L984" s="122" t="e">
        <f t="shared" si="175"/>
        <v>#N/A</v>
      </c>
      <c r="M984" s="114" t="e">
        <f t="shared" si="176"/>
        <v>#N/A</v>
      </c>
      <c r="N984" s="122" t="e">
        <f>-1*PMT(a!$E$8/12,2*$U984*a!$E$9,$F984-a!$E$4-$I984,0,1)</f>
        <v>#N/A</v>
      </c>
      <c r="O984" s="123" t="e">
        <f>-1*PMT(a!$E$8/12,2*$U984*a!$E$9,$F984-a!$E$4-$J984,0,1)</f>
        <v>#N/A</v>
      </c>
      <c r="P984" s="123" t="e">
        <f t="shared" si="169"/>
        <v>#N/A</v>
      </c>
      <c r="Q984" s="123" t="e">
        <f t="shared" si="170"/>
        <v>#N/A</v>
      </c>
      <c r="R984" s="114" t="e">
        <f>IF($M984&lt;$I984,"Error",IF(AND($K984&gt;$J984,$M984&gt;$K984),"Error",IF(AND($K984&lt;$J984,$M984&gt;$J984),"Error",-1*PMT(a!$E$8/12,2*$U984*a!$E$9,$F984-$M984-a!$E$4,0,1))))</f>
        <v>#N/A</v>
      </c>
      <c r="S984" s="32">
        <f t="shared" si="171"/>
        <v>1</v>
      </c>
      <c r="T984" s="33" t="e">
        <f t="shared" si="172"/>
        <v>#N/A</v>
      </c>
      <c r="U984" s="33" t="e">
        <f t="shared" si="177"/>
        <v>#N/A</v>
      </c>
      <c r="V984" s="33" t="e">
        <f t="shared" si="173"/>
        <v>#N/A</v>
      </c>
      <c r="W984" s="124">
        <f t="shared" si="174"/>
        <v>0</v>
      </c>
    </row>
    <row r="985" spans="9:23" x14ac:dyDescent="0.25">
      <c r="I985" s="31">
        <v>0</v>
      </c>
      <c r="J985" s="121">
        <f t="shared" si="178"/>
        <v>0</v>
      </c>
      <c r="K985" s="122" t="e">
        <f>MAX(0,($F985-0+PV(a!$E$8/12,2*$U985*a!$E$9,$W985,0,1)))</f>
        <v>#N/A</v>
      </c>
      <c r="L985" s="122" t="e">
        <f t="shared" si="175"/>
        <v>#N/A</v>
      </c>
      <c r="M985" s="114" t="e">
        <f t="shared" si="176"/>
        <v>#N/A</v>
      </c>
      <c r="N985" s="122" t="e">
        <f>-1*PMT(a!$E$8/12,2*$U985*a!$E$9,$F985-a!$E$4-$I985,0,1)</f>
        <v>#N/A</v>
      </c>
      <c r="O985" s="123" t="e">
        <f>-1*PMT(a!$E$8/12,2*$U985*a!$E$9,$F985-a!$E$4-$J985,0,1)</f>
        <v>#N/A</v>
      </c>
      <c r="P985" s="123" t="e">
        <f t="shared" si="169"/>
        <v>#N/A</v>
      </c>
      <c r="Q985" s="123" t="e">
        <f t="shared" si="170"/>
        <v>#N/A</v>
      </c>
      <c r="R985" s="114" t="e">
        <f>IF($M985&lt;$I985,"Error",IF(AND($K985&gt;$J985,$M985&gt;$K985),"Error",IF(AND($K985&lt;$J985,$M985&gt;$J985),"Error",-1*PMT(a!$E$8/12,2*$U985*a!$E$9,$F985-$M985-a!$E$4,0,1))))</f>
        <v>#N/A</v>
      </c>
      <c r="S985" s="32">
        <f t="shared" si="171"/>
        <v>1</v>
      </c>
      <c r="T985" s="33" t="e">
        <f t="shared" si="172"/>
        <v>#N/A</v>
      </c>
      <c r="U985" s="33" t="e">
        <f t="shared" si="177"/>
        <v>#N/A</v>
      </c>
      <c r="V985" s="33" t="e">
        <f t="shared" si="173"/>
        <v>#N/A</v>
      </c>
      <c r="W985" s="124">
        <f t="shared" si="174"/>
        <v>0</v>
      </c>
    </row>
    <row r="986" spans="9:23" x14ac:dyDescent="0.25">
      <c r="I986" s="31">
        <v>0</v>
      </c>
      <c r="J986" s="121">
        <f t="shared" si="178"/>
        <v>0</v>
      </c>
      <c r="K986" s="122" t="e">
        <f>MAX(0,($F986-0+PV(a!$E$8/12,2*$U986*a!$E$9,$W986,0,1)))</f>
        <v>#N/A</v>
      </c>
      <c r="L986" s="122" t="e">
        <f t="shared" si="175"/>
        <v>#N/A</v>
      </c>
      <c r="M986" s="114" t="e">
        <f t="shared" si="176"/>
        <v>#N/A</v>
      </c>
      <c r="N986" s="122" t="e">
        <f>-1*PMT(a!$E$8/12,2*$U986*a!$E$9,$F986-a!$E$4-$I986,0,1)</f>
        <v>#N/A</v>
      </c>
      <c r="O986" s="123" t="e">
        <f>-1*PMT(a!$E$8/12,2*$U986*a!$E$9,$F986-a!$E$4-$J986,0,1)</f>
        <v>#N/A</v>
      </c>
      <c r="P986" s="123" t="e">
        <f t="shared" si="169"/>
        <v>#N/A</v>
      </c>
      <c r="Q986" s="123" t="e">
        <f t="shared" si="170"/>
        <v>#N/A</v>
      </c>
      <c r="R986" s="114" t="e">
        <f>IF($M986&lt;$I986,"Error",IF(AND($K986&gt;$J986,$M986&gt;$K986),"Error",IF(AND($K986&lt;$J986,$M986&gt;$J986),"Error",-1*PMT(a!$E$8/12,2*$U986*a!$E$9,$F986-$M986-a!$E$4,0,1))))</f>
        <v>#N/A</v>
      </c>
      <c r="S986" s="32">
        <f t="shared" si="171"/>
        <v>1</v>
      </c>
      <c r="T986" s="33" t="e">
        <f t="shared" si="172"/>
        <v>#N/A</v>
      </c>
      <c r="U986" s="33" t="e">
        <f t="shared" si="177"/>
        <v>#N/A</v>
      </c>
      <c r="V986" s="33" t="e">
        <f t="shared" si="173"/>
        <v>#N/A</v>
      </c>
      <c r="W986" s="124">
        <f t="shared" si="174"/>
        <v>0</v>
      </c>
    </row>
    <row r="987" spans="9:23" x14ac:dyDescent="0.25">
      <c r="I987" s="31">
        <v>0</v>
      </c>
      <c r="J987" s="121">
        <f t="shared" si="178"/>
        <v>0</v>
      </c>
      <c r="K987" s="122" t="e">
        <f>MAX(0,($F987-0+PV(a!$E$8/12,2*$U987*a!$E$9,$W987,0,1)))</f>
        <v>#N/A</v>
      </c>
      <c r="L987" s="122" t="e">
        <f t="shared" si="175"/>
        <v>#N/A</v>
      </c>
      <c r="M987" s="114" t="e">
        <f t="shared" si="176"/>
        <v>#N/A</v>
      </c>
      <c r="N987" s="122" t="e">
        <f>-1*PMT(a!$E$8/12,2*$U987*a!$E$9,$F987-a!$E$4-$I987,0,1)</f>
        <v>#N/A</v>
      </c>
      <c r="O987" s="123" t="e">
        <f>-1*PMT(a!$E$8/12,2*$U987*a!$E$9,$F987-a!$E$4-$J987,0,1)</f>
        <v>#N/A</v>
      </c>
      <c r="P987" s="123" t="e">
        <f t="shared" si="169"/>
        <v>#N/A</v>
      </c>
      <c r="Q987" s="123" t="e">
        <f t="shared" si="170"/>
        <v>#N/A</v>
      </c>
      <c r="R987" s="114" t="e">
        <f>IF($M987&lt;$I987,"Error",IF(AND($K987&gt;$J987,$M987&gt;$K987),"Error",IF(AND($K987&lt;$J987,$M987&gt;$J987),"Error",-1*PMT(a!$E$8/12,2*$U987*a!$E$9,$F987-$M987-a!$E$4,0,1))))</f>
        <v>#N/A</v>
      </c>
      <c r="S987" s="32">
        <f t="shared" si="171"/>
        <v>1</v>
      </c>
      <c r="T987" s="33" t="e">
        <f t="shared" si="172"/>
        <v>#N/A</v>
      </c>
      <c r="U987" s="33" t="e">
        <f t="shared" si="177"/>
        <v>#N/A</v>
      </c>
      <c r="V987" s="33" t="e">
        <f t="shared" si="173"/>
        <v>#N/A</v>
      </c>
      <c r="W987" s="124">
        <f t="shared" si="174"/>
        <v>0</v>
      </c>
    </row>
    <row r="988" spans="9:23" x14ac:dyDescent="0.25">
      <c r="I988" s="31">
        <v>0</v>
      </c>
      <c r="J988" s="121">
        <f t="shared" si="178"/>
        <v>0</v>
      </c>
      <c r="K988" s="122" t="e">
        <f>MAX(0,($F988-0+PV(a!$E$8/12,2*$U988*a!$E$9,$W988,0,1)))</f>
        <v>#N/A</v>
      </c>
      <c r="L988" s="122" t="e">
        <f t="shared" si="175"/>
        <v>#N/A</v>
      </c>
      <c r="M988" s="114" t="e">
        <f t="shared" si="176"/>
        <v>#N/A</v>
      </c>
      <c r="N988" s="122" t="e">
        <f>-1*PMT(a!$E$8/12,2*$U988*a!$E$9,$F988-a!$E$4-$I988,0,1)</f>
        <v>#N/A</v>
      </c>
      <c r="O988" s="123" t="e">
        <f>-1*PMT(a!$E$8/12,2*$U988*a!$E$9,$F988-a!$E$4-$J988,0,1)</f>
        <v>#N/A</v>
      </c>
      <c r="P988" s="123" t="e">
        <f t="shared" si="169"/>
        <v>#N/A</v>
      </c>
      <c r="Q988" s="123" t="e">
        <f t="shared" si="170"/>
        <v>#N/A</v>
      </c>
      <c r="R988" s="114" t="e">
        <f>IF($M988&lt;$I988,"Error",IF(AND($K988&gt;$J988,$M988&gt;$K988),"Error",IF(AND($K988&lt;$J988,$M988&gt;$J988),"Error",-1*PMT(a!$E$8/12,2*$U988*a!$E$9,$F988-$M988-a!$E$4,0,1))))</f>
        <v>#N/A</v>
      </c>
      <c r="S988" s="32">
        <f t="shared" si="171"/>
        <v>1</v>
      </c>
      <c r="T988" s="33" t="e">
        <f t="shared" si="172"/>
        <v>#N/A</v>
      </c>
      <c r="U988" s="33" t="e">
        <f t="shared" si="177"/>
        <v>#N/A</v>
      </c>
      <c r="V988" s="33" t="e">
        <f t="shared" si="173"/>
        <v>#N/A</v>
      </c>
      <c r="W988" s="124">
        <f t="shared" si="174"/>
        <v>0</v>
      </c>
    </row>
    <row r="989" spans="9:23" x14ac:dyDescent="0.25">
      <c r="I989" s="31">
        <v>0</v>
      </c>
      <c r="J989" s="121">
        <f t="shared" si="178"/>
        <v>0</v>
      </c>
      <c r="K989" s="122" t="e">
        <f>MAX(0,($F989-0+PV(a!$E$8/12,2*$U989*a!$E$9,$W989,0,1)))</f>
        <v>#N/A</v>
      </c>
      <c r="L989" s="122" t="e">
        <f t="shared" si="175"/>
        <v>#N/A</v>
      </c>
      <c r="M989" s="114" t="e">
        <f t="shared" si="176"/>
        <v>#N/A</v>
      </c>
      <c r="N989" s="122" t="e">
        <f>-1*PMT(a!$E$8/12,2*$U989*a!$E$9,$F989-a!$E$4-$I989,0,1)</f>
        <v>#N/A</v>
      </c>
      <c r="O989" s="123" t="e">
        <f>-1*PMT(a!$E$8/12,2*$U989*a!$E$9,$F989-a!$E$4-$J989,0,1)</f>
        <v>#N/A</v>
      </c>
      <c r="P989" s="123" t="e">
        <f t="shared" si="169"/>
        <v>#N/A</v>
      </c>
      <c r="Q989" s="123" t="e">
        <f t="shared" si="170"/>
        <v>#N/A</v>
      </c>
      <c r="R989" s="114" t="e">
        <f>IF($M989&lt;$I989,"Error",IF(AND($K989&gt;$J989,$M989&gt;$K989),"Error",IF(AND($K989&lt;$J989,$M989&gt;$J989),"Error",-1*PMT(a!$E$8/12,2*$U989*a!$E$9,$F989-$M989-a!$E$4,0,1))))</f>
        <v>#N/A</v>
      </c>
      <c r="S989" s="32">
        <f t="shared" si="171"/>
        <v>1</v>
      </c>
      <c r="T989" s="33" t="e">
        <f t="shared" si="172"/>
        <v>#N/A</v>
      </c>
      <c r="U989" s="33" t="e">
        <f t="shared" si="177"/>
        <v>#N/A</v>
      </c>
      <c r="V989" s="33" t="e">
        <f t="shared" si="173"/>
        <v>#N/A</v>
      </c>
      <c r="W989" s="124">
        <f t="shared" si="174"/>
        <v>0</v>
      </c>
    </row>
    <row r="990" spans="9:23" x14ac:dyDescent="0.25">
      <c r="I990" s="31">
        <v>0</v>
      </c>
      <c r="J990" s="121">
        <f t="shared" si="178"/>
        <v>0</v>
      </c>
      <c r="K990" s="122" t="e">
        <f>MAX(0,($F990-0+PV(a!$E$8/12,2*$U990*a!$E$9,$W990,0,1)))</f>
        <v>#N/A</v>
      </c>
      <c r="L990" s="122" t="e">
        <f t="shared" si="175"/>
        <v>#N/A</v>
      </c>
      <c r="M990" s="114" t="e">
        <f t="shared" si="176"/>
        <v>#N/A</v>
      </c>
      <c r="N990" s="122" t="e">
        <f>-1*PMT(a!$E$8/12,2*$U990*a!$E$9,$F990-a!$E$4-$I990,0,1)</f>
        <v>#N/A</v>
      </c>
      <c r="O990" s="123" t="e">
        <f>-1*PMT(a!$E$8/12,2*$U990*a!$E$9,$F990-a!$E$4-$J990,0,1)</f>
        <v>#N/A</v>
      </c>
      <c r="P990" s="123" t="e">
        <f t="shared" si="169"/>
        <v>#N/A</v>
      </c>
      <c r="Q990" s="123" t="e">
        <f t="shared" si="170"/>
        <v>#N/A</v>
      </c>
      <c r="R990" s="114" t="e">
        <f>IF($M990&lt;$I990,"Error",IF(AND($K990&gt;$J990,$M990&gt;$K990),"Error",IF(AND($K990&lt;$J990,$M990&gt;$J990),"Error",-1*PMT(a!$E$8/12,2*$U990*a!$E$9,$F990-$M990-a!$E$4,0,1))))</f>
        <v>#N/A</v>
      </c>
      <c r="S990" s="32">
        <f t="shared" si="171"/>
        <v>1</v>
      </c>
      <c r="T990" s="33" t="e">
        <f t="shared" si="172"/>
        <v>#N/A</v>
      </c>
      <c r="U990" s="33" t="e">
        <f t="shared" si="177"/>
        <v>#N/A</v>
      </c>
      <c r="V990" s="33" t="e">
        <f t="shared" si="173"/>
        <v>#N/A</v>
      </c>
      <c r="W990" s="124">
        <f t="shared" si="174"/>
        <v>0</v>
      </c>
    </row>
    <row r="991" spans="9:23" x14ac:dyDescent="0.25">
      <c r="I991" s="31">
        <v>0</v>
      </c>
      <c r="J991" s="121">
        <f t="shared" si="178"/>
        <v>0</v>
      </c>
      <c r="K991" s="122" t="e">
        <f>MAX(0,($F991-0+PV(a!$E$8/12,2*$U991*a!$E$9,$W991,0,1)))</f>
        <v>#N/A</v>
      </c>
      <c r="L991" s="122" t="e">
        <f t="shared" si="175"/>
        <v>#N/A</v>
      </c>
      <c r="M991" s="114" t="e">
        <f t="shared" si="176"/>
        <v>#N/A</v>
      </c>
      <c r="N991" s="122" t="e">
        <f>-1*PMT(a!$E$8/12,2*$U991*a!$E$9,$F991-a!$E$4-$I991,0,1)</f>
        <v>#N/A</v>
      </c>
      <c r="O991" s="123" t="e">
        <f>-1*PMT(a!$E$8/12,2*$U991*a!$E$9,$F991-a!$E$4-$J991,0,1)</f>
        <v>#N/A</v>
      </c>
      <c r="P991" s="123" t="e">
        <f t="shared" si="169"/>
        <v>#N/A</v>
      </c>
      <c r="Q991" s="123" t="e">
        <f t="shared" si="170"/>
        <v>#N/A</v>
      </c>
      <c r="R991" s="114" t="e">
        <f>IF($M991&lt;$I991,"Error",IF(AND($K991&gt;$J991,$M991&gt;$K991),"Error",IF(AND($K991&lt;$J991,$M991&gt;$J991),"Error",-1*PMT(a!$E$8/12,2*$U991*a!$E$9,$F991-$M991-a!$E$4,0,1))))</f>
        <v>#N/A</v>
      </c>
      <c r="S991" s="32">
        <f t="shared" si="171"/>
        <v>1</v>
      </c>
      <c r="T991" s="33" t="e">
        <f t="shared" si="172"/>
        <v>#N/A</v>
      </c>
      <c r="U991" s="33" t="e">
        <f t="shared" si="177"/>
        <v>#N/A</v>
      </c>
      <c r="V991" s="33" t="e">
        <f t="shared" si="173"/>
        <v>#N/A</v>
      </c>
      <c r="W991" s="124">
        <f t="shared" si="174"/>
        <v>0</v>
      </c>
    </row>
    <row r="992" spans="9:23" x14ac:dyDescent="0.25">
      <c r="I992" s="31">
        <v>0</v>
      </c>
      <c r="J992" s="121">
        <f t="shared" si="178"/>
        <v>0</v>
      </c>
      <c r="K992" s="122" t="e">
        <f>MAX(0,($F992-0+PV(a!$E$8/12,2*$U992*a!$E$9,$W992,0,1)))</f>
        <v>#N/A</v>
      </c>
      <c r="L992" s="122" t="e">
        <f t="shared" si="175"/>
        <v>#N/A</v>
      </c>
      <c r="M992" s="114" t="e">
        <f t="shared" si="176"/>
        <v>#N/A</v>
      </c>
      <c r="N992" s="122" t="e">
        <f>-1*PMT(a!$E$8/12,2*$U992*a!$E$9,$F992-a!$E$4-$I992,0,1)</f>
        <v>#N/A</v>
      </c>
      <c r="O992" s="123" t="e">
        <f>-1*PMT(a!$E$8/12,2*$U992*a!$E$9,$F992-a!$E$4-$J992,0,1)</f>
        <v>#N/A</v>
      </c>
      <c r="P992" s="123" t="e">
        <f t="shared" si="169"/>
        <v>#N/A</v>
      </c>
      <c r="Q992" s="123" t="e">
        <f t="shared" si="170"/>
        <v>#N/A</v>
      </c>
      <c r="R992" s="114" t="e">
        <f>IF($M992&lt;$I992,"Error",IF(AND($K992&gt;$J992,$M992&gt;$K992),"Error",IF(AND($K992&lt;$J992,$M992&gt;$J992),"Error",-1*PMT(a!$E$8/12,2*$U992*a!$E$9,$F992-$M992-a!$E$4,0,1))))</f>
        <v>#N/A</v>
      </c>
      <c r="S992" s="32">
        <f t="shared" si="171"/>
        <v>1</v>
      </c>
      <c r="T992" s="33" t="e">
        <f t="shared" si="172"/>
        <v>#N/A</v>
      </c>
      <c r="U992" s="33" t="e">
        <f t="shared" si="177"/>
        <v>#N/A</v>
      </c>
      <c r="V992" s="33" t="e">
        <f t="shared" si="173"/>
        <v>#N/A</v>
      </c>
      <c r="W992" s="124">
        <f t="shared" si="174"/>
        <v>0</v>
      </c>
    </row>
    <row r="993" spans="9:23" x14ac:dyDescent="0.25">
      <c r="I993" s="31">
        <v>0</v>
      </c>
      <c r="J993" s="121">
        <f t="shared" si="178"/>
        <v>0</v>
      </c>
      <c r="K993" s="122" t="e">
        <f>MAX(0,($F993-0+PV(a!$E$8/12,2*$U993*a!$E$9,$W993,0,1)))</f>
        <v>#N/A</v>
      </c>
      <c r="L993" s="122" t="e">
        <f t="shared" si="175"/>
        <v>#N/A</v>
      </c>
      <c r="M993" s="114" t="e">
        <f t="shared" si="176"/>
        <v>#N/A</v>
      </c>
      <c r="N993" s="122" t="e">
        <f>-1*PMT(a!$E$8/12,2*$U993*a!$E$9,$F993-a!$E$4-$I993,0,1)</f>
        <v>#N/A</v>
      </c>
      <c r="O993" s="123" t="e">
        <f>-1*PMT(a!$E$8/12,2*$U993*a!$E$9,$F993-a!$E$4-$J993,0,1)</f>
        <v>#N/A</v>
      </c>
      <c r="P993" s="123" t="e">
        <f t="shared" si="169"/>
        <v>#N/A</v>
      </c>
      <c r="Q993" s="123" t="e">
        <f t="shared" si="170"/>
        <v>#N/A</v>
      </c>
      <c r="R993" s="114" t="e">
        <f>IF($M993&lt;$I993,"Error",IF(AND($K993&gt;$J993,$M993&gt;$K993),"Error",IF(AND($K993&lt;$J993,$M993&gt;$J993),"Error",-1*PMT(a!$E$8/12,2*$U993*a!$E$9,$F993-$M993-a!$E$4,0,1))))</f>
        <v>#N/A</v>
      </c>
      <c r="S993" s="32">
        <f t="shared" si="171"/>
        <v>1</v>
      </c>
      <c r="T993" s="33" t="e">
        <f t="shared" si="172"/>
        <v>#N/A</v>
      </c>
      <c r="U993" s="33" t="e">
        <f t="shared" si="177"/>
        <v>#N/A</v>
      </c>
      <c r="V993" s="33" t="e">
        <f t="shared" si="173"/>
        <v>#N/A</v>
      </c>
      <c r="W993" s="124">
        <f t="shared" si="174"/>
        <v>0</v>
      </c>
    </row>
    <row r="994" spans="9:23" x14ac:dyDescent="0.25">
      <c r="I994" s="31">
        <v>0</v>
      </c>
      <c r="J994" s="121">
        <f t="shared" si="178"/>
        <v>0</v>
      </c>
      <c r="K994" s="122" t="e">
        <f>MAX(0,($F994-0+PV(a!$E$8/12,2*$U994*a!$E$9,$W994,0,1)))</f>
        <v>#N/A</v>
      </c>
      <c r="L994" s="122" t="e">
        <f t="shared" si="175"/>
        <v>#N/A</v>
      </c>
      <c r="M994" s="114" t="e">
        <f t="shared" si="176"/>
        <v>#N/A</v>
      </c>
      <c r="N994" s="122" t="e">
        <f>-1*PMT(a!$E$8/12,2*$U994*a!$E$9,$F994-a!$E$4-$I994,0,1)</f>
        <v>#N/A</v>
      </c>
      <c r="O994" s="123" t="e">
        <f>-1*PMT(a!$E$8/12,2*$U994*a!$E$9,$F994-a!$E$4-$J994,0,1)</f>
        <v>#N/A</v>
      </c>
      <c r="P994" s="123" t="e">
        <f t="shared" si="169"/>
        <v>#N/A</v>
      </c>
      <c r="Q994" s="123" t="e">
        <f t="shared" si="170"/>
        <v>#N/A</v>
      </c>
      <c r="R994" s="114" t="e">
        <f>IF($M994&lt;$I994,"Error",IF(AND($K994&gt;$J994,$M994&gt;$K994),"Error",IF(AND($K994&lt;$J994,$M994&gt;$J994),"Error",-1*PMT(a!$E$8/12,2*$U994*a!$E$9,$F994-$M994-a!$E$4,0,1))))</f>
        <v>#N/A</v>
      </c>
      <c r="S994" s="32">
        <f t="shared" si="171"/>
        <v>1</v>
      </c>
      <c r="T994" s="33" t="e">
        <f t="shared" si="172"/>
        <v>#N/A</v>
      </c>
      <c r="U994" s="33" t="e">
        <f t="shared" si="177"/>
        <v>#N/A</v>
      </c>
      <c r="V994" s="33" t="e">
        <f t="shared" si="173"/>
        <v>#N/A</v>
      </c>
      <c r="W994" s="124">
        <f t="shared" si="174"/>
        <v>0</v>
      </c>
    </row>
    <row r="995" spans="9:23" x14ac:dyDescent="0.25">
      <c r="I995" s="31">
        <v>0</v>
      </c>
      <c r="J995" s="121">
        <f t="shared" si="178"/>
        <v>0</v>
      </c>
      <c r="K995" s="122" t="e">
        <f>MAX(0,($F995-0+PV(a!$E$8/12,2*$U995*a!$E$9,$W995,0,1)))</f>
        <v>#N/A</v>
      </c>
      <c r="L995" s="122" t="e">
        <f t="shared" si="175"/>
        <v>#N/A</v>
      </c>
      <c r="M995" s="114" t="e">
        <f t="shared" si="176"/>
        <v>#N/A</v>
      </c>
      <c r="N995" s="122" t="e">
        <f>-1*PMT(a!$E$8/12,2*$U995*a!$E$9,$F995-a!$E$4-$I995,0,1)</f>
        <v>#N/A</v>
      </c>
      <c r="O995" s="123" t="e">
        <f>-1*PMT(a!$E$8/12,2*$U995*a!$E$9,$F995-a!$E$4-$J995,0,1)</f>
        <v>#N/A</v>
      </c>
      <c r="P995" s="123" t="e">
        <f t="shared" si="169"/>
        <v>#N/A</v>
      </c>
      <c r="Q995" s="123" t="e">
        <f t="shared" si="170"/>
        <v>#N/A</v>
      </c>
      <c r="R995" s="114" t="e">
        <f>IF($M995&lt;$I995,"Error",IF(AND($K995&gt;$J995,$M995&gt;$K995),"Error",IF(AND($K995&lt;$J995,$M995&gt;$J995),"Error",-1*PMT(a!$E$8/12,2*$U995*a!$E$9,$F995-$M995-a!$E$4,0,1))))</f>
        <v>#N/A</v>
      </c>
      <c r="S995" s="32">
        <f t="shared" si="171"/>
        <v>1</v>
      </c>
      <c r="T995" s="33" t="e">
        <f t="shared" si="172"/>
        <v>#N/A</v>
      </c>
      <c r="U995" s="33" t="e">
        <f t="shared" si="177"/>
        <v>#N/A</v>
      </c>
      <c r="V995" s="33" t="e">
        <f t="shared" si="173"/>
        <v>#N/A</v>
      </c>
      <c r="W995" s="124">
        <f t="shared" si="174"/>
        <v>0</v>
      </c>
    </row>
    <row r="996" spans="9:23" x14ac:dyDescent="0.25">
      <c r="I996" s="31">
        <v>0</v>
      </c>
      <c r="J996" s="121">
        <f t="shared" si="178"/>
        <v>0</v>
      </c>
      <c r="K996" s="122" t="e">
        <f>MAX(0,($F996-0+PV(a!$E$8/12,2*$U996*a!$E$9,$W996,0,1)))</f>
        <v>#N/A</v>
      </c>
      <c r="L996" s="122" t="e">
        <f t="shared" si="175"/>
        <v>#N/A</v>
      </c>
      <c r="M996" s="114" t="e">
        <f t="shared" si="176"/>
        <v>#N/A</v>
      </c>
      <c r="N996" s="122" t="e">
        <f>-1*PMT(a!$E$8/12,2*$U996*a!$E$9,$F996-a!$E$4-$I996,0,1)</f>
        <v>#N/A</v>
      </c>
      <c r="O996" s="123" t="e">
        <f>-1*PMT(a!$E$8/12,2*$U996*a!$E$9,$F996-a!$E$4-$J996,0,1)</f>
        <v>#N/A</v>
      </c>
      <c r="P996" s="123" t="e">
        <f t="shared" si="169"/>
        <v>#N/A</v>
      </c>
      <c r="Q996" s="123" t="e">
        <f t="shared" si="170"/>
        <v>#N/A</v>
      </c>
      <c r="R996" s="114" t="e">
        <f>IF($M996&lt;$I996,"Error",IF(AND($K996&gt;$J996,$M996&gt;$K996),"Error",IF(AND($K996&lt;$J996,$M996&gt;$J996),"Error",-1*PMT(a!$E$8/12,2*$U996*a!$E$9,$F996-$M996-a!$E$4,0,1))))</f>
        <v>#N/A</v>
      </c>
      <c r="S996" s="32">
        <f t="shared" si="171"/>
        <v>1</v>
      </c>
      <c r="T996" s="33" t="e">
        <f t="shared" si="172"/>
        <v>#N/A</v>
      </c>
      <c r="U996" s="33" t="e">
        <f t="shared" si="177"/>
        <v>#N/A</v>
      </c>
      <c r="V996" s="33" t="e">
        <f t="shared" si="173"/>
        <v>#N/A</v>
      </c>
      <c r="W996" s="124">
        <f t="shared" si="174"/>
        <v>0</v>
      </c>
    </row>
    <row r="997" spans="9:23" x14ac:dyDescent="0.25">
      <c r="I997" s="31">
        <v>0</v>
      </c>
      <c r="J997" s="121">
        <f t="shared" si="178"/>
        <v>0</v>
      </c>
      <c r="K997" s="122" t="e">
        <f>MAX(0,($F997-0+PV(a!$E$8/12,2*$U997*a!$E$9,$W997,0,1)))</f>
        <v>#N/A</v>
      </c>
      <c r="L997" s="122" t="e">
        <f t="shared" si="175"/>
        <v>#N/A</v>
      </c>
      <c r="M997" s="114" t="e">
        <f t="shared" si="176"/>
        <v>#N/A</v>
      </c>
      <c r="N997" s="122" t="e">
        <f>-1*PMT(a!$E$8/12,2*$U997*a!$E$9,$F997-a!$E$4-$I997,0,1)</f>
        <v>#N/A</v>
      </c>
      <c r="O997" s="123" t="e">
        <f>-1*PMT(a!$E$8/12,2*$U997*a!$E$9,$F997-a!$E$4-$J997,0,1)</f>
        <v>#N/A</v>
      </c>
      <c r="P997" s="123" t="e">
        <f t="shared" si="169"/>
        <v>#N/A</v>
      </c>
      <c r="Q997" s="123" t="e">
        <f t="shared" si="170"/>
        <v>#N/A</v>
      </c>
      <c r="R997" s="114" t="e">
        <f>IF($M997&lt;$I997,"Error",IF(AND($K997&gt;$J997,$M997&gt;$K997),"Error",IF(AND($K997&lt;$J997,$M997&gt;$J997),"Error",-1*PMT(a!$E$8/12,2*$U997*a!$E$9,$F997-$M997-a!$E$4,0,1))))</f>
        <v>#N/A</v>
      </c>
      <c r="S997" s="32">
        <f t="shared" si="171"/>
        <v>1</v>
      </c>
      <c r="T997" s="33" t="e">
        <f t="shared" si="172"/>
        <v>#N/A</v>
      </c>
      <c r="U997" s="33" t="e">
        <f t="shared" si="177"/>
        <v>#N/A</v>
      </c>
      <c r="V997" s="33" t="e">
        <f t="shared" si="173"/>
        <v>#N/A</v>
      </c>
      <c r="W997" s="124">
        <f t="shared" si="174"/>
        <v>0</v>
      </c>
    </row>
    <row r="998" spans="9:23" x14ac:dyDescent="0.25">
      <c r="I998" s="31">
        <v>0</v>
      </c>
      <c r="J998" s="121">
        <f t="shared" si="178"/>
        <v>0</v>
      </c>
      <c r="K998" s="122" t="e">
        <f>MAX(0,($F998-0+PV(a!$E$8/12,2*$U998*a!$E$9,$W998,0,1)))</f>
        <v>#N/A</v>
      </c>
      <c r="L998" s="122" t="e">
        <f t="shared" si="175"/>
        <v>#N/A</v>
      </c>
      <c r="M998" s="114" t="e">
        <f t="shared" si="176"/>
        <v>#N/A</v>
      </c>
      <c r="N998" s="122" t="e">
        <f>-1*PMT(a!$E$8/12,2*$U998*a!$E$9,$F998-a!$E$4-$I998,0,1)</f>
        <v>#N/A</v>
      </c>
      <c r="O998" s="123" t="e">
        <f>-1*PMT(a!$E$8/12,2*$U998*a!$E$9,$F998-a!$E$4-$J998,0,1)</f>
        <v>#N/A</v>
      </c>
      <c r="P998" s="123" t="e">
        <f t="shared" si="169"/>
        <v>#N/A</v>
      </c>
      <c r="Q998" s="123" t="e">
        <f t="shared" si="170"/>
        <v>#N/A</v>
      </c>
      <c r="R998" s="114" t="e">
        <f>IF($M998&lt;$I998,"Error",IF(AND($K998&gt;$J998,$M998&gt;$K998),"Error",IF(AND($K998&lt;$J998,$M998&gt;$J998),"Error",-1*PMT(a!$E$8/12,2*$U998*a!$E$9,$F998-$M998-a!$E$4,0,1))))</f>
        <v>#N/A</v>
      </c>
      <c r="S998" s="32">
        <f t="shared" si="171"/>
        <v>1</v>
      </c>
      <c r="T998" s="33" t="e">
        <f t="shared" si="172"/>
        <v>#N/A</v>
      </c>
      <c r="U998" s="33" t="e">
        <f t="shared" si="177"/>
        <v>#N/A</v>
      </c>
      <c r="V998" s="33" t="e">
        <f t="shared" si="173"/>
        <v>#N/A</v>
      </c>
      <c r="W998" s="124">
        <f t="shared" si="174"/>
        <v>0</v>
      </c>
    </row>
    <row r="999" spans="9:23" x14ac:dyDescent="0.25">
      <c r="I999" s="31">
        <v>0</v>
      </c>
      <c r="J999" s="121">
        <f t="shared" si="178"/>
        <v>0</v>
      </c>
      <c r="K999" s="122" t="e">
        <f>MAX(0,($F999-0+PV(a!$E$8/12,2*$U999*a!$E$9,$W999,0,1)))</f>
        <v>#N/A</v>
      </c>
      <c r="L999" s="122" t="e">
        <f t="shared" si="175"/>
        <v>#N/A</v>
      </c>
      <c r="M999" s="114" t="e">
        <f t="shared" si="176"/>
        <v>#N/A</v>
      </c>
      <c r="N999" s="122" t="e">
        <f>-1*PMT(a!$E$8/12,2*$U999*a!$E$9,$F999-a!$E$4-$I999,0,1)</f>
        <v>#N/A</v>
      </c>
      <c r="O999" s="123" t="e">
        <f>-1*PMT(a!$E$8/12,2*$U999*a!$E$9,$F999-a!$E$4-$J999,0,1)</f>
        <v>#N/A</v>
      </c>
      <c r="P999" s="123" t="e">
        <f t="shared" si="169"/>
        <v>#N/A</v>
      </c>
      <c r="Q999" s="123" t="e">
        <f t="shared" si="170"/>
        <v>#N/A</v>
      </c>
      <c r="R999" s="114" t="e">
        <f>IF($M999&lt;$I999,"Error",IF(AND($K999&gt;$J999,$M999&gt;$K999),"Error",IF(AND($K999&lt;$J999,$M999&gt;$J999),"Error",-1*PMT(a!$E$8/12,2*$U999*a!$E$9,$F999-$M999-a!$E$4,0,1))))</f>
        <v>#N/A</v>
      </c>
      <c r="S999" s="32">
        <f t="shared" si="171"/>
        <v>1</v>
      </c>
      <c r="T999" s="33" t="e">
        <f t="shared" si="172"/>
        <v>#N/A</v>
      </c>
      <c r="U999" s="33" t="e">
        <f t="shared" si="177"/>
        <v>#N/A</v>
      </c>
      <c r="V999" s="33" t="e">
        <f t="shared" si="173"/>
        <v>#N/A</v>
      </c>
      <c r="W999" s="124">
        <f t="shared" si="174"/>
        <v>0</v>
      </c>
    </row>
    <row r="1000" spans="9:23" x14ac:dyDescent="0.25">
      <c r="I1000" s="31">
        <v>0</v>
      </c>
      <c r="J1000" s="121">
        <f t="shared" si="178"/>
        <v>0</v>
      </c>
      <c r="K1000" s="122" t="e">
        <f>MAX(0,($F1000-0+PV(a!$E$8/12,2*$U1000*a!$E$9,$W1000,0,1)))</f>
        <v>#N/A</v>
      </c>
      <c r="L1000" s="122" t="e">
        <f t="shared" si="175"/>
        <v>#N/A</v>
      </c>
      <c r="M1000" s="114" t="e">
        <f t="shared" si="176"/>
        <v>#N/A</v>
      </c>
      <c r="N1000" s="122" t="e">
        <f>-1*PMT(a!$E$8/12,2*$U1000*a!$E$9,$F1000-a!$E$4-$I1000,0,1)</f>
        <v>#N/A</v>
      </c>
      <c r="O1000" s="123" t="e">
        <f>-1*PMT(a!$E$8/12,2*$U1000*a!$E$9,$F1000-a!$E$4-$J1000,0,1)</f>
        <v>#N/A</v>
      </c>
      <c r="P1000" s="123" t="e">
        <f t="shared" si="169"/>
        <v>#N/A</v>
      </c>
      <c r="Q1000" s="123" t="e">
        <f t="shared" si="170"/>
        <v>#N/A</v>
      </c>
      <c r="R1000" s="114" t="e">
        <f>IF($M1000&lt;$I1000,"Error",IF(AND($K1000&gt;$J1000,$M1000&gt;$K1000),"Error",IF(AND($K1000&lt;$J1000,$M1000&gt;$J1000),"Error",-1*PMT(a!$E$8/12,2*$U1000*a!$E$9,$F1000-$M1000-a!$E$4,0,1))))</f>
        <v>#N/A</v>
      </c>
      <c r="S1000" s="32">
        <f t="shared" si="171"/>
        <v>1</v>
      </c>
      <c r="T1000" s="33" t="e">
        <f t="shared" si="172"/>
        <v>#N/A</v>
      </c>
      <c r="U1000" s="33" t="e">
        <f t="shared" si="177"/>
        <v>#N/A</v>
      </c>
      <c r="V1000" s="33" t="e">
        <f t="shared" si="173"/>
        <v>#N/A</v>
      </c>
      <c r="W1000" s="124">
        <f t="shared" si="174"/>
        <v>0</v>
      </c>
    </row>
    <row r="1001" spans="9:23" x14ac:dyDescent="0.25">
      <c r="I1001" s="31">
        <v>0</v>
      </c>
      <c r="J1001" s="121">
        <f t="shared" si="178"/>
        <v>0</v>
      </c>
      <c r="K1001" s="122" t="e">
        <f>MAX(0,($F1001-0+PV(a!$E$8/12,2*$U1001*a!$E$9,$W1001,0,1)))</f>
        <v>#N/A</v>
      </c>
      <c r="L1001" s="122" t="e">
        <f t="shared" si="175"/>
        <v>#N/A</v>
      </c>
      <c r="M1001" s="114" t="e">
        <f t="shared" si="176"/>
        <v>#N/A</v>
      </c>
      <c r="N1001" s="122" t="e">
        <f>-1*PMT(a!$E$8/12,2*$U1001*a!$E$9,$F1001-a!$E$4-$I1001,0,1)</f>
        <v>#N/A</v>
      </c>
      <c r="O1001" s="123" t="e">
        <f>-1*PMT(a!$E$8/12,2*$U1001*a!$E$9,$F1001-a!$E$4-$J1001,0,1)</f>
        <v>#N/A</v>
      </c>
      <c r="P1001" s="123" t="e">
        <f t="shared" si="169"/>
        <v>#N/A</v>
      </c>
      <c r="Q1001" s="123" t="e">
        <f t="shared" si="170"/>
        <v>#N/A</v>
      </c>
      <c r="R1001" s="114" t="e">
        <f>IF($M1001&lt;$I1001,"Error",IF(AND($K1001&gt;$J1001,$M1001&gt;$K1001),"Error",IF(AND($K1001&lt;$J1001,$M1001&gt;$J1001),"Error",-1*PMT(a!$E$8/12,2*$U1001*a!$E$9,$F1001-$M1001-a!$E$4,0,1))))</f>
        <v>#N/A</v>
      </c>
      <c r="S1001" s="32">
        <f t="shared" si="171"/>
        <v>1</v>
      </c>
      <c r="T1001" s="33" t="e">
        <f t="shared" si="172"/>
        <v>#N/A</v>
      </c>
      <c r="U1001" s="33" t="e">
        <f t="shared" si="177"/>
        <v>#N/A</v>
      </c>
      <c r="V1001" s="33" t="e">
        <f t="shared" si="173"/>
        <v>#N/A</v>
      </c>
      <c r="W1001" s="124">
        <f t="shared" si="174"/>
        <v>0</v>
      </c>
    </row>
    <row r="1002" spans="9:23" x14ac:dyDescent="0.25">
      <c r="I1002" s="31">
        <v>0</v>
      </c>
      <c r="J1002" s="121">
        <f t="shared" si="178"/>
        <v>0</v>
      </c>
      <c r="K1002" s="122" t="e">
        <f>MAX(0,($F1002-0+PV(a!$E$8/12,2*$U1002*a!$E$9,$W1002,0,1)))</f>
        <v>#N/A</v>
      </c>
      <c r="L1002" s="122" t="e">
        <f t="shared" si="175"/>
        <v>#N/A</v>
      </c>
      <c r="M1002" s="114" t="e">
        <f t="shared" si="176"/>
        <v>#N/A</v>
      </c>
      <c r="N1002" s="122" t="e">
        <f>-1*PMT(a!$E$8/12,2*$U1002*a!$E$9,$F1002-a!$E$4-$I1002,0,1)</f>
        <v>#N/A</v>
      </c>
      <c r="O1002" s="123" t="e">
        <f>-1*PMT(a!$E$8/12,2*$U1002*a!$E$9,$F1002-a!$E$4-$J1002,0,1)</f>
        <v>#N/A</v>
      </c>
      <c r="P1002" s="123" t="e">
        <f t="shared" si="169"/>
        <v>#N/A</v>
      </c>
      <c r="Q1002" s="123" t="e">
        <f t="shared" si="170"/>
        <v>#N/A</v>
      </c>
      <c r="R1002" s="114" t="e">
        <f>IF($M1002&lt;$I1002,"Error",IF(AND($K1002&gt;$J1002,$M1002&gt;$K1002),"Error",IF(AND($K1002&lt;$J1002,$M1002&gt;$J1002),"Error",-1*PMT(a!$E$8/12,2*$U1002*a!$E$9,$F1002-$M1002-a!$E$4,0,1))))</f>
        <v>#N/A</v>
      </c>
      <c r="S1002" s="32">
        <f t="shared" si="171"/>
        <v>1</v>
      </c>
      <c r="T1002" s="33" t="e">
        <f t="shared" si="172"/>
        <v>#N/A</v>
      </c>
      <c r="U1002" s="33" t="e">
        <f t="shared" si="177"/>
        <v>#N/A</v>
      </c>
      <c r="V1002" s="33" t="e">
        <f t="shared" si="173"/>
        <v>#N/A</v>
      </c>
      <c r="W1002" s="124">
        <f t="shared" si="174"/>
        <v>0</v>
      </c>
    </row>
    <row r="1003" spans="9:23" x14ac:dyDescent="0.25">
      <c r="I1003" s="31">
        <v>0</v>
      </c>
      <c r="J1003" s="121">
        <f t="shared" si="178"/>
        <v>0</v>
      </c>
      <c r="K1003" s="122" t="e">
        <f>MAX(0,($F1003-0+PV(a!$E$8/12,2*$U1003*a!$E$9,$W1003,0,1)))</f>
        <v>#N/A</v>
      </c>
      <c r="L1003" s="122" t="e">
        <f t="shared" si="175"/>
        <v>#N/A</v>
      </c>
      <c r="M1003" s="114" t="e">
        <f t="shared" si="176"/>
        <v>#N/A</v>
      </c>
      <c r="N1003" s="122" t="e">
        <f>-1*PMT(a!$E$8/12,2*$U1003*a!$E$9,$F1003-a!$E$4-$I1003,0,1)</f>
        <v>#N/A</v>
      </c>
      <c r="O1003" s="123" t="e">
        <f>-1*PMT(a!$E$8/12,2*$U1003*a!$E$9,$F1003-a!$E$4-$J1003,0,1)</f>
        <v>#N/A</v>
      </c>
      <c r="P1003" s="123" t="e">
        <f t="shared" si="169"/>
        <v>#N/A</v>
      </c>
      <c r="Q1003" s="123" t="e">
        <f t="shared" si="170"/>
        <v>#N/A</v>
      </c>
      <c r="R1003" s="114" t="e">
        <f>IF($M1003&lt;$I1003,"Error",IF(AND($K1003&gt;$J1003,$M1003&gt;$K1003),"Error",IF(AND($K1003&lt;$J1003,$M1003&gt;$J1003),"Error",-1*PMT(a!$E$8/12,2*$U1003*a!$E$9,$F1003-$M1003-a!$E$4,0,1))))</f>
        <v>#N/A</v>
      </c>
      <c r="S1003" s="32">
        <f t="shared" si="171"/>
        <v>1</v>
      </c>
      <c r="T1003" s="33" t="e">
        <f t="shared" si="172"/>
        <v>#N/A</v>
      </c>
      <c r="U1003" s="33" t="e">
        <f t="shared" si="177"/>
        <v>#N/A</v>
      </c>
      <c r="V1003" s="33" t="e">
        <f t="shared" si="173"/>
        <v>#N/A</v>
      </c>
      <c r="W1003" s="124">
        <f t="shared" si="174"/>
        <v>0</v>
      </c>
    </row>
    <row r="1004" spans="9:23" x14ac:dyDescent="0.25">
      <c r="I1004" s="31">
        <v>0</v>
      </c>
      <c r="J1004" s="121">
        <f t="shared" si="178"/>
        <v>0</v>
      </c>
      <c r="K1004" s="122" t="e">
        <f>MAX(0,($F1004-0+PV(a!$E$8/12,2*$U1004*a!$E$9,$W1004,0,1)))</f>
        <v>#N/A</v>
      </c>
      <c r="L1004" s="122" t="e">
        <f t="shared" si="175"/>
        <v>#N/A</v>
      </c>
      <c r="M1004" s="114" t="e">
        <f t="shared" si="176"/>
        <v>#N/A</v>
      </c>
      <c r="N1004" s="122" t="e">
        <f>-1*PMT(a!$E$8/12,2*$U1004*a!$E$9,$F1004-a!$E$4-$I1004,0,1)</f>
        <v>#N/A</v>
      </c>
      <c r="O1004" s="123" t="e">
        <f>-1*PMT(a!$E$8/12,2*$U1004*a!$E$9,$F1004-a!$E$4-$J1004,0,1)</f>
        <v>#N/A</v>
      </c>
      <c r="P1004" s="123" t="e">
        <f t="shared" si="169"/>
        <v>#N/A</v>
      </c>
      <c r="Q1004" s="123" t="e">
        <f t="shared" si="170"/>
        <v>#N/A</v>
      </c>
      <c r="R1004" s="114" t="e">
        <f>IF($M1004&lt;$I1004,"Error",IF(AND($K1004&gt;$J1004,$M1004&gt;$K1004),"Error",IF(AND($K1004&lt;$J1004,$M1004&gt;$J1004),"Error",-1*PMT(a!$E$8/12,2*$U1004*a!$E$9,$F1004-$M1004-a!$E$4,0,1))))</f>
        <v>#N/A</v>
      </c>
      <c r="S1004" s="32">
        <f t="shared" si="171"/>
        <v>1</v>
      </c>
      <c r="T1004" s="33" t="e">
        <f t="shared" si="172"/>
        <v>#N/A</v>
      </c>
      <c r="U1004" s="33" t="e">
        <f t="shared" si="177"/>
        <v>#N/A</v>
      </c>
      <c r="V1004" s="33" t="e">
        <f t="shared" si="173"/>
        <v>#N/A</v>
      </c>
      <c r="W1004" s="124">
        <f t="shared" si="174"/>
        <v>0</v>
      </c>
    </row>
    <row r="1005" spans="9:23" x14ac:dyDescent="0.25">
      <c r="I1005" s="31">
        <v>0</v>
      </c>
      <c r="J1005" s="121">
        <f t="shared" si="178"/>
        <v>0</v>
      </c>
      <c r="K1005" s="122" t="e">
        <f>MAX(0,($F1005-0+PV(a!$E$8/12,2*$U1005*a!$E$9,$W1005,0,1)))</f>
        <v>#N/A</v>
      </c>
      <c r="L1005" s="122" t="e">
        <f t="shared" si="175"/>
        <v>#N/A</v>
      </c>
      <c r="M1005" s="114" t="e">
        <f t="shared" si="176"/>
        <v>#N/A</v>
      </c>
      <c r="N1005" s="122" t="e">
        <f>-1*PMT(a!$E$8/12,2*$U1005*a!$E$9,$F1005-a!$E$4-$I1005,0,1)</f>
        <v>#N/A</v>
      </c>
      <c r="O1005" s="123" t="e">
        <f>-1*PMT(a!$E$8/12,2*$U1005*a!$E$9,$F1005-a!$E$4-$J1005,0,1)</f>
        <v>#N/A</v>
      </c>
      <c r="P1005" s="123" t="e">
        <f t="shared" si="169"/>
        <v>#N/A</v>
      </c>
      <c r="Q1005" s="123" t="e">
        <f t="shared" si="170"/>
        <v>#N/A</v>
      </c>
      <c r="R1005" s="114" t="e">
        <f>IF($M1005&lt;$I1005,"Error",IF(AND($K1005&gt;$J1005,$M1005&gt;$K1005),"Error",IF(AND($K1005&lt;$J1005,$M1005&gt;$J1005),"Error",-1*PMT(a!$E$8/12,2*$U1005*a!$E$9,$F1005-$M1005-a!$E$4,0,1))))</f>
        <v>#N/A</v>
      </c>
      <c r="S1005" s="32">
        <f t="shared" si="171"/>
        <v>1</v>
      </c>
      <c r="T1005" s="33" t="e">
        <f t="shared" si="172"/>
        <v>#N/A</v>
      </c>
      <c r="U1005" s="33" t="e">
        <f t="shared" si="177"/>
        <v>#N/A</v>
      </c>
      <c r="V1005" s="33" t="e">
        <f t="shared" si="173"/>
        <v>#N/A</v>
      </c>
      <c r="W1005" s="124">
        <f t="shared" si="174"/>
        <v>0</v>
      </c>
    </row>
    <row r="1006" spans="9:23" x14ac:dyDescent="0.25">
      <c r="I1006" s="31">
        <v>0</v>
      </c>
      <c r="J1006" s="121">
        <f t="shared" si="178"/>
        <v>0</v>
      </c>
      <c r="K1006" s="122" t="e">
        <f>MAX(0,($F1006-0+PV(a!$E$8/12,2*$U1006*a!$E$9,$W1006,0,1)))</f>
        <v>#N/A</v>
      </c>
      <c r="L1006" s="122" t="e">
        <f t="shared" si="175"/>
        <v>#N/A</v>
      </c>
      <c r="M1006" s="114" t="e">
        <f t="shared" si="176"/>
        <v>#N/A</v>
      </c>
      <c r="N1006" s="122" t="e">
        <f>-1*PMT(a!$E$8/12,2*$U1006*a!$E$9,$F1006-a!$E$4-$I1006,0,1)</f>
        <v>#N/A</v>
      </c>
      <c r="O1006" s="123" t="e">
        <f>-1*PMT(a!$E$8/12,2*$U1006*a!$E$9,$F1006-a!$E$4-$J1006,0,1)</f>
        <v>#N/A</v>
      </c>
      <c r="P1006" s="123" t="e">
        <f t="shared" si="169"/>
        <v>#N/A</v>
      </c>
      <c r="Q1006" s="123" t="e">
        <f t="shared" si="170"/>
        <v>#N/A</v>
      </c>
      <c r="R1006" s="114" t="e">
        <f>IF($M1006&lt;$I1006,"Error",IF(AND($K1006&gt;$J1006,$M1006&gt;$K1006),"Error",IF(AND($K1006&lt;$J1006,$M1006&gt;$J1006),"Error",-1*PMT(a!$E$8/12,2*$U1006*a!$E$9,$F1006-$M1006-a!$E$4,0,1))))</f>
        <v>#N/A</v>
      </c>
      <c r="S1006" s="32">
        <f t="shared" si="171"/>
        <v>1</v>
      </c>
      <c r="T1006" s="33" t="e">
        <f t="shared" si="172"/>
        <v>#N/A</v>
      </c>
      <c r="U1006" s="33" t="e">
        <f t="shared" si="177"/>
        <v>#N/A</v>
      </c>
      <c r="V1006" s="33" t="e">
        <f t="shared" si="173"/>
        <v>#N/A</v>
      </c>
      <c r="W1006" s="124">
        <f t="shared" si="174"/>
        <v>0</v>
      </c>
    </row>
    <row r="1007" spans="9:23" x14ac:dyDescent="0.25">
      <c r="I1007" s="31">
        <v>0</v>
      </c>
      <c r="J1007" s="121">
        <f t="shared" si="178"/>
        <v>0</v>
      </c>
      <c r="K1007" s="122" t="e">
        <f>MAX(0,($F1007-0+PV(a!$E$8/12,2*$U1007*a!$E$9,$W1007,0,1)))</f>
        <v>#N/A</v>
      </c>
      <c r="L1007" s="122" t="e">
        <f t="shared" si="175"/>
        <v>#N/A</v>
      </c>
      <c r="M1007" s="114" t="e">
        <f t="shared" si="176"/>
        <v>#N/A</v>
      </c>
      <c r="N1007" s="122" t="e">
        <f>-1*PMT(a!$E$8/12,2*$U1007*a!$E$9,$F1007-a!$E$4-$I1007,0,1)</f>
        <v>#N/A</v>
      </c>
      <c r="O1007" s="123" t="e">
        <f>-1*PMT(a!$E$8/12,2*$U1007*a!$E$9,$F1007-a!$E$4-$J1007,0,1)</f>
        <v>#N/A</v>
      </c>
      <c r="P1007" s="123" t="e">
        <f t="shared" si="169"/>
        <v>#N/A</v>
      </c>
      <c r="Q1007" s="123" t="e">
        <f t="shared" si="170"/>
        <v>#N/A</v>
      </c>
      <c r="R1007" s="114" t="e">
        <f>IF($M1007&lt;$I1007,"Error",IF(AND($K1007&gt;$J1007,$M1007&gt;$K1007),"Error",IF(AND($K1007&lt;$J1007,$M1007&gt;$J1007),"Error",-1*PMT(a!$E$8/12,2*$U1007*a!$E$9,$F1007-$M1007-a!$E$4,0,1))))</f>
        <v>#N/A</v>
      </c>
      <c r="S1007" s="32">
        <f t="shared" si="171"/>
        <v>1</v>
      </c>
      <c r="T1007" s="33" t="e">
        <f t="shared" si="172"/>
        <v>#N/A</v>
      </c>
      <c r="U1007" s="33" t="e">
        <f t="shared" si="177"/>
        <v>#N/A</v>
      </c>
      <c r="V1007" s="33" t="e">
        <f t="shared" si="173"/>
        <v>#N/A</v>
      </c>
      <c r="W1007" s="124">
        <f t="shared" si="174"/>
        <v>0</v>
      </c>
    </row>
    <row r="1008" spans="9:23" x14ac:dyDescent="0.25">
      <c r="I1008" s="31">
        <v>0</v>
      </c>
      <c r="J1008" s="121">
        <f t="shared" si="178"/>
        <v>0</v>
      </c>
      <c r="K1008" s="122" t="e">
        <f>MAX(0,($F1008-0+PV(a!$E$8/12,2*$U1008*a!$E$9,$W1008,0,1)))</f>
        <v>#N/A</v>
      </c>
      <c r="L1008" s="122" t="e">
        <f t="shared" si="175"/>
        <v>#N/A</v>
      </c>
      <c r="M1008" s="114" t="e">
        <f t="shared" si="176"/>
        <v>#N/A</v>
      </c>
      <c r="N1008" s="122" t="e">
        <f>-1*PMT(a!$E$8/12,2*$U1008*a!$E$9,$F1008-a!$E$4-$I1008,0,1)</f>
        <v>#N/A</v>
      </c>
      <c r="O1008" s="123" t="e">
        <f>-1*PMT(a!$E$8/12,2*$U1008*a!$E$9,$F1008-a!$E$4-$J1008,0,1)</f>
        <v>#N/A</v>
      </c>
      <c r="P1008" s="123" t="e">
        <f t="shared" si="169"/>
        <v>#N/A</v>
      </c>
      <c r="Q1008" s="123" t="e">
        <f t="shared" si="170"/>
        <v>#N/A</v>
      </c>
      <c r="R1008" s="114" t="e">
        <f>IF($M1008&lt;$I1008,"Error",IF(AND($K1008&gt;$J1008,$M1008&gt;$K1008),"Error",IF(AND($K1008&lt;$J1008,$M1008&gt;$J1008),"Error",-1*PMT(a!$E$8/12,2*$U1008*a!$E$9,$F1008-$M1008-a!$E$4,0,1))))</f>
        <v>#N/A</v>
      </c>
      <c r="S1008" s="32">
        <f t="shared" si="171"/>
        <v>1</v>
      </c>
      <c r="T1008" s="33" t="e">
        <f t="shared" si="172"/>
        <v>#N/A</v>
      </c>
      <c r="U1008" s="33" t="e">
        <f t="shared" si="177"/>
        <v>#N/A</v>
      </c>
      <c r="V1008" s="33" t="e">
        <f t="shared" si="173"/>
        <v>#N/A</v>
      </c>
      <c r="W1008" s="124">
        <f t="shared" si="174"/>
        <v>0</v>
      </c>
    </row>
    <row r="1009" spans="9:23" x14ac:dyDescent="0.25">
      <c r="I1009" s="31">
        <v>0</v>
      </c>
      <c r="J1009" s="121">
        <f t="shared" si="178"/>
        <v>0</v>
      </c>
      <c r="K1009" s="122" t="e">
        <f>MAX(0,($F1009-0+PV(a!$E$8/12,2*$U1009*a!$E$9,$W1009,0,1)))</f>
        <v>#N/A</v>
      </c>
      <c r="L1009" s="122" t="e">
        <f t="shared" si="175"/>
        <v>#N/A</v>
      </c>
      <c r="M1009" s="114" t="e">
        <f t="shared" si="176"/>
        <v>#N/A</v>
      </c>
      <c r="N1009" s="122" t="e">
        <f>-1*PMT(a!$E$8/12,2*$U1009*a!$E$9,$F1009-a!$E$4-$I1009,0,1)</f>
        <v>#N/A</v>
      </c>
      <c r="O1009" s="123" t="e">
        <f>-1*PMT(a!$E$8/12,2*$U1009*a!$E$9,$F1009-a!$E$4-$J1009,0,1)</f>
        <v>#N/A</v>
      </c>
      <c r="P1009" s="123" t="e">
        <f t="shared" si="169"/>
        <v>#N/A</v>
      </c>
      <c r="Q1009" s="123" t="e">
        <f t="shared" si="170"/>
        <v>#N/A</v>
      </c>
      <c r="R1009" s="114" t="e">
        <f>IF($M1009&lt;$I1009,"Error",IF(AND($K1009&gt;$J1009,$M1009&gt;$K1009),"Error",IF(AND($K1009&lt;$J1009,$M1009&gt;$J1009),"Error",-1*PMT(a!$E$8/12,2*$U1009*a!$E$9,$F1009-$M1009-a!$E$4,0,1))))</f>
        <v>#N/A</v>
      </c>
      <c r="S1009" s="32">
        <f t="shared" si="171"/>
        <v>1</v>
      </c>
      <c r="T1009" s="33" t="e">
        <f t="shared" si="172"/>
        <v>#N/A</v>
      </c>
      <c r="U1009" s="33" t="e">
        <f t="shared" si="177"/>
        <v>#N/A</v>
      </c>
      <c r="V1009" s="33" t="e">
        <f t="shared" si="173"/>
        <v>#N/A</v>
      </c>
      <c r="W1009" s="124">
        <f t="shared" si="174"/>
        <v>0</v>
      </c>
    </row>
    <row r="1010" spans="9:23" x14ac:dyDescent="0.25">
      <c r="I1010" s="31">
        <v>0</v>
      </c>
      <c r="J1010" s="121">
        <f t="shared" si="178"/>
        <v>0</v>
      </c>
      <c r="K1010" s="122" t="e">
        <f>MAX(0,($F1010-0+PV(a!$E$8/12,2*$U1010*a!$E$9,$W1010,0,1)))</f>
        <v>#N/A</v>
      </c>
      <c r="L1010" s="122" t="e">
        <f t="shared" si="175"/>
        <v>#N/A</v>
      </c>
      <c r="M1010" s="114" t="e">
        <f t="shared" si="176"/>
        <v>#N/A</v>
      </c>
      <c r="N1010" s="122" t="e">
        <f>-1*PMT(a!$E$8/12,2*$U1010*a!$E$9,$F1010-a!$E$4-$I1010,0,1)</f>
        <v>#N/A</v>
      </c>
      <c r="O1010" s="123" t="e">
        <f>-1*PMT(a!$E$8/12,2*$U1010*a!$E$9,$F1010-a!$E$4-$J1010,0,1)</f>
        <v>#N/A</v>
      </c>
      <c r="P1010" s="123" t="e">
        <f t="shared" si="169"/>
        <v>#N/A</v>
      </c>
      <c r="Q1010" s="123" t="e">
        <f t="shared" si="170"/>
        <v>#N/A</v>
      </c>
      <c r="R1010" s="114" t="e">
        <f>IF($M1010&lt;$I1010,"Error",IF(AND($K1010&gt;$J1010,$M1010&gt;$K1010),"Error",IF(AND($K1010&lt;$J1010,$M1010&gt;$J1010),"Error",-1*PMT(a!$E$8/12,2*$U1010*a!$E$9,$F1010-$M1010-a!$E$4,0,1))))</f>
        <v>#N/A</v>
      </c>
      <c r="S1010" s="32">
        <f t="shared" si="171"/>
        <v>1</v>
      </c>
      <c r="T1010" s="33" t="e">
        <f t="shared" si="172"/>
        <v>#N/A</v>
      </c>
      <c r="U1010" s="33" t="e">
        <f t="shared" si="177"/>
        <v>#N/A</v>
      </c>
      <c r="V1010" s="33" t="e">
        <f t="shared" si="173"/>
        <v>#N/A</v>
      </c>
      <c r="W1010" s="124">
        <f t="shared" si="174"/>
        <v>0</v>
      </c>
    </row>
    <row r="1011" spans="9:23" x14ac:dyDescent="0.25">
      <c r="I1011" s="31">
        <v>0</v>
      </c>
      <c r="J1011" s="121">
        <f t="shared" si="178"/>
        <v>0</v>
      </c>
      <c r="K1011" s="122" t="e">
        <f>MAX(0,($F1011-0+PV(a!$E$8/12,2*$U1011*a!$E$9,$W1011,0,1)))</f>
        <v>#N/A</v>
      </c>
      <c r="L1011" s="122" t="e">
        <f t="shared" si="175"/>
        <v>#N/A</v>
      </c>
      <c r="M1011" s="114" t="e">
        <f t="shared" si="176"/>
        <v>#N/A</v>
      </c>
      <c r="N1011" s="122" t="e">
        <f>-1*PMT(a!$E$8/12,2*$U1011*a!$E$9,$F1011-a!$E$4-$I1011,0,1)</f>
        <v>#N/A</v>
      </c>
      <c r="O1011" s="123" t="e">
        <f>-1*PMT(a!$E$8/12,2*$U1011*a!$E$9,$F1011-a!$E$4-$J1011,0,1)</f>
        <v>#N/A</v>
      </c>
      <c r="P1011" s="123" t="e">
        <f t="shared" si="169"/>
        <v>#N/A</v>
      </c>
      <c r="Q1011" s="123" t="e">
        <f t="shared" si="170"/>
        <v>#N/A</v>
      </c>
      <c r="R1011" s="114" t="e">
        <f>IF($M1011&lt;$I1011,"Error",IF(AND($K1011&gt;$J1011,$M1011&gt;$K1011),"Error",IF(AND($K1011&lt;$J1011,$M1011&gt;$J1011),"Error",-1*PMT(a!$E$8/12,2*$U1011*a!$E$9,$F1011-$M1011-a!$E$4,0,1))))</f>
        <v>#N/A</v>
      </c>
      <c r="S1011" s="32">
        <f t="shared" si="171"/>
        <v>1</v>
      </c>
      <c r="T1011" s="33" t="e">
        <f t="shared" si="172"/>
        <v>#N/A</v>
      </c>
      <c r="U1011" s="33" t="e">
        <f t="shared" si="177"/>
        <v>#N/A</v>
      </c>
      <c r="V1011" s="33" t="e">
        <f t="shared" si="173"/>
        <v>#N/A</v>
      </c>
      <c r="W1011" s="124">
        <f t="shared" si="174"/>
        <v>0</v>
      </c>
    </row>
    <row r="1012" spans="9:23" x14ac:dyDescent="0.25">
      <c r="I1012" s="31">
        <v>0</v>
      </c>
      <c r="J1012" s="121">
        <f t="shared" si="178"/>
        <v>0</v>
      </c>
      <c r="K1012" s="122" t="e">
        <f>MAX(0,($F1012-0+PV(a!$E$8/12,2*$U1012*a!$E$9,$W1012,0,1)))</f>
        <v>#N/A</v>
      </c>
      <c r="L1012" s="122" t="e">
        <f t="shared" si="175"/>
        <v>#N/A</v>
      </c>
      <c r="M1012" s="114" t="e">
        <f t="shared" si="176"/>
        <v>#N/A</v>
      </c>
      <c r="N1012" s="122" t="e">
        <f>-1*PMT(a!$E$8/12,2*$U1012*a!$E$9,$F1012-a!$E$4-$I1012,0,1)</f>
        <v>#N/A</v>
      </c>
      <c r="O1012" s="123" t="e">
        <f>-1*PMT(a!$E$8/12,2*$U1012*a!$E$9,$F1012-a!$E$4-$J1012,0,1)</f>
        <v>#N/A</v>
      </c>
      <c r="P1012" s="123" t="e">
        <f t="shared" si="169"/>
        <v>#N/A</v>
      </c>
      <c r="Q1012" s="123" t="e">
        <f t="shared" si="170"/>
        <v>#N/A</v>
      </c>
      <c r="R1012" s="114" t="e">
        <f>IF($M1012&lt;$I1012,"Error",IF(AND($K1012&gt;$J1012,$M1012&gt;$K1012),"Error",IF(AND($K1012&lt;$J1012,$M1012&gt;$J1012),"Error",-1*PMT(a!$E$8/12,2*$U1012*a!$E$9,$F1012-$M1012-a!$E$4,0,1))))</f>
        <v>#N/A</v>
      </c>
      <c r="S1012" s="32">
        <f t="shared" si="171"/>
        <v>1</v>
      </c>
      <c r="T1012" s="33" t="e">
        <f t="shared" si="172"/>
        <v>#N/A</v>
      </c>
      <c r="U1012" s="33" t="e">
        <f t="shared" si="177"/>
        <v>#N/A</v>
      </c>
      <c r="V1012" s="33" t="e">
        <f t="shared" si="173"/>
        <v>#N/A</v>
      </c>
      <c r="W1012" s="124">
        <f t="shared" si="174"/>
        <v>0</v>
      </c>
    </row>
    <row r="1013" spans="9:23" x14ac:dyDescent="0.25">
      <c r="I1013" s="31">
        <v>0</v>
      </c>
      <c r="J1013" s="121">
        <f t="shared" si="178"/>
        <v>0</v>
      </c>
      <c r="K1013" s="122" t="e">
        <f>MAX(0,($F1013-0+PV(a!$E$8/12,2*$U1013*a!$E$9,$W1013,0,1)))</f>
        <v>#N/A</v>
      </c>
      <c r="L1013" s="122" t="e">
        <f t="shared" si="175"/>
        <v>#N/A</v>
      </c>
      <c r="M1013" s="114" t="e">
        <f t="shared" si="176"/>
        <v>#N/A</v>
      </c>
      <c r="N1013" s="122" t="e">
        <f>-1*PMT(a!$E$8/12,2*$U1013*a!$E$9,$F1013-a!$E$4-$I1013,0,1)</f>
        <v>#N/A</v>
      </c>
      <c r="O1013" s="123" t="e">
        <f>-1*PMT(a!$E$8/12,2*$U1013*a!$E$9,$F1013-a!$E$4-$J1013,0,1)</f>
        <v>#N/A</v>
      </c>
      <c r="P1013" s="123" t="e">
        <f t="shared" si="169"/>
        <v>#N/A</v>
      </c>
      <c r="Q1013" s="123" t="e">
        <f t="shared" si="170"/>
        <v>#N/A</v>
      </c>
      <c r="R1013" s="114" t="e">
        <f>IF($M1013&lt;$I1013,"Error",IF(AND($K1013&gt;$J1013,$M1013&gt;$K1013),"Error",IF(AND($K1013&lt;$J1013,$M1013&gt;$J1013),"Error",-1*PMT(a!$E$8/12,2*$U1013*a!$E$9,$F1013-$M1013-a!$E$4,0,1))))</f>
        <v>#N/A</v>
      </c>
      <c r="S1013" s="32">
        <f t="shared" si="171"/>
        <v>1</v>
      </c>
      <c r="T1013" s="33" t="e">
        <f t="shared" si="172"/>
        <v>#N/A</v>
      </c>
      <c r="U1013" s="33" t="e">
        <f t="shared" si="177"/>
        <v>#N/A</v>
      </c>
      <c r="V1013" s="33" t="e">
        <f t="shared" si="173"/>
        <v>#N/A</v>
      </c>
      <c r="W1013" s="124">
        <f t="shared" si="174"/>
        <v>0</v>
      </c>
    </row>
    <row r="1014" spans="9:23" x14ac:dyDescent="0.25">
      <c r="I1014" s="31">
        <v>0</v>
      </c>
      <c r="J1014" s="121">
        <f t="shared" si="178"/>
        <v>0</v>
      </c>
      <c r="K1014" s="122" t="e">
        <f>MAX(0,($F1014-0+PV(a!$E$8/12,2*$U1014*a!$E$9,$W1014,0,1)))</f>
        <v>#N/A</v>
      </c>
      <c r="L1014" s="122" t="e">
        <f t="shared" si="175"/>
        <v>#N/A</v>
      </c>
      <c r="M1014" s="114" t="e">
        <f t="shared" si="176"/>
        <v>#N/A</v>
      </c>
      <c r="N1014" s="122" t="e">
        <f>-1*PMT(a!$E$8/12,2*$U1014*a!$E$9,$F1014-a!$E$4-$I1014,0,1)</f>
        <v>#N/A</v>
      </c>
      <c r="O1014" s="123" t="e">
        <f>-1*PMT(a!$E$8/12,2*$U1014*a!$E$9,$F1014-a!$E$4-$J1014,0,1)</f>
        <v>#N/A</v>
      </c>
      <c r="P1014" s="123" t="e">
        <f t="shared" si="169"/>
        <v>#N/A</v>
      </c>
      <c r="Q1014" s="123" t="e">
        <f t="shared" si="170"/>
        <v>#N/A</v>
      </c>
      <c r="R1014" s="114" t="e">
        <f>IF($M1014&lt;$I1014,"Error",IF(AND($K1014&gt;$J1014,$M1014&gt;$K1014),"Error",IF(AND($K1014&lt;$J1014,$M1014&gt;$J1014),"Error",-1*PMT(a!$E$8/12,2*$U1014*a!$E$9,$F1014-$M1014-a!$E$4,0,1))))</f>
        <v>#N/A</v>
      </c>
      <c r="S1014" s="32">
        <f t="shared" si="171"/>
        <v>1</v>
      </c>
      <c r="T1014" s="33" t="e">
        <f t="shared" si="172"/>
        <v>#N/A</v>
      </c>
      <c r="U1014" s="33" t="e">
        <f t="shared" si="177"/>
        <v>#N/A</v>
      </c>
      <c r="V1014" s="33" t="e">
        <f t="shared" si="173"/>
        <v>#N/A</v>
      </c>
      <c r="W1014" s="124">
        <f t="shared" si="174"/>
        <v>0</v>
      </c>
    </row>
    <row r="1015" spans="9:23" x14ac:dyDescent="0.25">
      <c r="I1015" s="31">
        <v>0</v>
      </c>
      <c r="J1015" s="121">
        <f t="shared" si="178"/>
        <v>0</v>
      </c>
      <c r="K1015" s="122" t="e">
        <f>MAX(0,($F1015-0+PV(a!$E$8/12,2*$U1015*a!$E$9,$W1015,0,1)))</f>
        <v>#N/A</v>
      </c>
      <c r="L1015" s="122" t="e">
        <f t="shared" si="175"/>
        <v>#N/A</v>
      </c>
      <c r="M1015" s="114" t="e">
        <f t="shared" si="176"/>
        <v>#N/A</v>
      </c>
      <c r="N1015" s="122" t="e">
        <f>-1*PMT(a!$E$8/12,2*$U1015*a!$E$9,$F1015-a!$E$4-$I1015,0,1)</f>
        <v>#N/A</v>
      </c>
      <c r="O1015" s="123" t="e">
        <f>-1*PMT(a!$E$8/12,2*$U1015*a!$E$9,$F1015-a!$E$4-$J1015,0,1)</f>
        <v>#N/A</v>
      </c>
      <c r="P1015" s="123" t="e">
        <f t="shared" ref="P1015:P1078" si="179">IF(K1015=0,N1015,W1015)</f>
        <v>#N/A</v>
      </c>
      <c r="Q1015" s="123" t="e">
        <f t="shared" ref="Q1015:Q1078" si="180">IF(K1015=L1015,P1015,R1015)</f>
        <v>#N/A</v>
      </c>
      <c r="R1015" s="114" t="e">
        <f>IF($M1015&lt;$I1015,"Error",IF(AND($K1015&gt;$J1015,$M1015&gt;$K1015),"Error",IF(AND($K1015&lt;$J1015,$M1015&gt;$J1015),"Error",-1*PMT(a!$E$8/12,2*$U1015*a!$E$9,$F1015-$M1015-a!$E$4,0,1))))</f>
        <v>#N/A</v>
      </c>
      <c r="S1015" s="32">
        <f t="shared" ref="S1015:S1078" si="181">IF(E1015="F",0,1)</f>
        <v>1</v>
      </c>
      <c r="T1015" s="33" t="e">
        <f t="shared" ref="T1015:T1078" si="182">IF($S1015=1,VLOOKUP(H1015,M,11,FALSE),VLOOKUP(H1015,F,11,FALSE))</f>
        <v>#N/A</v>
      </c>
      <c r="U1015" s="33" t="e">
        <f t="shared" si="177"/>
        <v>#N/A</v>
      </c>
      <c r="V1015" s="33" t="e">
        <f t="shared" ref="V1015:V1078" si="183">+U1015*2</f>
        <v>#N/A</v>
      </c>
      <c r="W1015" s="124">
        <f t="shared" ref="W1015:W1078" si="184">+G1015/12*0.5</f>
        <v>0</v>
      </c>
    </row>
    <row r="1016" spans="9:23" x14ac:dyDescent="0.25">
      <c r="I1016" s="31">
        <v>0</v>
      </c>
      <c r="J1016" s="121">
        <f t="shared" si="178"/>
        <v>0</v>
      </c>
      <c r="K1016" s="122" t="e">
        <f>MAX(0,($F1016-0+PV(a!$E$8/12,2*$U1016*a!$E$9,$W1016,0,1)))</f>
        <v>#N/A</v>
      </c>
      <c r="L1016" s="122" t="e">
        <f t="shared" si="175"/>
        <v>#N/A</v>
      </c>
      <c r="M1016" s="114" t="e">
        <f t="shared" si="176"/>
        <v>#N/A</v>
      </c>
      <c r="N1016" s="122" t="e">
        <f>-1*PMT(a!$E$8/12,2*$U1016*a!$E$9,$F1016-a!$E$4-$I1016,0,1)</f>
        <v>#N/A</v>
      </c>
      <c r="O1016" s="123" t="e">
        <f>-1*PMT(a!$E$8/12,2*$U1016*a!$E$9,$F1016-a!$E$4-$J1016,0,1)</f>
        <v>#N/A</v>
      </c>
      <c r="P1016" s="123" t="e">
        <f t="shared" si="179"/>
        <v>#N/A</v>
      </c>
      <c r="Q1016" s="123" t="e">
        <f t="shared" si="180"/>
        <v>#N/A</v>
      </c>
      <c r="R1016" s="114" t="e">
        <f>IF($M1016&lt;$I1016,"Error",IF(AND($K1016&gt;$J1016,$M1016&gt;$K1016),"Error",IF(AND($K1016&lt;$J1016,$M1016&gt;$J1016),"Error",-1*PMT(a!$E$8/12,2*$U1016*a!$E$9,$F1016-$M1016-a!$E$4,0,1))))</f>
        <v>#N/A</v>
      </c>
      <c r="S1016" s="32">
        <f t="shared" si="181"/>
        <v>1</v>
      </c>
      <c r="T1016" s="33" t="e">
        <f t="shared" si="182"/>
        <v>#N/A</v>
      </c>
      <c r="U1016" s="33" t="e">
        <f t="shared" si="177"/>
        <v>#N/A</v>
      </c>
      <c r="V1016" s="33" t="e">
        <f t="shared" si="183"/>
        <v>#N/A</v>
      </c>
      <c r="W1016" s="124">
        <f t="shared" si="184"/>
        <v>0</v>
      </c>
    </row>
    <row r="1017" spans="9:23" x14ac:dyDescent="0.25">
      <c r="I1017" s="31">
        <v>0</v>
      </c>
      <c r="J1017" s="121">
        <f t="shared" si="178"/>
        <v>0</v>
      </c>
      <c r="K1017" s="122" t="e">
        <f>MAX(0,($F1017-0+PV(a!$E$8/12,2*$U1017*a!$E$9,$W1017,0,1)))</f>
        <v>#N/A</v>
      </c>
      <c r="L1017" s="122" t="e">
        <f t="shared" si="175"/>
        <v>#N/A</v>
      </c>
      <c r="M1017" s="114" t="e">
        <f t="shared" si="176"/>
        <v>#N/A</v>
      </c>
      <c r="N1017" s="122" t="e">
        <f>-1*PMT(a!$E$8/12,2*$U1017*a!$E$9,$F1017-a!$E$4-$I1017,0,1)</f>
        <v>#N/A</v>
      </c>
      <c r="O1017" s="123" t="e">
        <f>-1*PMT(a!$E$8/12,2*$U1017*a!$E$9,$F1017-a!$E$4-$J1017,0,1)</f>
        <v>#N/A</v>
      </c>
      <c r="P1017" s="123" t="e">
        <f t="shared" si="179"/>
        <v>#N/A</v>
      </c>
      <c r="Q1017" s="123" t="e">
        <f t="shared" si="180"/>
        <v>#N/A</v>
      </c>
      <c r="R1017" s="114" t="e">
        <f>IF($M1017&lt;$I1017,"Error",IF(AND($K1017&gt;$J1017,$M1017&gt;$K1017),"Error",IF(AND($K1017&lt;$J1017,$M1017&gt;$J1017),"Error",-1*PMT(a!$E$8/12,2*$U1017*a!$E$9,$F1017-$M1017-a!$E$4,0,1))))</f>
        <v>#N/A</v>
      </c>
      <c r="S1017" s="32">
        <f t="shared" si="181"/>
        <v>1</v>
      </c>
      <c r="T1017" s="33" t="e">
        <f t="shared" si="182"/>
        <v>#N/A</v>
      </c>
      <c r="U1017" s="33" t="e">
        <f t="shared" si="177"/>
        <v>#N/A</v>
      </c>
      <c r="V1017" s="33" t="e">
        <f t="shared" si="183"/>
        <v>#N/A</v>
      </c>
      <c r="W1017" s="124">
        <f t="shared" si="184"/>
        <v>0</v>
      </c>
    </row>
    <row r="1018" spans="9:23" x14ac:dyDescent="0.25">
      <c r="I1018" s="31">
        <v>0</v>
      </c>
      <c r="J1018" s="121">
        <f t="shared" si="178"/>
        <v>0</v>
      </c>
      <c r="K1018" s="122" t="e">
        <f>MAX(0,($F1018-0+PV(a!$E$8/12,2*$U1018*a!$E$9,$W1018,0,1)))</f>
        <v>#N/A</v>
      </c>
      <c r="L1018" s="122" t="e">
        <f t="shared" si="175"/>
        <v>#N/A</v>
      </c>
      <c r="M1018" s="114" t="e">
        <f t="shared" si="176"/>
        <v>#N/A</v>
      </c>
      <c r="N1018" s="122" t="e">
        <f>-1*PMT(a!$E$8/12,2*$U1018*a!$E$9,$F1018-a!$E$4-$I1018,0,1)</f>
        <v>#N/A</v>
      </c>
      <c r="O1018" s="123" t="e">
        <f>-1*PMT(a!$E$8/12,2*$U1018*a!$E$9,$F1018-a!$E$4-$J1018,0,1)</f>
        <v>#N/A</v>
      </c>
      <c r="P1018" s="123" t="e">
        <f t="shared" si="179"/>
        <v>#N/A</v>
      </c>
      <c r="Q1018" s="123" t="e">
        <f t="shared" si="180"/>
        <v>#N/A</v>
      </c>
      <c r="R1018" s="114" t="e">
        <f>IF($M1018&lt;$I1018,"Error",IF(AND($K1018&gt;$J1018,$M1018&gt;$K1018),"Error",IF(AND($K1018&lt;$J1018,$M1018&gt;$J1018),"Error",-1*PMT(a!$E$8/12,2*$U1018*a!$E$9,$F1018-$M1018-a!$E$4,0,1))))</f>
        <v>#N/A</v>
      </c>
      <c r="S1018" s="32">
        <f t="shared" si="181"/>
        <v>1</v>
      </c>
      <c r="T1018" s="33" t="e">
        <f t="shared" si="182"/>
        <v>#N/A</v>
      </c>
      <c r="U1018" s="33" t="e">
        <f t="shared" si="177"/>
        <v>#N/A</v>
      </c>
      <c r="V1018" s="33" t="e">
        <f t="shared" si="183"/>
        <v>#N/A</v>
      </c>
      <c r="W1018" s="124">
        <f t="shared" si="184"/>
        <v>0</v>
      </c>
    </row>
    <row r="1019" spans="9:23" x14ac:dyDescent="0.25">
      <c r="I1019" s="31">
        <v>0</v>
      </c>
      <c r="J1019" s="121">
        <f t="shared" si="178"/>
        <v>0</v>
      </c>
      <c r="K1019" s="122" t="e">
        <f>MAX(0,($F1019-0+PV(a!$E$8/12,2*$U1019*a!$E$9,$W1019,0,1)))</f>
        <v>#N/A</v>
      </c>
      <c r="L1019" s="122" t="e">
        <f t="shared" si="175"/>
        <v>#N/A</v>
      </c>
      <c r="M1019" s="114" t="e">
        <f t="shared" si="176"/>
        <v>#N/A</v>
      </c>
      <c r="N1019" s="122" t="e">
        <f>-1*PMT(a!$E$8/12,2*$U1019*a!$E$9,$F1019-a!$E$4-$I1019,0,1)</f>
        <v>#N/A</v>
      </c>
      <c r="O1019" s="123" t="e">
        <f>-1*PMT(a!$E$8/12,2*$U1019*a!$E$9,$F1019-a!$E$4-$J1019,0,1)</f>
        <v>#N/A</v>
      </c>
      <c r="P1019" s="123" t="e">
        <f t="shared" si="179"/>
        <v>#N/A</v>
      </c>
      <c r="Q1019" s="123" t="e">
        <f t="shared" si="180"/>
        <v>#N/A</v>
      </c>
      <c r="R1019" s="114" t="e">
        <f>IF($M1019&lt;$I1019,"Error",IF(AND($K1019&gt;$J1019,$M1019&gt;$K1019),"Error",IF(AND($K1019&lt;$J1019,$M1019&gt;$J1019),"Error",-1*PMT(a!$E$8/12,2*$U1019*a!$E$9,$F1019-$M1019-a!$E$4,0,1))))</f>
        <v>#N/A</v>
      </c>
      <c r="S1019" s="32">
        <f t="shared" si="181"/>
        <v>1</v>
      </c>
      <c r="T1019" s="33" t="e">
        <f t="shared" si="182"/>
        <v>#N/A</v>
      </c>
      <c r="U1019" s="33" t="e">
        <f t="shared" si="177"/>
        <v>#N/A</v>
      </c>
      <c r="V1019" s="33" t="e">
        <f t="shared" si="183"/>
        <v>#N/A</v>
      </c>
      <c r="W1019" s="124">
        <f t="shared" si="184"/>
        <v>0</v>
      </c>
    </row>
    <row r="1020" spans="9:23" x14ac:dyDescent="0.25">
      <c r="I1020" s="31">
        <v>0</v>
      </c>
      <c r="J1020" s="121">
        <f t="shared" si="178"/>
        <v>0</v>
      </c>
      <c r="K1020" s="122" t="e">
        <f>MAX(0,($F1020-0+PV(a!$E$8/12,2*$U1020*a!$E$9,$W1020,0,1)))</f>
        <v>#N/A</v>
      </c>
      <c r="L1020" s="122" t="e">
        <f t="shared" si="175"/>
        <v>#N/A</v>
      </c>
      <c r="M1020" s="114" t="e">
        <f t="shared" si="176"/>
        <v>#N/A</v>
      </c>
      <c r="N1020" s="122" t="e">
        <f>-1*PMT(a!$E$8/12,2*$U1020*a!$E$9,$F1020-a!$E$4-$I1020,0,1)</f>
        <v>#N/A</v>
      </c>
      <c r="O1020" s="123" t="e">
        <f>-1*PMT(a!$E$8/12,2*$U1020*a!$E$9,$F1020-a!$E$4-$J1020,0,1)</f>
        <v>#N/A</v>
      </c>
      <c r="P1020" s="123" t="e">
        <f t="shared" si="179"/>
        <v>#N/A</v>
      </c>
      <c r="Q1020" s="123" t="e">
        <f t="shared" si="180"/>
        <v>#N/A</v>
      </c>
      <c r="R1020" s="114" t="e">
        <f>IF($M1020&lt;$I1020,"Error",IF(AND($K1020&gt;$J1020,$M1020&gt;$K1020),"Error",IF(AND($K1020&lt;$J1020,$M1020&gt;$J1020),"Error",-1*PMT(a!$E$8/12,2*$U1020*a!$E$9,$F1020-$M1020-a!$E$4,0,1))))</f>
        <v>#N/A</v>
      </c>
      <c r="S1020" s="32">
        <f t="shared" si="181"/>
        <v>1</v>
      </c>
      <c r="T1020" s="33" t="e">
        <f t="shared" si="182"/>
        <v>#N/A</v>
      </c>
      <c r="U1020" s="33" t="e">
        <f t="shared" si="177"/>
        <v>#N/A</v>
      </c>
      <c r="V1020" s="33" t="e">
        <f t="shared" si="183"/>
        <v>#N/A</v>
      </c>
      <c r="W1020" s="124">
        <f t="shared" si="184"/>
        <v>0</v>
      </c>
    </row>
    <row r="1021" spans="9:23" x14ac:dyDescent="0.25">
      <c r="I1021" s="31">
        <v>0</v>
      </c>
      <c r="J1021" s="121">
        <f t="shared" si="178"/>
        <v>0</v>
      </c>
      <c r="K1021" s="122" t="e">
        <f>MAX(0,($F1021-0+PV(a!$E$8/12,2*$U1021*a!$E$9,$W1021,0,1)))</f>
        <v>#N/A</v>
      </c>
      <c r="L1021" s="122" t="e">
        <f t="shared" si="175"/>
        <v>#N/A</v>
      </c>
      <c r="M1021" s="114" t="e">
        <f t="shared" si="176"/>
        <v>#N/A</v>
      </c>
      <c r="N1021" s="122" t="e">
        <f>-1*PMT(a!$E$8/12,2*$U1021*a!$E$9,$F1021-a!$E$4-$I1021,0,1)</f>
        <v>#N/A</v>
      </c>
      <c r="O1021" s="123" t="e">
        <f>-1*PMT(a!$E$8/12,2*$U1021*a!$E$9,$F1021-a!$E$4-$J1021,0,1)</f>
        <v>#N/A</v>
      </c>
      <c r="P1021" s="123" t="e">
        <f t="shared" si="179"/>
        <v>#N/A</v>
      </c>
      <c r="Q1021" s="123" t="e">
        <f t="shared" si="180"/>
        <v>#N/A</v>
      </c>
      <c r="R1021" s="114" t="e">
        <f>IF($M1021&lt;$I1021,"Error",IF(AND($K1021&gt;$J1021,$M1021&gt;$K1021),"Error",IF(AND($K1021&lt;$J1021,$M1021&gt;$J1021),"Error",-1*PMT(a!$E$8/12,2*$U1021*a!$E$9,$F1021-$M1021-a!$E$4,0,1))))</f>
        <v>#N/A</v>
      </c>
      <c r="S1021" s="32">
        <f t="shared" si="181"/>
        <v>1</v>
      </c>
      <c r="T1021" s="33" t="e">
        <f t="shared" si="182"/>
        <v>#N/A</v>
      </c>
      <c r="U1021" s="33" t="e">
        <f t="shared" si="177"/>
        <v>#N/A</v>
      </c>
      <c r="V1021" s="33" t="e">
        <f t="shared" si="183"/>
        <v>#N/A</v>
      </c>
      <c r="W1021" s="124">
        <f t="shared" si="184"/>
        <v>0</v>
      </c>
    </row>
    <row r="1022" spans="9:23" x14ac:dyDescent="0.25">
      <c r="I1022" s="31">
        <v>0</v>
      </c>
      <c r="J1022" s="121">
        <f t="shared" si="178"/>
        <v>0</v>
      </c>
      <c r="K1022" s="122" t="e">
        <f>MAX(0,($F1022-0+PV(a!$E$8/12,2*$U1022*a!$E$9,$W1022,0,1)))</f>
        <v>#N/A</v>
      </c>
      <c r="L1022" s="122" t="e">
        <f t="shared" si="175"/>
        <v>#N/A</v>
      </c>
      <c r="M1022" s="114" t="e">
        <f t="shared" si="176"/>
        <v>#N/A</v>
      </c>
      <c r="N1022" s="122" t="e">
        <f>-1*PMT(a!$E$8/12,2*$U1022*a!$E$9,$F1022-a!$E$4-$I1022,0,1)</f>
        <v>#N/A</v>
      </c>
      <c r="O1022" s="123" t="e">
        <f>-1*PMT(a!$E$8/12,2*$U1022*a!$E$9,$F1022-a!$E$4-$J1022,0,1)</f>
        <v>#N/A</v>
      </c>
      <c r="P1022" s="123" t="e">
        <f t="shared" si="179"/>
        <v>#N/A</v>
      </c>
      <c r="Q1022" s="123" t="e">
        <f t="shared" si="180"/>
        <v>#N/A</v>
      </c>
      <c r="R1022" s="114" t="e">
        <f>IF($M1022&lt;$I1022,"Error",IF(AND($K1022&gt;$J1022,$M1022&gt;$K1022),"Error",IF(AND($K1022&lt;$J1022,$M1022&gt;$J1022),"Error",-1*PMT(a!$E$8/12,2*$U1022*a!$E$9,$F1022-$M1022-a!$E$4,0,1))))</f>
        <v>#N/A</v>
      </c>
      <c r="S1022" s="32">
        <f t="shared" si="181"/>
        <v>1</v>
      </c>
      <c r="T1022" s="33" t="e">
        <f t="shared" si="182"/>
        <v>#N/A</v>
      </c>
      <c r="U1022" s="33" t="e">
        <f t="shared" si="177"/>
        <v>#N/A</v>
      </c>
      <c r="V1022" s="33" t="e">
        <f t="shared" si="183"/>
        <v>#N/A</v>
      </c>
      <c r="W1022" s="124">
        <f t="shared" si="184"/>
        <v>0</v>
      </c>
    </row>
    <row r="1023" spans="9:23" x14ac:dyDescent="0.25">
      <c r="I1023" s="31">
        <v>0</v>
      </c>
      <c r="J1023" s="121">
        <f t="shared" si="178"/>
        <v>0</v>
      </c>
      <c r="K1023" s="122" t="e">
        <f>MAX(0,($F1023-0+PV(a!$E$8/12,2*$U1023*a!$E$9,$W1023,0,1)))</f>
        <v>#N/A</v>
      </c>
      <c r="L1023" s="122" t="e">
        <f t="shared" si="175"/>
        <v>#N/A</v>
      </c>
      <c r="M1023" s="114" t="e">
        <f t="shared" si="176"/>
        <v>#N/A</v>
      </c>
      <c r="N1023" s="122" t="e">
        <f>-1*PMT(a!$E$8/12,2*$U1023*a!$E$9,$F1023-a!$E$4-$I1023,0,1)</f>
        <v>#N/A</v>
      </c>
      <c r="O1023" s="123" t="e">
        <f>-1*PMT(a!$E$8/12,2*$U1023*a!$E$9,$F1023-a!$E$4-$J1023,0,1)</f>
        <v>#N/A</v>
      </c>
      <c r="P1023" s="123" t="e">
        <f t="shared" si="179"/>
        <v>#N/A</v>
      </c>
      <c r="Q1023" s="123" t="e">
        <f t="shared" si="180"/>
        <v>#N/A</v>
      </c>
      <c r="R1023" s="114" t="e">
        <f>IF($M1023&lt;$I1023,"Error",IF(AND($K1023&gt;$J1023,$M1023&gt;$K1023),"Error",IF(AND($K1023&lt;$J1023,$M1023&gt;$J1023),"Error",-1*PMT(a!$E$8/12,2*$U1023*a!$E$9,$F1023-$M1023-a!$E$4,0,1))))</f>
        <v>#N/A</v>
      </c>
      <c r="S1023" s="32">
        <f t="shared" si="181"/>
        <v>1</v>
      </c>
      <c r="T1023" s="33" t="e">
        <f t="shared" si="182"/>
        <v>#N/A</v>
      </c>
      <c r="U1023" s="33" t="e">
        <f t="shared" si="177"/>
        <v>#N/A</v>
      </c>
      <c r="V1023" s="33" t="e">
        <f t="shared" si="183"/>
        <v>#N/A</v>
      </c>
      <c r="W1023" s="124">
        <f t="shared" si="184"/>
        <v>0</v>
      </c>
    </row>
    <row r="1024" spans="9:23" x14ac:dyDescent="0.25">
      <c r="I1024" s="31">
        <v>0</v>
      </c>
      <c r="J1024" s="121">
        <f t="shared" si="178"/>
        <v>0</v>
      </c>
      <c r="K1024" s="122" t="e">
        <f>MAX(0,($F1024-0+PV(a!$E$8/12,2*$U1024*a!$E$9,$W1024,0,1)))</f>
        <v>#N/A</v>
      </c>
      <c r="L1024" s="122" t="e">
        <f t="shared" si="175"/>
        <v>#N/A</v>
      </c>
      <c r="M1024" s="114" t="e">
        <f t="shared" si="176"/>
        <v>#N/A</v>
      </c>
      <c r="N1024" s="122" t="e">
        <f>-1*PMT(a!$E$8/12,2*$U1024*a!$E$9,$F1024-a!$E$4-$I1024,0,1)</f>
        <v>#N/A</v>
      </c>
      <c r="O1024" s="123" t="e">
        <f>-1*PMT(a!$E$8/12,2*$U1024*a!$E$9,$F1024-a!$E$4-$J1024,0,1)</f>
        <v>#N/A</v>
      </c>
      <c r="P1024" s="123" t="e">
        <f t="shared" si="179"/>
        <v>#N/A</v>
      </c>
      <c r="Q1024" s="123" t="e">
        <f t="shared" si="180"/>
        <v>#N/A</v>
      </c>
      <c r="R1024" s="114" t="e">
        <f>IF($M1024&lt;$I1024,"Error",IF(AND($K1024&gt;$J1024,$M1024&gt;$K1024),"Error",IF(AND($K1024&lt;$J1024,$M1024&gt;$J1024),"Error",-1*PMT(a!$E$8/12,2*$U1024*a!$E$9,$F1024-$M1024-a!$E$4,0,1))))</f>
        <v>#N/A</v>
      </c>
      <c r="S1024" s="32">
        <f t="shared" si="181"/>
        <v>1</v>
      </c>
      <c r="T1024" s="33" t="e">
        <f t="shared" si="182"/>
        <v>#N/A</v>
      </c>
      <c r="U1024" s="33" t="e">
        <f t="shared" si="177"/>
        <v>#N/A</v>
      </c>
      <c r="V1024" s="33" t="e">
        <f t="shared" si="183"/>
        <v>#N/A</v>
      </c>
      <c r="W1024" s="124">
        <f t="shared" si="184"/>
        <v>0</v>
      </c>
    </row>
    <row r="1025" spans="9:23" x14ac:dyDescent="0.25">
      <c r="I1025" s="31">
        <v>0</v>
      </c>
      <c r="J1025" s="121">
        <f t="shared" si="178"/>
        <v>0</v>
      </c>
      <c r="K1025" s="122" t="e">
        <f>MAX(0,($F1025-0+PV(a!$E$8/12,2*$U1025*a!$E$9,$W1025,0,1)))</f>
        <v>#N/A</v>
      </c>
      <c r="L1025" s="122" t="e">
        <f t="shared" si="175"/>
        <v>#N/A</v>
      </c>
      <c r="M1025" s="114" t="e">
        <f t="shared" si="176"/>
        <v>#N/A</v>
      </c>
      <c r="N1025" s="122" t="e">
        <f>-1*PMT(a!$E$8/12,2*$U1025*a!$E$9,$F1025-a!$E$4-$I1025,0,1)</f>
        <v>#N/A</v>
      </c>
      <c r="O1025" s="123" t="e">
        <f>-1*PMT(a!$E$8/12,2*$U1025*a!$E$9,$F1025-a!$E$4-$J1025,0,1)</f>
        <v>#N/A</v>
      </c>
      <c r="P1025" s="123" t="e">
        <f t="shared" si="179"/>
        <v>#N/A</v>
      </c>
      <c r="Q1025" s="123" t="e">
        <f t="shared" si="180"/>
        <v>#N/A</v>
      </c>
      <c r="R1025" s="114" t="e">
        <f>IF($M1025&lt;$I1025,"Error",IF(AND($K1025&gt;$J1025,$M1025&gt;$K1025),"Error",IF(AND($K1025&lt;$J1025,$M1025&gt;$J1025),"Error",-1*PMT(a!$E$8/12,2*$U1025*a!$E$9,$F1025-$M1025-a!$E$4,0,1))))</f>
        <v>#N/A</v>
      </c>
      <c r="S1025" s="32">
        <f t="shared" si="181"/>
        <v>1</v>
      </c>
      <c r="T1025" s="33" t="e">
        <f t="shared" si="182"/>
        <v>#N/A</v>
      </c>
      <c r="U1025" s="33" t="e">
        <f t="shared" si="177"/>
        <v>#N/A</v>
      </c>
      <c r="V1025" s="33" t="e">
        <f t="shared" si="183"/>
        <v>#N/A</v>
      </c>
      <c r="W1025" s="124">
        <f t="shared" si="184"/>
        <v>0</v>
      </c>
    </row>
    <row r="1026" spans="9:23" x14ac:dyDescent="0.25">
      <c r="I1026" s="31">
        <v>0</v>
      </c>
      <c r="J1026" s="121">
        <f t="shared" si="178"/>
        <v>0</v>
      </c>
      <c r="K1026" s="122" t="e">
        <f>MAX(0,($F1026-0+PV(a!$E$8/12,2*$U1026*a!$E$9,$W1026,0,1)))</f>
        <v>#N/A</v>
      </c>
      <c r="L1026" s="122" t="e">
        <f t="shared" si="175"/>
        <v>#N/A</v>
      </c>
      <c r="M1026" s="114" t="e">
        <f t="shared" si="176"/>
        <v>#N/A</v>
      </c>
      <c r="N1026" s="122" t="e">
        <f>-1*PMT(a!$E$8/12,2*$U1026*a!$E$9,$F1026-a!$E$4-$I1026,0,1)</f>
        <v>#N/A</v>
      </c>
      <c r="O1026" s="123" t="e">
        <f>-1*PMT(a!$E$8/12,2*$U1026*a!$E$9,$F1026-a!$E$4-$J1026,0,1)</f>
        <v>#N/A</v>
      </c>
      <c r="P1026" s="123" t="e">
        <f t="shared" si="179"/>
        <v>#N/A</v>
      </c>
      <c r="Q1026" s="123" t="e">
        <f t="shared" si="180"/>
        <v>#N/A</v>
      </c>
      <c r="R1026" s="114" t="e">
        <f>IF($M1026&lt;$I1026,"Error",IF(AND($K1026&gt;$J1026,$M1026&gt;$K1026),"Error",IF(AND($K1026&lt;$J1026,$M1026&gt;$J1026),"Error",-1*PMT(a!$E$8/12,2*$U1026*a!$E$9,$F1026-$M1026-a!$E$4,0,1))))</f>
        <v>#N/A</v>
      </c>
      <c r="S1026" s="32">
        <f t="shared" si="181"/>
        <v>1</v>
      </c>
      <c r="T1026" s="33" t="e">
        <f t="shared" si="182"/>
        <v>#N/A</v>
      </c>
      <c r="U1026" s="33" t="e">
        <f t="shared" si="177"/>
        <v>#N/A</v>
      </c>
      <c r="V1026" s="33" t="e">
        <f t="shared" si="183"/>
        <v>#N/A</v>
      </c>
      <c r="W1026" s="124">
        <f t="shared" si="184"/>
        <v>0</v>
      </c>
    </row>
    <row r="1027" spans="9:23" x14ac:dyDescent="0.25">
      <c r="I1027" s="31">
        <v>0</v>
      </c>
      <c r="J1027" s="121">
        <f t="shared" si="178"/>
        <v>0</v>
      </c>
      <c r="K1027" s="122" t="e">
        <f>MAX(0,($F1027-0+PV(a!$E$8/12,2*$U1027*a!$E$9,$W1027,0,1)))</f>
        <v>#N/A</v>
      </c>
      <c r="L1027" s="122" t="e">
        <f t="shared" ref="L1027:L1090" si="185">MAX(IF(K1027&gt;F1027*0.5,F1027*0.5,K1027),J1027)</f>
        <v>#N/A</v>
      </c>
      <c r="M1027" s="114" t="e">
        <f t="shared" ref="M1027:M1090" si="186">IF(OR(K1027&lt;=0,K1027&lt;J1027),J1027,MIN(K1027,F1027*50%))</f>
        <v>#N/A</v>
      </c>
      <c r="N1027" s="122" t="e">
        <f>-1*PMT(a!$E$8/12,2*$U1027*a!$E$9,$F1027-a!$E$4-$I1027,0,1)</f>
        <v>#N/A</v>
      </c>
      <c r="O1027" s="123" t="e">
        <f>-1*PMT(a!$E$8/12,2*$U1027*a!$E$9,$F1027-a!$E$4-$J1027,0,1)</f>
        <v>#N/A</v>
      </c>
      <c r="P1027" s="123" t="e">
        <f t="shared" si="179"/>
        <v>#N/A</v>
      </c>
      <c r="Q1027" s="123" t="e">
        <f t="shared" si="180"/>
        <v>#N/A</v>
      </c>
      <c r="R1027" s="114" t="e">
        <f>IF($M1027&lt;$I1027,"Error",IF(AND($K1027&gt;$J1027,$M1027&gt;$K1027),"Error",IF(AND($K1027&lt;$J1027,$M1027&gt;$J1027),"Error",-1*PMT(a!$E$8/12,2*$U1027*a!$E$9,$F1027-$M1027-a!$E$4,0,1))))</f>
        <v>#N/A</v>
      </c>
      <c r="S1027" s="32">
        <f t="shared" si="181"/>
        <v>1</v>
      </c>
      <c r="T1027" s="33" t="e">
        <f t="shared" si="182"/>
        <v>#N/A</v>
      </c>
      <c r="U1027" s="33" t="e">
        <f t="shared" si="177"/>
        <v>#N/A</v>
      </c>
      <c r="V1027" s="33" t="e">
        <f t="shared" si="183"/>
        <v>#N/A</v>
      </c>
      <c r="W1027" s="124">
        <f t="shared" si="184"/>
        <v>0</v>
      </c>
    </row>
    <row r="1028" spans="9:23" x14ac:dyDescent="0.25">
      <c r="I1028" s="31">
        <v>0</v>
      </c>
      <c r="J1028" s="121">
        <f t="shared" si="178"/>
        <v>0</v>
      </c>
      <c r="K1028" s="122" t="e">
        <f>MAX(0,($F1028-0+PV(a!$E$8/12,2*$U1028*a!$E$9,$W1028,0,1)))</f>
        <v>#N/A</v>
      </c>
      <c r="L1028" s="122" t="e">
        <f t="shared" si="185"/>
        <v>#N/A</v>
      </c>
      <c r="M1028" s="114" t="e">
        <f t="shared" si="186"/>
        <v>#N/A</v>
      </c>
      <c r="N1028" s="122" t="e">
        <f>-1*PMT(a!$E$8/12,2*$U1028*a!$E$9,$F1028-a!$E$4-$I1028,0,1)</f>
        <v>#N/A</v>
      </c>
      <c r="O1028" s="123" t="e">
        <f>-1*PMT(a!$E$8/12,2*$U1028*a!$E$9,$F1028-a!$E$4-$J1028,0,1)</f>
        <v>#N/A</v>
      </c>
      <c r="P1028" s="123" t="e">
        <f t="shared" si="179"/>
        <v>#N/A</v>
      </c>
      <c r="Q1028" s="123" t="e">
        <f t="shared" si="180"/>
        <v>#N/A</v>
      </c>
      <c r="R1028" s="114" t="e">
        <f>IF($M1028&lt;$I1028,"Error",IF(AND($K1028&gt;$J1028,$M1028&gt;$K1028),"Error",IF(AND($K1028&lt;$J1028,$M1028&gt;$J1028),"Error",-1*PMT(a!$E$8/12,2*$U1028*a!$E$9,$F1028-$M1028-a!$E$4,0,1))))</f>
        <v>#N/A</v>
      </c>
      <c r="S1028" s="32">
        <f t="shared" si="181"/>
        <v>1</v>
      </c>
      <c r="T1028" s="33" t="e">
        <f t="shared" si="182"/>
        <v>#N/A</v>
      </c>
      <c r="U1028" s="33" t="e">
        <f t="shared" si="177"/>
        <v>#N/A</v>
      </c>
      <c r="V1028" s="33" t="e">
        <f t="shared" si="183"/>
        <v>#N/A</v>
      </c>
      <c r="W1028" s="124">
        <f t="shared" si="184"/>
        <v>0</v>
      </c>
    </row>
    <row r="1029" spans="9:23" x14ac:dyDescent="0.25">
      <c r="I1029" s="31">
        <v>0</v>
      </c>
      <c r="J1029" s="121">
        <f t="shared" si="178"/>
        <v>0</v>
      </c>
      <c r="K1029" s="122" t="e">
        <f>MAX(0,($F1029-0+PV(a!$E$8/12,2*$U1029*a!$E$9,$W1029,0,1)))</f>
        <v>#N/A</v>
      </c>
      <c r="L1029" s="122" t="e">
        <f t="shared" si="185"/>
        <v>#N/A</v>
      </c>
      <c r="M1029" s="114" t="e">
        <f t="shared" si="186"/>
        <v>#N/A</v>
      </c>
      <c r="N1029" s="122" t="e">
        <f>-1*PMT(a!$E$8/12,2*$U1029*a!$E$9,$F1029-a!$E$4-$I1029,0,1)</f>
        <v>#N/A</v>
      </c>
      <c r="O1029" s="123" t="e">
        <f>-1*PMT(a!$E$8/12,2*$U1029*a!$E$9,$F1029-a!$E$4-$J1029,0,1)</f>
        <v>#N/A</v>
      </c>
      <c r="P1029" s="123" t="e">
        <f t="shared" si="179"/>
        <v>#N/A</v>
      </c>
      <c r="Q1029" s="123" t="e">
        <f t="shared" si="180"/>
        <v>#N/A</v>
      </c>
      <c r="R1029" s="114" t="e">
        <f>IF($M1029&lt;$I1029,"Error",IF(AND($K1029&gt;$J1029,$M1029&gt;$K1029),"Error",IF(AND($K1029&lt;$J1029,$M1029&gt;$J1029),"Error",-1*PMT(a!$E$8/12,2*$U1029*a!$E$9,$F1029-$M1029-a!$E$4,0,1))))</f>
        <v>#N/A</v>
      </c>
      <c r="S1029" s="32">
        <f t="shared" si="181"/>
        <v>1</v>
      </c>
      <c r="T1029" s="33" t="e">
        <f t="shared" si="182"/>
        <v>#N/A</v>
      </c>
      <c r="U1029" s="33" t="e">
        <f t="shared" si="177"/>
        <v>#N/A</v>
      </c>
      <c r="V1029" s="33" t="e">
        <f t="shared" si="183"/>
        <v>#N/A</v>
      </c>
      <c r="W1029" s="124">
        <f t="shared" si="184"/>
        <v>0</v>
      </c>
    </row>
    <row r="1030" spans="9:23" x14ac:dyDescent="0.25">
      <c r="I1030" s="31">
        <v>0</v>
      </c>
      <c r="J1030" s="121">
        <f t="shared" si="178"/>
        <v>0</v>
      </c>
      <c r="K1030" s="122" t="e">
        <f>MAX(0,($F1030-0+PV(a!$E$8/12,2*$U1030*a!$E$9,$W1030,0,1)))</f>
        <v>#N/A</v>
      </c>
      <c r="L1030" s="122" t="e">
        <f t="shared" si="185"/>
        <v>#N/A</v>
      </c>
      <c r="M1030" s="114" t="e">
        <f t="shared" si="186"/>
        <v>#N/A</v>
      </c>
      <c r="N1030" s="122" t="e">
        <f>-1*PMT(a!$E$8/12,2*$U1030*a!$E$9,$F1030-a!$E$4-$I1030,0,1)</f>
        <v>#N/A</v>
      </c>
      <c r="O1030" s="123" t="e">
        <f>-1*PMT(a!$E$8/12,2*$U1030*a!$E$9,$F1030-a!$E$4-$J1030,0,1)</f>
        <v>#N/A</v>
      </c>
      <c r="P1030" s="123" t="e">
        <f t="shared" si="179"/>
        <v>#N/A</v>
      </c>
      <c r="Q1030" s="123" t="e">
        <f t="shared" si="180"/>
        <v>#N/A</v>
      </c>
      <c r="R1030" s="114" t="e">
        <f>IF($M1030&lt;$I1030,"Error",IF(AND($K1030&gt;$J1030,$M1030&gt;$K1030),"Error",IF(AND($K1030&lt;$J1030,$M1030&gt;$J1030),"Error",-1*PMT(a!$E$8/12,2*$U1030*a!$E$9,$F1030-$M1030-a!$E$4,0,1))))</f>
        <v>#N/A</v>
      </c>
      <c r="S1030" s="32">
        <f t="shared" si="181"/>
        <v>1</v>
      </c>
      <c r="T1030" s="33" t="e">
        <f t="shared" si="182"/>
        <v>#N/A</v>
      </c>
      <c r="U1030" s="33" t="e">
        <f t="shared" si="177"/>
        <v>#N/A</v>
      </c>
      <c r="V1030" s="33" t="e">
        <f t="shared" si="183"/>
        <v>#N/A</v>
      </c>
      <c r="W1030" s="124">
        <f t="shared" si="184"/>
        <v>0</v>
      </c>
    </row>
    <row r="1031" spans="9:23" x14ac:dyDescent="0.25">
      <c r="I1031" s="31">
        <v>0</v>
      </c>
      <c r="J1031" s="121">
        <f t="shared" si="178"/>
        <v>0</v>
      </c>
      <c r="K1031" s="122" t="e">
        <f>MAX(0,($F1031-0+PV(a!$E$8/12,2*$U1031*a!$E$9,$W1031,0,1)))</f>
        <v>#N/A</v>
      </c>
      <c r="L1031" s="122" t="e">
        <f t="shared" si="185"/>
        <v>#N/A</v>
      </c>
      <c r="M1031" s="114" t="e">
        <f t="shared" si="186"/>
        <v>#N/A</v>
      </c>
      <c r="N1031" s="122" t="e">
        <f>-1*PMT(a!$E$8/12,2*$U1031*a!$E$9,$F1031-a!$E$4-$I1031,0,1)</f>
        <v>#N/A</v>
      </c>
      <c r="O1031" s="123" t="e">
        <f>-1*PMT(a!$E$8/12,2*$U1031*a!$E$9,$F1031-a!$E$4-$J1031,0,1)</f>
        <v>#N/A</v>
      </c>
      <c r="P1031" s="123" t="e">
        <f t="shared" si="179"/>
        <v>#N/A</v>
      </c>
      <c r="Q1031" s="123" t="e">
        <f t="shared" si="180"/>
        <v>#N/A</v>
      </c>
      <c r="R1031" s="114" t="e">
        <f>IF($M1031&lt;$I1031,"Error",IF(AND($K1031&gt;$J1031,$M1031&gt;$K1031),"Error",IF(AND($K1031&lt;$J1031,$M1031&gt;$J1031),"Error",-1*PMT(a!$E$8/12,2*$U1031*a!$E$9,$F1031-$M1031-a!$E$4,0,1))))</f>
        <v>#N/A</v>
      </c>
      <c r="S1031" s="32">
        <f t="shared" si="181"/>
        <v>1</v>
      </c>
      <c r="T1031" s="33" t="e">
        <f t="shared" si="182"/>
        <v>#N/A</v>
      </c>
      <c r="U1031" s="33" t="e">
        <f t="shared" si="177"/>
        <v>#N/A</v>
      </c>
      <c r="V1031" s="33" t="e">
        <f t="shared" si="183"/>
        <v>#N/A</v>
      </c>
      <c r="W1031" s="124">
        <f t="shared" si="184"/>
        <v>0</v>
      </c>
    </row>
    <row r="1032" spans="9:23" x14ac:dyDescent="0.25">
      <c r="I1032" s="31">
        <v>0</v>
      </c>
      <c r="J1032" s="121">
        <f t="shared" si="178"/>
        <v>0</v>
      </c>
      <c r="K1032" s="122" t="e">
        <f>MAX(0,($F1032-0+PV(a!$E$8/12,2*$U1032*a!$E$9,$W1032,0,1)))</f>
        <v>#N/A</v>
      </c>
      <c r="L1032" s="122" t="e">
        <f t="shared" si="185"/>
        <v>#N/A</v>
      </c>
      <c r="M1032" s="114" t="e">
        <f t="shared" si="186"/>
        <v>#N/A</v>
      </c>
      <c r="N1032" s="122" t="e">
        <f>-1*PMT(a!$E$8/12,2*$U1032*a!$E$9,$F1032-a!$E$4-$I1032,0,1)</f>
        <v>#N/A</v>
      </c>
      <c r="O1032" s="123" t="e">
        <f>-1*PMT(a!$E$8/12,2*$U1032*a!$E$9,$F1032-a!$E$4-$J1032,0,1)</f>
        <v>#N/A</v>
      </c>
      <c r="P1032" s="123" t="e">
        <f t="shared" si="179"/>
        <v>#N/A</v>
      </c>
      <c r="Q1032" s="123" t="e">
        <f t="shared" si="180"/>
        <v>#N/A</v>
      </c>
      <c r="R1032" s="114" t="e">
        <f>IF($M1032&lt;$I1032,"Error",IF(AND($K1032&gt;$J1032,$M1032&gt;$K1032),"Error",IF(AND($K1032&lt;$J1032,$M1032&gt;$J1032),"Error",-1*PMT(a!$E$8/12,2*$U1032*a!$E$9,$F1032-$M1032-a!$E$4,0,1))))</f>
        <v>#N/A</v>
      </c>
      <c r="S1032" s="32">
        <f t="shared" si="181"/>
        <v>1</v>
      </c>
      <c r="T1032" s="33" t="e">
        <f t="shared" si="182"/>
        <v>#N/A</v>
      </c>
      <c r="U1032" s="33" t="e">
        <f t="shared" ref="U1032:U1095" si="187">$T1032-(11/24)</f>
        <v>#N/A</v>
      </c>
      <c r="V1032" s="33" t="e">
        <f t="shared" si="183"/>
        <v>#N/A</v>
      </c>
      <c r="W1032" s="124">
        <f t="shared" si="184"/>
        <v>0</v>
      </c>
    </row>
    <row r="1033" spans="9:23" x14ac:dyDescent="0.25">
      <c r="I1033" s="31">
        <v>0</v>
      </c>
      <c r="J1033" s="121">
        <f t="shared" si="178"/>
        <v>0</v>
      </c>
      <c r="K1033" s="122" t="e">
        <f>MAX(0,($F1033-0+PV(a!$E$8/12,2*$U1033*a!$E$9,$W1033,0,1)))</f>
        <v>#N/A</v>
      </c>
      <c r="L1033" s="122" t="e">
        <f t="shared" si="185"/>
        <v>#N/A</v>
      </c>
      <c r="M1033" s="114" t="e">
        <f t="shared" si="186"/>
        <v>#N/A</v>
      </c>
      <c r="N1033" s="122" t="e">
        <f>-1*PMT(a!$E$8/12,2*$U1033*a!$E$9,$F1033-a!$E$4-$I1033,0,1)</f>
        <v>#N/A</v>
      </c>
      <c r="O1033" s="123" t="e">
        <f>-1*PMT(a!$E$8/12,2*$U1033*a!$E$9,$F1033-a!$E$4-$J1033,0,1)</f>
        <v>#N/A</v>
      </c>
      <c r="P1033" s="123" t="e">
        <f t="shared" si="179"/>
        <v>#N/A</v>
      </c>
      <c r="Q1033" s="123" t="e">
        <f t="shared" si="180"/>
        <v>#N/A</v>
      </c>
      <c r="R1033" s="114" t="e">
        <f>IF($M1033&lt;$I1033,"Error",IF(AND($K1033&gt;$J1033,$M1033&gt;$K1033),"Error",IF(AND($K1033&lt;$J1033,$M1033&gt;$J1033),"Error",-1*PMT(a!$E$8/12,2*$U1033*a!$E$9,$F1033-$M1033-a!$E$4,0,1))))</f>
        <v>#N/A</v>
      </c>
      <c r="S1033" s="32">
        <f t="shared" si="181"/>
        <v>1</v>
      </c>
      <c r="T1033" s="33" t="e">
        <f t="shared" si="182"/>
        <v>#N/A</v>
      </c>
      <c r="U1033" s="33" t="e">
        <f t="shared" si="187"/>
        <v>#N/A</v>
      </c>
      <c r="V1033" s="33" t="e">
        <f t="shared" si="183"/>
        <v>#N/A</v>
      </c>
      <c r="W1033" s="124">
        <f t="shared" si="184"/>
        <v>0</v>
      </c>
    </row>
    <row r="1034" spans="9:23" x14ac:dyDescent="0.25">
      <c r="I1034" s="31">
        <v>0</v>
      </c>
      <c r="J1034" s="121">
        <f t="shared" si="178"/>
        <v>0</v>
      </c>
      <c r="K1034" s="122" t="e">
        <f>MAX(0,($F1034-0+PV(a!$E$8/12,2*$U1034*a!$E$9,$W1034,0,1)))</f>
        <v>#N/A</v>
      </c>
      <c r="L1034" s="122" t="e">
        <f t="shared" si="185"/>
        <v>#N/A</v>
      </c>
      <c r="M1034" s="114" t="e">
        <f t="shared" si="186"/>
        <v>#N/A</v>
      </c>
      <c r="N1034" s="122" t="e">
        <f>-1*PMT(a!$E$8/12,2*$U1034*a!$E$9,$F1034-a!$E$4-$I1034,0,1)</f>
        <v>#N/A</v>
      </c>
      <c r="O1034" s="123" t="e">
        <f>-1*PMT(a!$E$8/12,2*$U1034*a!$E$9,$F1034-a!$E$4-$J1034,0,1)</f>
        <v>#N/A</v>
      </c>
      <c r="P1034" s="123" t="e">
        <f t="shared" si="179"/>
        <v>#N/A</v>
      </c>
      <c r="Q1034" s="123" t="e">
        <f t="shared" si="180"/>
        <v>#N/A</v>
      </c>
      <c r="R1034" s="114" t="e">
        <f>IF($M1034&lt;$I1034,"Error",IF(AND($K1034&gt;$J1034,$M1034&gt;$K1034),"Error",IF(AND($K1034&lt;$J1034,$M1034&gt;$J1034),"Error",-1*PMT(a!$E$8/12,2*$U1034*a!$E$9,$F1034-$M1034-a!$E$4,0,1))))</f>
        <v>#N/A</v>
      </c>
      <c r="S1034" s="32">
        <f t="shared" si="181"/>
        <v>1</v>
      </c>
      <c r="T1034" s="33" t="e">
        <f t="shared" si="182"/>
        <v>#N/A</v>
      </c>
      <c r="U1034" s="33" t="e">
        <f t="shared" si="187"/>
        <v>#N/A</v>
      </c>
      <c r="V1034" s="33" t="e">
        <f t="shared" si="183"/>
        <v>#N/A</v>
      </c>
      <c r="W1034" s="124">
        <f t="shared" si="184"/>
        <v>0</v>
      </c>
    </row>
    <row r="1035" spans="9:23" x14ac:dyDescent="0.25">
      <c r="I1035" s="31">
        <v>0</v>
      </c>
      <c r="J1035" s="121">
        <f t="shared" si="178"/>
        <v>0</v>
      </c>
      <c r="K1035" s="122" t="e">
        <f>MAX(0,($F1035-0+PV(a!$E$8/12,2*$U1035*a!$E$9,$W1035,0,1)))</f>
        <v>#N/A</v>
      </c>
      <c r="L1035" s="122" t="e">
        <f t="shared" si="185"/>
        <v>#N/A</v>
      </c>
      <c r="M1035" s="114" t="e">
        <f t="shared" si="186"/>
        <v>#N/A</v>
      </c>
      <c r="N1035" s="122" t="e">
        <f>-1*PMT(a!$E$8/12,2*$U1035*a!$E$9,$F1035-a!$E$4-$I1035,0,1)</f>
        <v>#N/A</v>
      </c>
      <c r="O1035" s="123" t="e">
        <f>-1*PMT(a!$E$8/12,2*$U1035*a!$E$9,$F1035-a!$E$4-$J1035,0,1)</f>
        <v>#N/A</v>
      </c>
      <c r="P1035" s="123" t="e">
        <f t="shared" si="179"/>
        <v>#N/A</v>
      </c>
      <c r="Q1035" s="123" t="e">
        <f t="shared" si="180"/>
        <v>#N/A</v>
      </c>
      <c r="R1035" s="114" t="e">
        <f>IF($M1035&lt;$I1035,"Error",IF(AND($K1035&gt;$J1035,$M1035&gt;$K1035),"Error",IF(AND($K1035&lt;$J1035,$M1035&gt;$J1035),"Error",-1*PMT(a!$E$8/12,2*$U1035*a!$E$9,$F1035-$M1035-a!$E$4,0,1))))</f>
        <v>#N/A</v>
      </c>
      <c r="S1035" s="32">
        <f t="shared" si="181"/>
        <v>1</v>
      </c>
      <c r="T1035" s="33" t="e">
        <f t="shared" si="182"/>
        <v>#N/A</v>
      </c>
      <c r="U1035" s="33" t="e">
        <f t="shared" si="187"/>
        <v>#N/A</v>
      </c>
      <c r="V1035" s="33" t="e">
        <f t="shared" si="183"/>
        <v>#N/A</v>
      </c>
      <c r="W1035" s="124">
        <f t="shared" si="184"/>
        <v>0</v>
      </c>
    </row>
    <row r="1036" spans="9:23" x14ac:dyDescent="0.25">
      <c r="I1036" s="31">
        <v>0</v>
      </c>
      <c r="J1036" s="121">
        <f t="shared" si="178"/>
        <v>0</v>
      </c>
      <c r="K1036" s="122" t="e">
        <f>MAX(0,($F1036-0+PV(a!$E$8/12,2*$U1036*a!$E$9,$W1036,0,1)))</f>
        <v>#N/A</v>
      </c>
      <c r="L1036" s="122" t="e">
        <f t="shared" si="185"/>
        <v>#N/A</v>
      </c>
      <c r="M1036" s="114" t="e">
        <f t="shared" si="186"/>
        <v>#N/A</v>
      </c>
      <c r="N1036" s="122" t="e">
        <f>-1*PMT(a!$E$8/12,2*$U1036*a!$E$9,$F1036-a!$E$4-$I1036,0,1)</f>
        <v>#N/A</v>
      </c>
      <c r="O1036" s="123" t="e">
        <f>-1*PMT(a!$E$8/12,2*$U1036*a!$E$9,$F1036-a!$E$4-$J1036,0,1)</f>
        <v>#N/A</v>
      </c>
      <c r="P1036" s="123" t="e">
        <f t="shared" si="179"/>
        <v>#N/A</v>
      </c>
      <c r="Q1036" s="123" t="e">
        <f t="shared" si="180"/>
        <v>#N/A</v>
      </c>
      <c r="R1036" s="114" t="e">
        <f>IF($M1036&lt;$I1036,"Error",IF(AND($K1036&gt;$J1036,$M1036&gt;$K1036),"Error",IF(AND($K1036&lt;$J1036,$M1036&gt;$J1036),"Error",-1*PMT(a!$E$8/12,2*$U1036*a!$E$9,$F1036-$M1036-a!$E$4,0,1))))</f>
        <v>#N/A</v>
      </c>
      <c r="S1036" s="32">
        <f t="shared" si="181"/>
        <v>1</v>
      </c>
      <c r="T1036" s="33" t="e">
        <f t="shared" si="182"/>
        <v>#N/A</v>
      </c>
      <c r="U1036" s="33" t="e">
        <f t="shared" si="187"/>
        <v>#N/A</v>
      </c>
      <c r="V1036" s="33" t="e">
        <f t="shared" si="183"/>
        <v>#N/A</v>
      </c>
      <c r="W1036" s="124">
        <f t="shared" si="184"/>
        <v>0</v>
      </c>
    </row>
    <row r="1037" spans="9:23" x14ac:dyDescent="0.25">
      <c r="I1037" s="31">
        <v>0</v>
      </c>
      <c r="J1037" s="121">
        <f t="shared" si="178"/>
        <v>0</v>
      </c>
      <c r="K1037" s="122" t="e">
        <f>MAX(0,($F1037-0+PV(a!$E$8/12,2*$U1037*a!$E$9,$W1037,0,1)))</f>
        <v>#N/A</v>
      </c>
      <c r="L1037" s="122" t="e">
        <f t="shared" si="185"/>
        <v>#N/A</v>
      </c>
      <c r="M1037" s="114" t="e">
        <f t="shared" si="186"/>
        <v>#N/A</v>
      </c>
      <c r="N1037" s="122" t="e">
        <f>-1*PMT(a!$E$8/12,2*$U1037*a!$E$9,$F1037-a!$E$4-$I1037,0,1)</f>
        <v>#N/A</v>
      </c>
      <c r="O1037" s="123" t="e">
        <f>-1*PMT(a!$E$8/12,2*$U1037*a!$E$9,$F1037-a!$E$4-$J1037,0,1)</f>
        <v>#N/A</v>
      </c>
      <c r="P1037" s="123" t="e">
        <f t="shared" si="179"/>
        <v>#N/A</v>
      </c>
      <c r="Q1037" s="123" t="e">
        <f t="shared" si="180"/>
        <v>#N/A</v>
      </c>
      <c r="R1037" s="114" t="e">
        <f>IF($M1037&lt;$I1037,"Error",IF(AND($K1037&gt;$J1037,$M1037&gt;$K1037),"Error",IF(AND($K1037&lt;$J1037,$M1037&gt;$J1037),"Error",-1*PMT(a!$E$8/12,2*$U1037*a!$E$9,$F1037-$M1037-a!$E$4,0,1))))</f>
        <v>#N/A</v>
      </c>
      <c r="S1037" s="32">
        <f t="shared" si="181"/>
        <v>1</v>
      </c>
      <c r="T1037" s="33" t="e">
        <f t="shared" si="182"/>
        <v>#N/A</v>
      </c>
      <c r="U1037" s="33" t="e">
        <f t="shared" si="187"/>
        <v>#N/A</v>
      </c>
      <c r="V1037" s="33" t="e">
        <f t="shared" si="183"/>
        <v>#N/A</v>
      </c>
      <c r="W1037" s="124">
        <f t="shared" si="184"/>
        <v>0</v>
      </c>
    </row>
    <row r="1038" spans="9:23" x14ac:dyDescent="0.25">
      <c r="I1038" s="31">
        <v>0</v>
      </c>
      <c r="J1038" s="121">
        <f t="shared" si="178"/>
        <v>0</v>
      </c>
      <c r="K1038" s="122" t="e">
        <f>MAX(0,($F1038-0+PV(a!$E$8/12,2*$U1038*a!$E$9,$W1038,0,1)))</f>
        <v>#N/A</v>
      </c>
      <c r="L1038" s="122" t="e">
        <f t="shared" si="185"/>
        <v>#N/A</v>
      </c>
      <c r="M1038" s="114" t="e">
        <f t="shared" si="186"/>
        <v>#N/A</v>
      </c>
      <c r="N1038" s="122" t="e">
        <f>-1*PMT(a!$E$8/12,2*$U1038*a!$E$9,$F1038-a!$E$4-$I1038,0,1)</f>
        <v>#N/A</v>
      </c>
      <c r="O1038" s="123" t="e">
        <f>-1*PMT(a!$E$8/12,2*$U1038*a!$E$9,$F1038-a!$E$4-$J1038,0,1)</f>
        <v>#N/A</v>
      </c>
      <c r="P1038" s="123" t="e">
        <f t="shared" si="179"/>
        <v>#N/A</v>
      </c>
      <c r="Q1038" s="123" t="e">
        <f t="shared" si="180"/>
        <v>#N/A</v>
      </c>
      <c r="R1038" s="114" t="e">
        <f>IF($M1038&lt;$I1038,"Error",IF(AND($K1038&gt;$J1038,$M1038&gt;$K1038),"Error",IF(AND($K1038&lt;$J1038,$M1038&gt;$J1038),"Error",-1*PMT(a!$E$8/12,2*$U1038*a!$E$9,$F1038-$M1038-a!$E$4,0,1))))</f>
        <v>#N/A</v>
      </c>
      <c r="S1038" s="32">
        <f t="shared" si="181"/>
        <v>1</v>
      </c>
      <c r="T1038" s="33" t="e">
        <f t="shared" si="182"/>
        <v>#N/A</v>
      </c>
      <c r="U1038" s="33" t="e">
        <f t="shared" si="187"/>
        <v>#N/A</v>
      </c>
      <c r="V1038" s="33" t="e">
        <f t="shared" si="183"/>
        <v>#N/A</v>
      </c>
      <c r="W1038" s="124">
        <f t="shared" si="184"/>
        <v>0</v>
      </c>
    </row>
    <row r="1039" spans="9:23" x14ac:dyDescent="0.25">
      <c r="I1039" s="31">
        <v>0</v>
      </c>
      <c r="J1039" s="121">
        <f t="shared" si="178"/>
        <v>0</v>
      </c>
      <c r="K1039" s="122" t="e">
        <f>MAX(0,($F1039-0+PV(a!$E$8/12,2*$U1039*a!$E$9,$W1039,0,1)))</f>
        <v>#N/A</v>
      </c>
      <c r="L1039" s="122" t="e">
        <f t="shared" si="185"/>
        <v>#N/A</v>
      </c>
      <c r="M1039" s="114" t="e">
        <f t="shared" si="186"/>
        <v>#N/A</v>
      </c>
      <c r="N1039" s="122" t="e">
        <f>-1*PMT(a!$E$8/12,2*$U1039*a!$E$9,$F1039-a!$E$4-$I1039,0,1)</f>
        <v>#N/A</v>
      </c>
      <c r="O1039" s="123" t="e">
        <f>-1*PMT(a!$E$8/12,2*$U1039*a!$E$9,$F1039-a!$E$4-$J1039,0,1)</f>
        <v>#N/A</v>
      </c>
      <c r="P1039" s="123" t="e">
        <f t="shared" si="179"/>
        <v>#N/A</v>
      </c>
      <c r="Q1039" s="123" t="e">
        <f t="shared" si="180"/>
        <v>#N/A</v>
      </c>
      <c r="R1039" s="114" t="e">
        <f>IF($M1039&lt;$I1039,"Error",IF(AND($K1039&gt;$J1039,$M1039&gt;$K1039),"Error",IF(AND($K1039&lt;$J1039,$M1039&gt;$J1039),"Error",-1*PMT(a!$E$8/12,2*$U1039*a!$E$9,$F1039-$M1039-a!$E$4,0,1))))</f>
        <v>#N/A</v>
      </c>
      <c r="S1039" s="32">
        <f t="shared" si="181"/>
        <v>1</v>
      </c>
      <c r="T1039" s="33" t="e">
        <f t="shared" si="182"/>
        <v>#N/A</v>
      </c>
      <c r="U1039" s="33" t="e">
        <f t="shared" si="187"/>
        <v>#N/A</v>
      </c>
      <c r="V1039" s="33" t="e">
        <f t="shared" si="183"/>
        <v>#N/A</v>
      </c>
      <c r="W1039" s="124">
        <f t="shared" si="184"/>
        <v>0</v>
      </c>
    </row>
    <row r="1040" spans="9:23" x14ac:dyDescent="0.25">
      <c r="I1040" s="31">
        <v>0</v>
      </c>
      <c r="J1040" s="121">
        <f t="shared" si="178"/>
        <v>0</v>
      </c>
      <c r="K1040" s="122" t="e">
        <f>MAX(0,($F1040-0+PV(a!$E$8/12,2*$U1040*a!$E$9,$W1040,0,1)))</f>
        <v>#N/A</v>
      </c>
      <c r="L1040" s="122" t="e">
        <f t="shared" si="185"/>
        <v>#N/A</v>
      </c>
      <c r="M1040" s="114" t="e">
        <f t="shared" si="186"/>
        <v>#N/A</v>
      </c>
      <c r="N1040" s="122" t="e">
        <f>-1*PMT(a!$E$8/12,2*$U1040*a!$E$9,$F1040-a!$E$4-$I1040,0,1)</f>
        <v>#N/A</v>
      </c>
      <c r="O1040" s="123" t="e">
        <f>-1*PMT(a!$E$8/12,2*$U1040*a!$E$9,$F1040-a!$E$4-$J1040,0,1)</f>
        <v>#N/A</v>
      </c>
      <c r="P1040" s="123" t="e">
        <f t="shared" si="179"/>
        <v>#N/A</v>
      </c>
      <c r="Q1040" s="123" t="e">
        <f t="shared" si="180"/>
        <v>#N/A</v>
      </c>
      <c r="R1040" s="114" t="e">
        <f>IF($M1040&lt;$I1040,"Error",IF(AND($K1040&gt;$J1040,$M1040&gt;$K1040),"Error",IF(AND($K1040&lt;$J1040,$M1040&gt;$J1040),"Error",-1*PMT(a!$E$8/12,2*$U1040*a!$E$9,$F1040-$M1040-a!$E$4,0,1))))</f>
        <v>#N/A</v>
      </c>
      <c r="S1040" s="32">
        <f t="shared" si="181"/>
        <v>1</v>
      </c>
      <c r="T1040" s="33" t="e">
        <f t="shared" si="182"/>
        <v>#N/A</v>
      </c>
      <c r="U1040" s="33" t="e">
        <f t="shared" si="187"/>
        <v>#N/A</v>
      </c>
      <c r="V1040" s="33" t="e">
        <f t="shared" si="183"/>
        <v>#N/A</v>
      </c>
      <c r="W1040" s="124">
        <f t="shared" si="184"/>
        <v>0</v>
      </c>
    </row>
    <row r="1041" spans="9:23" x14ac:dyDescent="0.25">
      <c r="I1041" s="31">
        <v>0</v>
      </c>
      <c r="J1041" s="121">
        <f t="shared" si="178"/>
        <v>0</v>
      </c>
      <c r="K1041" s="122" t="e">
        <f>MAX(0,($F1041-0+PV(a!$E$8/12,2*$U1041*a!$E$9,$W1041,0,1)))</f>
        <v>#N/A</v>
      </c>
      <c r="L1041" s="122" t="e">
        <f t="shared" si="185"/>
        <v>#N/A</v>
      </c>
      <c r="M1041" s="114" t="e">
        <f t="shared" si="186"/>
        <v>#N/A</v>
      </c>
      <c r="N1041" s="122" t="e">
        <f>-1*PMT(a!$E$8/12,2*$U1041*a!$E$9,$F1041-a!$E$4-$I1041,0,1)</f>
        <v>#N/A</v>
      </c>
      <c r="O1041" s="123" t="e">
        <f>-1*PMT(a!$E$8/12,2*$U1041*a!$E$9,$F1041-a!$E$4-$J1041,0,1)</f>
        <v>#N/A</v>
      </c>
      <c r="P1041" s="123" t="e">
        <f t="shared" si="179"/>
        <v>#N/A</v>
      </c>
      <c r="Q1041" s="123" t="e">
        <f t="shared" si="180"/>
        <v>#N/A</v>
      </c>
      <c r="R1041" s="114" t="e">
        <f>IF($M1041&lt;$I1041,"Error",IF(AND($K1041&gt;$J1041,$M1041&gt;$K1041),"Error",IF(AND($K1041&lt;$J1041,$M1041&gt;$J1041),"Error",-1*PMT(a!$E$8/12,2*$U1041*a!$E$9,$F1041-$M1041-a!$E$4,0,1))))</f>
        <v>#N/A</v>
      </c>
      <c r="S1041" s="32">
        <f t="shared" si="181"/>
        <v>1</v>
      </c>
      <c r="T1041" s="33" t="e">
        <f t="shared" si="182"/>
        <v>#N/A</v>
      </c>
      <c r="U1041" s="33" t="e">
        <f t="shared" si="187"/>
        <v>#N/A</v>
      </c>
      <c r="V1041" s="33" t="e">
        <f t="shared" si="183"/>
        <v>#N/A</v>
      </c>
      <c r="W1041" s="124">
        <f t="shared" si="184"/>
        <v>0</v>
      </c>
    </row>
    <row r="1042" spans="9:23" x14ac:dyDescent="0.25">
      <c r="I1042" s="31">
        <v>0</v>
      </c>
      <c r="J1042" s="121">
        <f t="shared" si="178"/>
        <v>0</v>
      </c>
      <c r="K1042" s="122" t="e">
        <f>MAX(0,($F1042-0+PV(a!$E$8/12,2*$U1042*a!$E$9,$W1042,0,1)))</f>
        <v>#N/A</v>
      </c>
      <c r="L1042" s="122" t="e">
        <f t="shared" si="185"/>
        <v>#N/A</v>
      </c>
      <c r="M1042" s="114" t="e">
        <f t="shared" si="186"/>
        <v>#N/A</v>
      </c>
      <c r="N1042" s="122" t="e">
        <f>-1*PMT(a!$E$8/12,2*$U1042*a!$E$9,$F1042-a!$E$4-$I1042,0,1)</f>
        <v>#N/A</v>
      </c>
      <c r="O1042" s="123" t="e">
        <f>-1*PMT(a!$E$8/12,2*$U1042*a!$E$9,$F1042-a!$E$4-$J1042,0,1)</f>
        <v>#N/A</v>
      </c>
      <c r="P1042" s="123" t="e">
        <f t="shared" si="179"/>
        <v>#N/A</v>
      </c>
      <c r="Q1042" s="123" t="e">
        <f t="shared" si="180"/>
        <v>#N/A</v>
      </c>
      <c r="R1042" s="114" t="e">
        <f>IF($M1042&lt;$I1042,"Error",IF(AND($K1042&gt;$J1042,$M1042&gt;$K1042),"Error",IF(AND($K1042&lt;$J1042,$M1042&gt;$J1042),"Error",-1*PMT(a!$E$8/12,2*$U1042*a!$E$9,$F1042-$M1042-a!$E$4,0,1))))</f>
        <v>#N/A</v>
      </c>
      <c r="S1042" s="32">
        <f t="shared" si="181"/>
        <v>1</v>
      </c>
      <c r="T1042" s="33" t="e">
        <f t="shared" si="182"/>
        <v>#N/A</v>
      </c>
      <c r="U1042" s="33" t="e">
        <f t="shared" si="187"/>
        <v>#N/A</v>
      </c>
      <c r="V1042" s="33" t="e">
        <f t="shared" si="183"/>
        <v>#N/A</v>
      </c>
      <c r="W1042" s="124">
        <f t="shared" si="184"/>
        <v>0</v>
      </c>
    </row>
    <row r="1043" spans="9:23" x14ac:dyDescent="0.25">
      <c r="I1043" s="31">
        <v>0</v>
      </c>
      <c r="J1043" s="121">
        <f t="shared" si="178"/>
        <v>0</v>
      </c>
      <c r="K1043" s="122" t="e">
        <f>MAX(0,($F1043-0+PV(a!$E$8/12,2*$U1043*a!$E$9,$W1043,0,1)))</f>
        <v>#N/A</v>
      </c>
      <c r="L1043" s="122" t="e">
        <f t="shared" si="185"/>
        <v>#N/A</v>
      </c>
      <c r="M1043" s="114" t="e">
        <f t="shared" si="186"/>
        <v>#N/A</v>
      </c>
      <c r="N1043" s="122" t="e">
        <f>-1*PMT(a!$E$8/12,2*$U1043*a!$E$9,$F1043-a!$E$4-$I1043,0,1)</f>
        <v>#N/A</v>
      </c>
      <c r="O1043" s="123" t="e">
        <f>-1*PMT(a!$E$8/12,2*$U1043*a!$E$9,$F1043-a!$E$4-$J1043,0,1)</f>
        <v>#N/A</v>
      </c>
      <c r="P1043" s="123" t="e">
        <f t="shared" si="179"/>
        <v>#N/A</v>
      </c>
      <c r="Q1043" s="123" t="e">
        <f t="shared" si="180"/>
        <v>#N/A</v>
      </c>
      <c r="R1043" s="114" t="e">
        <f>IF($M1043&lt;$I1043,"Error",IF(AND($K1043&gt;$J1043,$M1043&gt;$K1043),"Error",IF(AND($K1043&lt;$J1043,$M1043&gt;$J1043),"Error",-1*PMT(a!$E$8/12,2*$U1043*a!$E$9,$F1043-$M1043-a!$E$4,0,1))))</f>
        <v>#N/A</v>
      </c>
      <c r="S1043" s="32">
        <f t="shared" si="181"/>
        <v>1</v>
      </c>
      <c r="T1043" s="33" t="e">
        <f t="shared" si="182"/>
        <v>#N/A</v>
      </c>
      <c r="U1043" s="33" t="e">
        <f t="shared" si="187"/>
        <v>#N/A</v>
      </c>
      <c r="V1043" s="33" t="e">
        <f t="shared" si="183"/>
        <v>#N/A</v>
      </c>
      <c r="W1043" s="124">
        <f t="shared" si="184"/>
        <v>0</v>
      </c>
    </row>
    <row r="1044" spans="9:23" x14ac:dyDescent="0.25">
      <c r="I1044" s="31">
        <v>0</v>
      </c>
      <c r="J1044" s="121">
        <f t="shared" si="178"/>
        <v>0</v>
      </c>
      <c r="K1044" s="122" t="e">
        <f>MAX(0,($F1044-0+PV(a!$E$8/12,2*$U1044*a!$E$9,$W1044,0,1)))</f>
        <v>#N/A</v>
      </c>
      <c r="L1044" s="122" t="e">
        <f t="shared" si="185"/>
        <v>#N/A</v>
      </c>
      <c r="M1044" s="114" t="e">
        <f t="shared" si="186"/>
        <v>#N/A</v>
      </c>
      <c r="N1044" s="122" t="e">
        <f>-1*PMT(a!$E$8/12,2*$U1044*a!$E$9,$F1044-a!$E$4-$I1044,0,1)</f>
        <v>#N/A</v>
      </c>
      <c r="O1044" s="123" t="e">
        <f>-1*PMT(a!$E$8/12,2*$U1044*a!$E$9,$F1044-a!$E$4-$J1044,0,1)</f>
        <v>#N/A</v>
      </c>
      <c r="P1044" s="123" t="e">
        <f t="shared" si="179"/>
        <v>#N/A</v>
      </c>
      <c r="Q1044" s="123" t="e">
        <f t="shared" si="180"/>
        <v>#N/A</v>
      </c>
      <c r="R1044" s="114" t="e">
        <f>IF($M1044&lt;$I1044,"Error",IF(AND($K1044&gt;$J1044,$M1044&gt;$K1044),"Error",IF(AND($K1044&lt;$J1044,$M1044&gt;$J1044),"Error",-1*PMT(a!$E$8/12,2*$U1044*a!$E$9,$F1044-$M1044-a!$E$4,0,1))))</f>
        <v>#N/A</v>
      </c>
      <c r="S1044" s="32">
        <f t="shared" si="181"/>
        <v>1</v>
      </c>
      <c r="T1044" s="33" t="e">
        <f t="shared" si="182"/>
        <v>#N/A</v>
      </c>
      <c r="U1044" s="33" t="e">
        <f t="shared" si="187"/>
        <v>#N/A</v>
      </c>
      <c r="V1044" s="33" t="e">
        <f t="shared" si="183"/>
        <v>#N/A</v>
      </c>
      <c r="W1044" s="124">
        <f t="shared" si="184"/>
        <v>0</v>
      </c>
    </row>
    <row r="1045" spans="9:23" x14ac:dyDescent="0.25">
      <c r="I1045" s="31">
        <v>0</v>
      </c>
      <c r="J1045" s="121">
        <f t="shared" si="178"/>
        <v>0</v>
      </c>
      <c r="K1045" s="122" t="e">
        <f>MAX(0,($F1045-0+PV(a!$E$8/12,2*$U1045*a!$E$9,$W1045,0,1)))</f>
        <v>#N/A</v>
      </c>
      <c r="L1045" s="122" t="e">
        <f t="shared" si="185"/>
        <v>#N/A</v>
      </c>
      <c r="M1045" s="114" t="e">
        <f t="shared" si="186"/>
        <v>#N/A</v>
      </c>
      <c r="N1045" s="122" t="e">
        <f>-1*PMT(a!$E$8/12,2*$U1045*a!$E$9,$F1045-a!$E$4-$I1045,0,1)</f>
        <v>#N/A</v>
      </c>
      <c r="O1045" s="123" t="e">
        <f>-1*PMT(a!$E$8/12,2*$U1045*a!$E$9,$F1045-a!$E$4-$J1045,0,1)</f>
        <v>#N/A</v>
      </c>
      <c r="P1045" s="123" t="e">
        <f t="shared" si="179"/>
        <v>#N/A</v>
      </c>
      <c r="Q1045" s="123" t="e">
        <f t="shared" si="180"/>
        <v>#N/A</v>
      </c>
      <c r="R1045" s="114" t="e">
        <f>IF($M1045&lt;$I1045,"Error",IF(AND($K1045&gt;$J1045,$M1045&gt;$K1045),"Error",IF(AND($K1045&lt;$J1045,$M1045&gt;$J1045),"Error",-1*PMT(a!$E$8/12,2*$U1045*a!$E$9,$F1045-$M1045-a!$E$4,0,1))))</f>
        <v>#N/A</v>
      </c>
      <c r="S1045" s="32">
        <f t="shared" si="181"/>
        <v>1</v>
      </c>
      <c r="T1045" s="33" t="e">
        <f t="shared" si="182"/>
        <v>#N/A</v>
      </c>
      <c r="U1045" s="33" t="e">
        <f t="shared" si="187"/>
        <v>#N/A</v>
      </c>
      <c r="V1045" s="33" t="e">
        <f t="shared" si="183"/>
        <v>#N/A</v>
      </c>
      <c r="W1045" s="124">
        <f t="shared" si="184"/>
        <v>0</v>
      </c>
    </row>
    <row r="1046" spans="9:23" x14ac:dyDescent="0.25">
      <c r="I1046" s="31">
        <v>0</v>
      </c>
      <c r="J1046" s="121">
        <f t="shared" ref="J1046:J1109" si="188">F1046*0.25</f>
        <v>0</v>
      </c>
      <c r="K1046" s="122" t="e">
        <f>MAX(0,($F1046-0+PV(a!$E$8/12,2*$U1046*a!$E$9,$W1046,0,1)))</f>
        <v>#N/A</v>
      </c>
      <c r="L1046" s="122" t="e">
        <f t="shared" si="185"/>
        <v>#N/A</v>
      </c>
      <c r="M1046" s="114" t="e">
        <f t="shared" si="186"/>
        <v>#N/A</v>
      </c>
      <c r="N1046" s="122" t="e">
        <f>-1*PMT(a!$E$8/12,2*$U1046*a!$E$9,$F1046-a!$E$4-$I1046,0,1)</f>
        <v>#N/A</v>
      </c>
      <c r="O1046" s="123" t="e">
        <f>-1*PMT(a!$E$8/12,2*$U1046*a!$E$9,$F1046-a!$E$4-$J1046,0,1)</f>
        <v>#N/A</v>
      </c>
      <c r="P1046" s="123" t="e">
        <f t="shared" si="179"/>
        <v>#N/A</v>
      </c>
      <c r="Q1046" s="123" t="e">
        <f t="shared" si="180"/>
        <v>#N/A</v>
      </c>
      <c r="R1046" s="114" t="e">
        <f>IF($M1046&lt;$I1046,"Error",IF(AND($K1046&gt;$J1046,$M1046&gt;$K1046),"Error",IF(AND($K1046&lt;$J1046,$M1046&gt;$J1046),"Error",-1*PMT(a!$E$8/12,2*$U1046*a!$E$9,$F1046-$M1046-a!$E$4,0,1))))</f>
        <v>#N/A</v>
      </c>
      <c r="S1046" s="32">
        <f t="shared" si="181"/>
        <v>1</v>
      </c>
      <c r="T1046" s="33" t="e">
        <f t="shared" si="182"/>
        <v>#N/A</v>
      </c>
      <c r="U1046" s="33" t="e">
        <f t="shared" si="187"/>
        <v>#N/A</v>
      </c>
      <c r="V1046" s="33" t="e">
        <f t="shared" si="183"/>
        <v>#N/A</v>
      </c>
      <c r="W1046" s="124">
        <f t="shared" si="184"/>
        <v>0</v>
      </c>
    </row>
    <row r="1047" spans="9:23" x14ac:dyDescent="0.25">
      <c r="I1047" s="31">
        <v>0</v>
      </c>
      <c r="J1047" s="121">
        <f t="shared" si="188"/>
        <v>0</v>
      </c>
      <c r="K1047" s="122" t="e">
        <f>MAX(0,($F1047-0+PV(a!$E$8/12,2*$U1047*a!$E$9,$W1047,0,1)))</f>
        <v>#N/A</v>
      </c>
      <c r="L1047" s="122" t="e">
        <f t="shared" si="185"/>
        <v>#N/A</v>
      </c>
      <c r="M1047" s="114" t="e">
        <f t="shared" si="186"/>
        <v>#N/A</v>
      </c>
      <c r="N1047" s="122" t="e">
        <f>-1*PMT(a!$E$8/12,2*$U1047*a!$E$9,$F1047-a!$E$4-$I1047,0,1)</f>
        <v>#N/A</v>
      </c>
      <c r="O1047" s="123" t="e">
        <f>-1*PMT(a!$E$8/12,2*$U1047*a!$E$9,$F1047-a!$E$4-$J1047,0,1)</f>
        <v>#N/A</v>
      </c>
      <c r="P1047" s="123" t="e">
        <f t="shared" si="179"/>
        <v>#N/A</v>
      </c>
      <c r="Q1047" s="123" t="e">
        <f t="shared" si="180"/>
        <v>#N/A</v>
      </c>
      <c r="R1047" s="114" t="e">
        <f>IF($M1047&lt;$I1047,"Error",IF(AND($K1047&gt;$J1047,$M1047&gt;$K1047),"Error",IF(AND($K1047&lt;$J1047,$M1047&gt;$J1047),"Error",-1*PMT(a!$E$8/12,2*$U1047*a!$E$9,$F1047-$M1047-a!$E$4,0,1))))</f>
        <v>#N/A</v>
      </c>
      <c r="S1047" s="32">
        <f t="shared" si="181"/>
        <v>1</v>
      </c>
      <c r="T1047" s="33" t="e">
        <f t="shared" si="182"/>
        <v>#N/A</v>
      </c>
      <c r="U1047" s="33" t="e">
        <f t="shared" si="187"/>
        <v>#N/A</v>
      </c>
      <c r="V1047" s="33" t="e">
        <f t="shared" si="183"/>
        <v>#N/A</v>
      </c>
      <c r="W1047" s="124">
        <f t="shared" si="184"/>
        <v>0</v>
      </c>
    </row>
    <row r="1048" spans="9:23" x14ac:dyDescent="0.25">
      <c r="I1048" s="31">
        <v>0</v>
      </c>
      <c r="J1048" s="121">
        <f t="shared" si="188"/>
        <v>0</v>
      </c>
      <c r="K1048" s="122" t="e">
        <f>MAX(0,($F1048-0+PV(a!$E$8/12,2*$U1048*a!$E$9,$W1048,0,1)))</f>
        <v>#N/A</v>
      </c>
      <c r="L1048" s="122" t="e">
        <f t="shared" si="185"/>
        <v>#N/A</v>
      </c>
      <c r="M1048" s="114" t="e">
        <f t="shared" si="186"/>
        <v>#N/A</v>
      </c>
      <c r="N1048" s="122" t="e">
        <f>-1*PMT(a!$E$8/12,2*$U1048*a!$E$9,$F1048-a!$E$4-$I1048,0,1)</f>
        <v>#N/A</v>
      </c>
      <c r="O1048" s="123" t="e">
        <f>-1*PMT(a!$E$8/12,2*$U1048*a!$E$9,$F1048-a!$E$4-$J1048,0,1)</f>
        <v>#N/A</v>
      </c>
      <c r="P1048" s="123" t="e">
        <f t="shared" si="179"/>
        <v>#N/A</v>
      </c>
      <c r="Q1048" s="123" t="e">
        <f t="shared" si="180"/>
        <v>#N/A</v>
      </c>
      <c r="R1048" s="114" t="e">
        <f>IF($M1048&lt;$I1048,"Error",IF(AND($K1048&gt;$J1048,$M1048&gt;$K1048),"Error",IF(AND($K1048&lt;$J1048,$M1048&gt;$J1048),"Error",-1*PMT(a!$E$8/12,2*$U1048*a!$E$9,$F1048-$M1048-a!$E$4,0,1))))</f>
        <v>#N/A</v>
      </c>
      <c r="S1048" s="32">
        <f t="shared" si="181"/>
        <v>1</v>
      </c>
      <c r="T1048" s="33" t="e">
        <f t="shared" si="182"/>
        <v>#N/A</v>
      </c>
      <c r="U1048" s="33" t="e">
        <f t="shared" si="187"/>
        <v>#N/A</v>
      </c>
      <c r="V1048" s="33" t="e">
        <f t="shared" si="183"/>
        <v>#N/A</v>
      </c>
      <c r="W1048" s="124">
        <f t="shared" si="184"/>
        <v>0</v>
      </c>
    </row>
    <row r="1049" spans="9:23" x14ac:dyDescent="0.25">
      <c r="I1049" s="31">
        <v>0</v>
      </c>
      <c r="J1049" s="121">
        <f t="shared" si="188"/>
        <v>0</v>
      </c>
      <c r="K1049" s="122" t="e">
        <f>MAX(0,($F1049-0+PV(a!$E$8/12,2*$U1049*a!$E$9,$W1049,0,1)))</f>
        <v>#N/A</v>
      </c>
      <c r="L1049" s="122" t="e">
        <f t="shared" si="185"/>
        <v>#N/A</v>
      </c>
      <c r="M1049" s="114" t="e">
        <f t="shared" si="186"/>
        <v>#N/A</v>
      </c>
      <c r="N1049" s="122" t="e">
        <f>-1*PMT(a!$E$8/12,2*$U1049*a!$E$9,$F1049-a!$E$4-$I1049,0,1)</f>
        <v>#N/A</v>
      </c>
      <c r="O1049" s="123" t="e">
        <f>-1*PMT(a!$E$8/12,2*$U1049*a!$E$9,$F1049-a!$E$4-$J1049,0,1)</f>
        <v>#N/A</v>
      </c>
      <c r="P1049" s="123" t="e">
        <f t="shared" si="179"/>
        <v>#N/A</v>
      </c>
      <c r="Q1049" s="123" t="e">
        <f t="shared" si="180"/>
        <v>#N/A</v>
      </c>
      <c r="R1049" s="114" t="e">
        <f>IF($M1049&lt;$I1049,"Error",IF(AND($K1049&gt;$J1049,$M1049&gt;$K1049),"Error",IF(AND($K1049&lt;$J1049,$M1049&gt;$J1049),"Error",-1*PMT(a!$E$8/12,2*$U1049*a!$E$9,$F1049-$M1049-a!$E$4,0,1))))</f>
        <v>#N/A</v>
      </c>
      <c r="S1049" s="32">
        <f t="shared" si="181"/>
        <v>1</v>
      </c>
      <c r="T1049" s="33" t="e">
        <f t="shared" si="182"/>
        <v>#N/A</v>
      </c>
      <c r="U1049" s="33" t="e">
        <f t="shared" si="187"/>
        <v>#N/A</v>
      </c>
      <c r="V1049" s="33" t="e">
        <f t="shared" si="183"/>
        <v>#N/A</v>
      </c>
      <c r="W1049" s="124">
        <f t="shared" si="184"/>
        <v>0</v>
      </c>
    </row>
    <row r="1050" spans="9:23" x14ac:dyDescent="0.25">
      <c r="I1050" s="31">
        <v>0</v>
      </c>
      <c r="J1050" s="121">
        <f t="shared" si="188"/>
        <v>0</v>
      </c>
      <c r="K1050" s="122" t="e">
        <f>MAX(0,($F1050-0+PV(a!$E$8/12,2*$U1050*a!$E$9,$W1050,0,1)))</f>
        <v>#N/A</v>
      </c>
      <c r="L1050" s="122" t="e">
        <f t="shared" si="185"/>
        <v>#N/A</v>
      </c>
      <c r="M1050" s="114" t="e">
        <f t="shared" si="186"/>
        <v>#N/A</v>
      </c>
      <c r="N1050" s="122" t="e">
        <f>-1*PMT(a!$E$8/12,2*$U1050*a!$E$9,$F1050-a!$E$4-$I1050,0,1)</f>
        <v>#N/A</v>
      </c>
      <c r="O1050" s="123" t="e">
        <f>-1*PMT(a!$E$8/12,2*$U1050*a!$E$9,$F1050-a!$E$4-$J1050,0,1)</f>
        <v>#N/A</v>
      </c>
      <c r="P1050" s="123" t="e">
        <f t="shared" si="179"/>
        <v>#N/A</v>
      </c>
      <c r="Q1050" s="123" t="e">
        <f t="shared" si="180"/>
        <v>#N/A</v>
      </c>
      <c r="R1050" s="114" t="e">
        <f>IF($M1050&lt;$I1050,"Error",IF(AND($K1050&gt;$J1050,$M1050&gt;$K1050),"Error",IF(AND($K1050&lt;$J1050,$M1050&gt;$J1050),"Error",-1*PMT(a!$E$8/12,2*$U1050*a!$E$9,$F1050-$M1050-a!$E$4,0,1))))</f>
        <v>#N/A</v>
      </c>
      <c r="S1050" s="32">
        <f t="shared" si="181"/>
        <v>1</v>
      </c>
      <c r="T1050" s="33" t="e">
        <f t="shared" si="182"/>
        <v>#N/A</v>
      </c>
      <c r="U1050" s="33" t="e">
        <f t="shared" si="187"/>
        <v>#N/A</v>
      </c>
      <c r="V1050" s="33" t="e">
        <f t="shared" si="183"/>
        <v>#N/A</v>
      </c>
      <c r="W1050" s="124">
        <f t="shared" si="184"/>
        <v>0</v>
      </c>
    </row>
    <row r="1051" spans="9:23" x14ac:dyDescent="0.25">
      <c r="I1051" s="31">
        <v>0</v>
      </c>
      <c r="J1051" s="121">
        <f t="shared" si="188"/>
        <v>0</v>
      </c>
      <c r="K1051" s="122" t="e">
        <f>MAX(0,($F1051-0+PV(a!$E$8/12,2*$U1051*a!$E$9,$W1051,0,1)))</f>
        <v>#N/A</v>
      </c>
      <c r="L1051" s="122" t="e">
        <f t="shared" si="185"/>
        <v>#N/A</v>
      </c>
      <c r="M1051" s="114" t="e">
        <f t="shared" si="186"/>
        <v>#N/A</v>
      </c>
      <c r="N1051" s="122" t="e">
        <f>-1*PMT(a!$E$8/12,2*$U1051*a!$E$9,$F1051-a!$E$4-$I1051,0,1)</f>
        <v>#N/A</v>
      </c>
      <c r="O1051" s="123" t="e">
        <f>-1*PMT(a!$E$8/12,2*$U1051*a!$E$9,$F1051-a!$E$4-$J1051,0,1)</f>
        <v>#N/A</v>
      </c>
      <c r="P1051" s="123" t="e">
        <f t="shared" si="179"/>
        <v>#N/A</v>
      </c>
      <c r="Q1051" s="123" t="e">
        <f t="shared" si="180"/>
        <v>#N/A</v>
      </c>
      <c r="R1051" s="114" t="e">
        <f>IF($M1051&lt;$I1051,"Error",IF(AND($K1051&gt;$J1051,$M1051&gt;$K1051),"Error",IF(AND($K1051&lt;$J1051,$M1051&gt;$J1051),"Error",-1*PMT(a!$E$8/12,2*$U1051*a!$E$9,$F1051-$M1051-a!$E$4,0,1))))</f>
        <v>#N/A</v>
      </c>
      <c r="S1051" s="32">
        <f t="shared" si="181"/>
        <v>1</v>
      </c>
      <c r="T1051" s="33" t="e">
        <f t="shared" si="182"/>
        <v>#N/A</v>
      </c>
      <c r="U1051" s="33" t="e">
        <f t="shared" si="187"/>
        <v>#N/A</v>
      </c>
      <c r="V1051" s="33" t="e">
        <f t="shared" si="183"/>
        <v>#N/A</v>
      </c>
      <c r="W1051" s="124">
        <f t="shared" si="184"/>
        <v>0</v>
      </c>
    </row>
    <row r="1052" spans="9:23" x14ac:dyDescent="0.25">
      <c r="I1052" s="31">
        <v>0</v>
      </c>
      <c r="J1052" s="121">
        <f t="shared" si="188"/>
        <v>0</v>
      </c>
      <c r="K1052" s="122" t="e">
        <f>MAX(0,($F1052-0+PV(a!$E$8/12,2*$U1052*a!$E$9,$W1052,0,1)))</f>
        <v>#N/A</v>
      </c>
      <c r="L1052" s="122" t="e">
        <f t="shared" si="185"/>
        <v>#N/A</v>
      </c>
      <c r="M1052" s="114" t="e">
        <f t="shared" si="186"/>
        <v>#N/A</v>
      </c>
      <c r="N1052" s="122" t="e">
        <f>-1*PMT(a!$E$8/12,2*$U1052*a!$E$9,$F1052-a!$E$4-$I1052,0,1)</f>
        <v>#N/A</v>
      </c>
      <c r="O1052" s="123" t="e">
        <f>-1*PMT(a!$E$8/12,2*$U1052*a!$E$9,$F1052-a!$E$4-$J1052,0,1)</f>
        <v>#N/A</v>
      </c>
      <c r="P1052" s="123" t="e">
        <f t="shared" si="179"/>
        <v>#N/A</v>
      </c>
      <c r="Q1052" s="123" t="e">
        <f t="shared" si="180"/>
        <v>#N/A</v>
      </c>
      <c r="R1052" s="114" t="e">
        <f>IF($M1052&lt;$I1052,"Error",IF(AND($K1052&gt;$J1052,$M1052&gt;$K1052),"Error",IF(AND($K1052&lt;$J1052,$M1052&gt;$J1052),"Error",-1*PMT(a!$E$8/12,2*$U1052*a!$E$9,$F1052-$M1052-a!$E$4,0,1))))</f>
        <v>#N/A</v>
      </c>
      <c r="S1052" s="32">
        <f t="shared" si="181"/>
        <v>1</v>
      </c>
      <c r="T1052" s="33" t="e">
        <f t="shared" si="182"/>
        <v>#N/A</v>
      </c>
      <c r="U1052" s="33" t="e">
        <f t="shared" si="187"/>
        <v>#N/A</v>
      </c>
      <c r="V1052" s="33" t="e">
        <f t="shared" si="183"/>
        <v>#N/A</v>
      </c>
      <c r="W1052" s="124">
        <f t="shared" si="184"/>
        <v>0</v>
      </c>
    </row>
    <row r="1053" spans="9:23" x14ac:dyDescent="0.25">
      <c r="I1053" s="31">
        <v>0</v>
      </c>
      <c r="J1053" s="121">
        <f t="shared" si="188"/>
        <v>0</v>
      </c>
      <c r="K1053" s="122" t="e">
        <f>MAX(0,($F1053-0+PV(a!$E$8/12,2*$U1053*a!$E$9,$W1053,0,1)))</f>
        <v>#N/A</v>
      </c>
      <c r="L1053" s="122" t="e">
        <f t="shared" si="185"/>
        <v>#N/A</v>
      </c>
      <c r="M1053" s="114" t="e">
        <f t="shared" si="186"/>
        <v>#N/A</v>
      </c>
      <c r="N1053" s="122" t="e">
        <f>-1*PMT(a!$E$8/12,2*$U1053*a!$E$9,$F1053-a!$E$4-$I1053,0,1)</f>
        <v>#N/A</v>
      </c>
      <c r="O1053" s="123" t="e">
        <f>-1*PMT(a!$E$8/12,2*$U1053*a!$E$9,$F1053-a!$E$4-$J1053,0,1)</f>
        <v>#N/A</v>
      </c>
      <c r="P1053" s="123" t="e">
        <f t="shared" si="179"/>
        <v>#N/A</v>
      </c>
      <c r="Q1053" s="123" t="e">
        <f t="shared" si="180"/>
        <v>#N/A</v>
      </c>
      <c r="R1053" s="114" t="e">
        <f>IF($M1053&lt;$I1053,"Error",IF(AND($K1053&gt;$J1053,$M1053&gt;$K1053),"Error",IF(AND($K1053&lt;$J1053,$M1053&gt;$J1053),"Error",-1*PMT(a!$E$8/12,2*$U1053*a!$E$9,$F1053-$M1053-a!$E$4,0,1))))</f>
        <v>#N/A</v>
      </c>
      <c r="S1053" s="32">
        <f t="shared" si="181"/>
        <v>1</v>
      </c>
      <c r="T1053" s="33" t="e">
        <f t="shared" si="182"/>
        <v>#N/A</v>
      </c>
      <c r="U1053" s="33" t="e">
        <f t="shared" si="187"/>
        <v>#N/A</v>
      </c>
      <c r="V1053" s="33" t="e">
        <f t="shared" si="183"/>
        <v>#N/A</v>
      </c>
      <c r="W1053" s="124">
        <f t="shared" si="184"/>
        <v>0</v>
      </c>
    </row>
    <row r="1054" spans="9:23" x14ac:dyDescent="0.25">
      <c r="I1054" s="31">
        <v>0</v>
      </c>
      <c r="J1054" s="121">
        <f t="shared" si="188"/>
        <v>0</v>
      </c>
      <c r="K1054" s="122" t="e">
        <f>MAX(0,($F1054-0+PV(a!$E$8/12,2*$U1054*a!$E$9,$W1054,0,1)))</f>
        <v>#N/A</v>
      </c>
      <c r="L1054" s="122" t="e">
        <f t="shared" si="185"/>
        <v>#N/A</v>
      </c>
      <c r="M1054" s="114" t="e">
        <f t="shared" si="186"/>
        <v>#N/A</v>
      </c>
      <c r="N1054" s="122" t="e">
        <f>-1*PMT(a!$E$8/12,2*$U1054*a!$E$9,$F1054-a!$E$4-$I1054,0,1)</f>
        <v>#N/A</v>
      </c>
      <c r="O1054" s="123" t="e">
        <f>-1*PMT(a!$E$8/12,2*$U1054*a!$E$9,$F1054-a!$E$4-$J1054,0,1)</f>
        <v>#N/A</v>
      </c>
      <c r="P1054" s="123" t="e">
        <f t="shared" si="179"/>
        <v>#N/A</v>
      </c>
      <c r="Q1054" s="123" t="e">
        <f t="shared" si="180"/>
        <v>#N/A</v>
      </c>
      <c r="R1054" s="114" t="e">
        <f>IF($M1054&lt;$I1054,"Error",IF(AND($K1054&gt;$J1054,$M1054&gt;$K1054),"Error",IF(AND($K1054&lt;$J1054,$M1054&gt;$J1054),"Error",-1*PMT(a!$E$8/12,2*$U1054*a!$E$9,$F1054-$M1054-a!$E$4,0,1))))</f>
        <v>#N/A</v>
      </c>
      <c r="S1054" s="32">
        <f t="shared" si="181"/>
        <v>1</v>
      </c>
      <c r="T1054" s="33" t="e">
        <f t="shared" si="182"/>
        <v>#N/A</v>
      </c>
      <c r="U1054" s="33" t="e">
        <f t="shared" si="187"/>
        <v>#N/A</v>
      </c>
      <c r="V1054" s="33" t="e">
        <f t="shared" si="183"/>
        <v>#N/A</v>
      </c>
      <c r="W1054" s="124">
        <f t="shared" si="184"/>
        <v>0</v>
      </c>
    </row>
    <row r="1055" spans="9:23" x14ac:dyDescent="0.25">
      <c r="I1055" s="31">
        <v>0</v>
      </c>
      <c r="J1055" s="121">
        <f t="shared" si="188"/>
        <v>0</v>
      </c>
      <c r="K1055" s="122" t="e">
        <f>MAX(0,($F1055-0+PV(a!$E$8/12,2*$U1055*a!$E$9,$W1055,0,1)))</f>
        <v>#N/A</v>
      </c>
      <c r="L1055" s="122" t="e">
        <f t="shared" si="185"/>
        <v>#N/A</v>
      </c>
      <c r="M1055" s="114" t="e">
        <f t="shared" si="186"/>
        <v>#N/A</v>
      </c>
      <c r="N1055" s="122" t="e">
        <f>-1*PMT(a!$E$8/12,2*$U1055*a!$E$9,$F1055-a!$E$4-$I1055,0,1)</f>
        <v>#N/A</v>
      </c>
      <c r="O1055" s="123" t="e">
        <f>-1*PMT(a!$E$8/12,2*$U1055*a!$E$9,$F1055-a!$E$4-$J1055,0,1)</f>
        <v>#N/A</v>
      </c>
      <c r="P1055" s="123" t="e">
        <f t="shared" si="179"/>
        <v>#N/A</v>
      </c>
      <c r="Q1055" s="123" t="e">
        <f t="shared" si="180"/>
        <v>#N/A</v>
      </c>
      <c r="R1055" s="114" t="e">
        <f>IF($M1055&lt;$I1055,"Error",IF(AND($K1055&gt;$J1055,$M1055&gt;$K1055),"Error",IF(AND($K1055&lt;$J1055,$M1055&gt;$J1055),"Error",-1*PMT(a!$E$8/12,2*$U1055*a!$E$9,$F1055-$M1055-a!$E$4,0,1))))</f>
        <v>#N/A</v>
      </c>
      <c r="S1055" s="32">
        <f t="shared" si="181"/>
        <v>1</v>
      </c>
      <c r="T1055" s="33" t="e">
        <f t="shared" si="182"/>
        <v>#N/A</v>
      </c>
      <c r="U1055" s="33" t="e">
        <f t="shared" si="187"/>
        <v>#N/A</v>
      </c>
      <c r="V1055" s="33" t="e">
        <f t="shared" si="183"/>
        <v>#N/A</v>
      </c>
      <c r="W1055" s="124">
        <f t="shared" si="184"/>
        <v>0</v>
      </c>
    </row>
    <row r="1056" spans="9:23" x14ac:dyDescent="0.25">
      <c r="I1056" s="31">
        <v>0</v>
      </c>
      <c r="J1056" s="121">
        <f t="shared" si="188"/>
        <v>0</v>
      </c>
      <c r="K1056" s="122" t="e">
        <f>MAX(0,($F1056-0+PV(a!$E$8/12,2*$U1056*a!$E$9,$W1056,0,1)))</f>
        <v>#N/A</v>
      </c>
      <c r="L1056" s="122" t="e">
        <f t="shared" si="185"/>
        <v>#N/A</v>
      </c>
      <c r="M1056" s="114" t="e">
        <f t="shared" si="186"/>
        <v>#N/A</v>
      </c>
      <c r="N1056" s="122" t="e">
        <f>-1*PMT(a!$E$8/12,2*$U1056*a!$E$9,$F1056-a!$E$4-$I1056,0,1)</f>
        <v>#N/A</v>
      </c>
      <c r="O1056" s="123" t="e">
        <f>-1*PMT(a!$E$8/12,2*$U1056*a!$E$9,$F1056-a!$E$4-$J1056,0,1)</f>
        <v>#N/A</v>
      </c>
      <c r="P1056" s="123" t="e">
        <f t="shared" si="179"/>
        <v>#N/A</v>
      </c>
      <c r="Q1056" s="123" t="e">
        <f t="shared" si="180"/>
        <v>#N/A</v>
      </c>
      <c r="R1056" s="114" t="e">
        <f>IF($M1056&lt;$I1056,"Error",IF(AND($K1056&gt;$J1056,$M1056&gt;$K1056),"Error",IF(AND($K1056&lt;$J1056,$M1056&gt;$J1056),"Error",-1*PMT(a!$E$8/12,2*$U1056*a!$E$9,$F1056-$M1056-a!$E$4,0,1))))</f>
        <v>#N/A</v>
      </c>
      <c r="S1056" s="32">
        <f t="shared" si="181"/>
        <v>1</v>
      </c>
      <c r="T1056" s="33" t="e">
        <f t="shared" si="182"/>
        <v>#N/A</v>
      </c>
      <c r="U1056" s="33" t="e">
        <f t="shared" si="187"/>
        <v>#N/A</v>
      </c>
      <c r="V1056" s="33" t="e">
        <f t="shared" si="183"/>
        <v>#N/A</v>
      </c>
      <c r="W1056" s="124">
        <f t="shared" si="184"/>
        <v>0</v>
      </c>
    </row>
    <row r="1057" spans="9:23" x14ac:dyDescent="0.25">
      <c r="I1057" s="31">
        <v>0</v>
      </c>
      <c r="J1057" s="121">
        <f t="shared" si="188"/>
        <v>0</v>
      </c>
      <c r="K1057" s="122" t="e">
        <f>MAX(0,($F1057-0+PV(a!$E$8/12,2*$U1057*a!$E$9,$W1057,0,1)))</f>
        <v>#N/A</v>
      </c>
      <c r="L1057" s="122" t="e">
        <f t="shared" si="185"/>
        <v>#N/A</v>
      </c>
      <c r="M1057" s="114" t="e">
        <f t="shared" si="186"/>
        <v>#N/A</v>
      </c>
      <c r="N1057" s="122" t="e">
        <f>-1*PMT(a!$E$8/12,2*$U1057*a!$E$9,$F1057-a!$E$4-$I1057,0,1)</f>
        <v>#N/A</v>
      </c>
      <c r="O1057" s="123" t="e">
        <f>-1*PMT(a!$E$8/12,2*$U1057*a!$E$9,$F1057-a!$E$4-$J1057,0,1)</f>
        <v>#N/A</v>
      </c>
      <c r="P1057" s="123" t="e">
        <f t="shared" si="179"/>
        <v>#N/A</v>
      </c>
      <c r="Q1057" s="123" t="e">
        <f t="shared" si="180"/>
        <v>#N/A</v>
      </c>
      <c r="R1057" s="114" t="e">
        <f>IF($M1057&lt;$I1057,"Error",IF(AND($K1057&gt;$J1057,$M1057&gt;$K1057),"Error",IF(AND($K1057&lt;$J1057,$M1057&gt;$J1057),"Error",-1*PMT(a!$E$8/12,2*$U1057*a!$E$9,$F1057-$M1057-a!$E$4,0,1))))</f>
        <v>#N/A</v>
      </c>
      <c r="S1057" s="32">
        <f t="shared" si="181"/>
        <v>1</v>
      </c>
      <c r="T1057" s="33" t="e">
        <f t="shared" si="182"/>
        <v>#N/A</v>
      </c>
      <c r="U1057" s="33" t="e">
        <f t="shared" si="187"/>
        <v>#N/A</v>
      </c>
      <c r="V1057" s="33" t="e">
        <f t="shared" si="183"/>
        <v>#N/A</v>
      </c>
      <c r="W1057" s="124">
        <f t="shared" si="184"/>
        <v>0</v>
      </c>
    </row>
    <row r="1058" spans="9:23" x14ac:dyDescent="0.25">
      <c r="I1058" s="31">
        <v>0</v>
      </c>
      <c r="J1058" s="121">
        <f t="shared" si="188"/>
        <v>0</v>
      </c>
      <c r="K1058" s="122" t="e">
        <f>MAX(0,($F1058-0+PV(a!$E$8/12,2*$U1058*a!$E$9,$W1058,0,1)))</f>
        <v>#N/A</v>
      </c>
      <c r="L1058" s="122" t="e">
        <f t="shared" si="185"/>
        <v>#N/A</v>
      </c>
      <c r="M1058" s="114" t="e">
        <f t="shared" si="186"/>
        <v>#N/A</v>
      </c>
      <c r="N1058" s="122" t="e">
        <f>-1*PMT(a!$E$8/12,2*$U1058*a!$E$9,$F1058-a!$E$4-$I1058,0,1)</f>
        <v>#N/A</v>
      </c>
      <c r="O1058" s="123" t="e">
        <f>-1*PMT(a!$E$8/12,2*$U1058*a!$E$9,$F1058-a!$E$4-$J1058,0,1)</f>
        <v>#N/A</v>
      </c>
      <c r="P1058" s="123" t="e">
        <f t="shared" si="179"/>
        <v>#N/A</v>
      </c>
      <c r="Q1058" s="123" t="e">
        <f t="shared" si="180"/>
        <v>#N/A</v>
      </c>
      <c r="R1058" s="114" t="e">
        <f>IF($M1058&lt;$I1058,"Error",IF(AND($K1058&gt;$J1058,$M1058&gt;$K1058),"Error",IF(AND($K1058&lt;$J1058,$M1058&gt;$J1058),"Error",-1*PMT(a!$E$8/12,2*$U1058*a!$E$9,$F1058-$M1058-a!$E$4,0,1))))</f>
        <v>#N/A</v>
      </c>
      <c r="S1058" s="32">
        <f t="shared" si="181"/>
        <v>1</v>
      </c>
      <c r="T1058" s="33" t="e">
        <f t="shared" si="182"/>
        <v>#N/A</v>
      </c>
      <c r="U1058" s="33" t="e">
        <f t="shared" si="187"/>
        <v>#N/A</v>
      </c>
      <c r="V1058" s="33" t="e">
        <f t="shared" si="183"/>
        <v>#N/A</v>
      </c>
      <c r="W1058" s="124">
        <f t="shared" si="184"/>
        <v>0</v>
      </c>
    </row>
    <row r="1059" spans="9:23" x14ac:dyDescent="0.25">
      <c r="I1059" s="31">
        <v>0</v>
      </c>
      <c r="J1059" s="121">
        <f t="shared" si="188"/>
        <v>0</v>
      </c>
      <c r="K1059" s="122" t="e">
        <f>MAX(0,($F1059-0+PV(a!$E$8/12,2*$U1059*a!$E$9,$W1059,0,1)))</f>
        <v>#N/A</v>
      </c>
      <c r="L1059" s="122" t="e">
        <f t="shared" si="185"/>
        <v>#N/A</v>
      </c>
      <c r="M1059" s="114" t="e">
        <f t="shared" si="186"/>
        <v>#N/A</v>
      </c>
      <c r="N1059" s="122" t="e">
        <f>-1*PMT(a!$E$8/12,2*$U1059*a!$E$9,$F1059-a!$E$4-$I1059,0,1)</f>
        <v>#N/A</v>
      </c>
      <c r="O1059" s="123" t="e">
        <f>-1*PMT(a!$E$8/12,2*$U1059*a!$E$9,$F1059-a!$E$4-$J1059,0,1)</f>
        <v>#N/A</v>
      </c>
      <c r="P1059" s="123" t="e">
        <f t="shared" si="179"/>
        <v>#N/A</v>
      </c>
      <c r="Q1059" s="123" t="e">
        <f t="shared" si="180"/>
        <v>#N/A</v>
      </c>
      <c r="R1059" s="114" t="e">
        <f>IF($M1059&lt;$I1059,"Error",IF(AND($K1059&gt;$J1059,$M1059&gt;$K1059),"Error",IF(AND($K1059&lt;$J1059,$M1059&gt;$J1059),"Error",-1*PMT(a!$E$8/12,2*$U1059*a!$E$9,$F1059-$M1059-a!$E$4,0,1))))</f>
        <v>#N/A</v>
      </c>
      <c r="S1059" s="32">
        <f t="shared" si="181"/>
        <v>1</v>
      </c>
      <c r="T1059" s="33" t="e">
        <f t="shared" si="182"/>
        <v>#N/A</v>
      </c>
      <c r="U1059" s="33" t="e">
        <f t="shared" si="187"/>
        <v>#N/A</v>
      </c>
      <c r="V1059" s="33" t="e">
        <f t="shared" si="183"/>
        <v>#N/A</v>
      </c>
      <c r="W1059" s="124">
        <f t="shared" si="184"/>
        <v>0</v>
      </c>
    </row>
    <row r="1060" spans="9:23" x14ac:dyDescent="0.25">
      <c r="I1060" s="31">
        <v>0</v>
      </c>
      <c r="J1060" s="121">
        <f t="shared" si="188"/>
        <v>0</v>
      </c>
      <c r="K1060" s="122" t="e">
        <f>MAX(0,($F1060-0+PV(a!$E$8/12,2*$U1060*a!$E$9,$W1060,0,1)))</f>
        <v>#N/A</v>
      </c>
      <c r="L1060" s="122" t="e">
        <f t="shared" si="185"/>
        <v>#N/A</v>
      </c>
      <c r="M1060" s="114" t="e">
        <f t="shared" si="186"/>
        <v>#N/A</v>
      </c>
      <c r="N1060" s="122" t="e">
        <f>-1*PMT(a!$E$8/12,2*$U1060*a!$E$9,$F1060-a!$E$4-$I1060,0,1)</f>
        <v>#N/A</v>
      </c>
      <c r="O1060" s="123" t="e">
        <f>-1*PMT(a!$E$8/12,2*$U1060*a!$E$9,$F1060-a!$E$4-$J1060,0,1)</f>
        <v>#N/A</v>
      </c>
      <c r="P1060" s="123" t="e">
        <f t="shared" si="179"/>
        <v>#N/A</v>
      </c>
      <c r="Q1060" s="123" t="e">
        <f t="shared" si="180"/>
        <v>#N/A</v>
      </c>
      <c r="R1060" s="114" t="e">
        <f>IF($M1060&lt;$I1060,"Error",IF(AND($K1060&gt;$J1060,$M1060&gt;$K1060),"Error",IF(AND($K1060&lt;$J1060,$M1060&gt;$J1060),"Error",-1*PMT(a!$E$8/12,2*$U1060*a!$E$9,$F1060-$M1060-a!$E$4,0,1))))</f>
        <v>#N/A</v>
      </c>
      <c r="S1060" s="32">
        <f t="shared" si="181"/>
        <v>1</v>
      </c>
      <c r="T1060" s="33" t="e">
        <f t="shared" si="182"/>
        <v>#N/A</v>
      </c>
      <c r="U1060" s="33" t="e">
        <f t="shared" si="187"/>
        <v>#N/A</v>
      </c>
      <c r="V1060" s="33" t="e">
        <f t="shared" si="183"/>
        <v>#N/A</v>
      </c>
      <c r="W1060" s="124">
        <f t="shared" si="184"/>
        <v>0</v>
      </c>
    </row>
    <row r="1061" spans="9:23" x14ac:dyDescent="0.25">
      <c r="I1061" s="31">
        <v>0</v>
      </c>
      <c r="J1061" s="121">
        <f t="shared" si="188"/>
        <v>0</v>
      </c>
      <c r="K1061" s="122" t="e">
        <f>MAX(0,($F1061-0+PV(a!$E$8/12,2*$U1061*a!$E$9,$W1061,0,1)))</f>
        <v>#N/A</v>
      </c>
      <c r="L1061" s="122" t="e">
        <f t="shared" si="185"/>
        <v>#N/A</v>
      </c>
      <c r="M1061" s="114" t="e">
        <f t="shared" si="186"/>
        <v>#N/A</v>
      </c>
      <c r="N1061" s="122" t="e">
        <f>-1*PMT(a!$E$8/12,2*$U1061*a!$E$9,$F1061-a!$E$4-$I1061,0,1)</f>
        <v>#N/A</v>
      </c>
      <c r="O1061" s="123" t="e">
        <f>-1*PMT(a!$E$8/12,2*$U1061*a!$E$9,$F1061-a!$E$4-$J1061,0,1)</f>
        <v>#N/A</v>
      </c>
      <c r="P1061" s="123" t="e">
        <f t="shared" si="179"/>
        <v>#N/A</v>
      </c>
      <c r="Q1061" s="123" t="e">
        <f t="shared" si="180"/>
        <v>#N/A</v>
      </c>
      <c r="R1061" s="114" t="e">
        <f>IF($M1061&lt;$I1061,"Error",IF(AND($K1061&gt;$J1061,$M1061&gt;$K1061),"Error",IF(AND($K1061&lt;$J1061,$M1061&gt;$J1061),"Error",-1*PMT(a!$E$8/12,2*$U1061*a!$E$9,$F1061-$M1061-a!$E$4,0,1))))</f>
        <v>#N/A</v>
      </c>
      <c r="S1061" s="32">
        <f t="shared" si="181"/>
        <v>1</v>
      </c>
      <c r="T1061" s="33" t="e">
        <f t="shared" si="182"/>
        <v>#N/A</v>
      </c>
      <c r="U1061" s="33" t="e">
        <f t="shared" si="187"/>
        <v>#N/A</v>
      </c>
      <c r="V1061" s="33" t="e">
        <f t="shared" si="183"/>
        <v>#N/A</v>
      </c>
      <c r="W1061" s="124">
        <f t="shared" si="184"/>
        <v>0</v>
      </c>
    </row>
    <row r="1062" spans="9:23" x14ac:dyDescent="0.25">
      <c r="I1062" s="31">
        <v>0</v>
      </c>
      <c r="J1062" s="121">
        <f t="shared" si="188"/>
        <v>0</v>
      </c>
      <c r="K1062" s="122" t="e">
        <f>MAX(0,($F1062-0+PV(a!$E$8/12,2*$U1062*a!$E$9,$W1062,0,1)))</f>
        <v>#N/A</v>
      </c>
      <c r="L1062" s="122" t="e">
        <f t="shared" si="185"/>
        <v>#N/A</v>
      </c>
      <c r="M1062" s="114" t="e">
        <f t="shared" si="186"/>
        <v>#N/A</v>
      </c>
      <c r="N1062" s="122" t="e">
        <f>-1*PMT(a!$E$8/12,2*$U1062*a!$E$9,$F1062-a!$E$4-$I1062,0,1)</f>
        <v>#N/A</v>
      </c>
      <c r="O1062" s="123" t="e">
        <f>-1*PMT(a!$E$8/12,2*$U1062*a!$E$9,$F1062-a!$E$4-$J1062,0,1)</f>
        <v>#N/A</v>
      </c>
      <c r="P1062" s="123" t="e">
        <f t="shared" si="179"/>
        <v>#N/A</v>
      </c>
      <c r="Q1062" s="123" t="e">
        <f t="shared" si="180"/>
        <v>#N/A</v>
      </c>
      <c r="R1062" s="114" t="e">
        <f>IF($M1062&lt;$I1062,"Error",IF(AND($K1062&gt;$J1062,$M1062&gt;$K1062),"Error",IF(AND($K1062&lt;$J1062,$M1062&gt;$J1062),"Error",-1*PMT(a!$E$8/12,2*$U1062*a!$E$9,$F1062-$M1062-a!$E$4,0,1))))</f>
        <v>#N/A</v>
      </c>
      <c r="S1062" s="32">
        <f t="shared" si="181"/>
        <v>1</v>
      </c>
      <c r="T1062" s="33" t="e">
        <f t="shared" si="182"/>
        <v>#N/A</v>
      </c>
      <c r="U1062" s="33" t="e">
        <f t="shared" si="187"/>
        <v>#N/A</v>
      </c>
      <c r="V1062" s="33" t="e">
        <f t="shared" si="183"/>
        <v>#N/A</v>
      </c>
      <c r="W1062" s="124">
        <f t="shared" si="184"/>
        <v>0</v>
      </c>
    </row>
    <row r="1063" spans="9:23" x14ac:dyDescent="0.25">
      <c r="I1063" s="31">
        <v>0</v>
      </c>
      <c r="J1063" s="121">
        <f t="shared" si="188"/>
        <v>0</v>
      </c>
      <c r="K1063" s="122" t="e">
        <f>MAX(0,($F1063-0+PV(a!$E$8/12,2*$U1063*a!$E$9,$W1063,0,1)))</f>
        <v>#N/A</v>
      </c>
      <c r="L1063" s="122" t="e">
        <f t="shared" si="185"/>
        <v>#N/A</v>
      </c>
      <c r="M1063" s="114" t="e">
        <f t="shared" si="186"/>
        <v>#N/A</v>
      </c>
      <c r="N1063" s="122" t="e">
        <f>-1*PMT(a!$E$8/12,2*$U1063*a!$E$9,$F1063-a!$E$4-$I1063,0,1)</f>
        <v>#N/A</v>
      </c>
      <c r="O1063" s="123" t="e">
        <f>-1*PMT(a!$E$8/12,2*$U1063*a!$E$9,$F1063-a!$E$4-$J1063,0,1)</f>
        <v>#N/A</v>
      </c>
      <c r="P1063" s="123" t="e">
        <f t="shared" si="179"/>
        <v>#N/A</v>
      </c>
      <c r="Q1063" s="123" t="e">
        <f t="shared" si="180"/>
        <v>#N/A</v>
      </c>
      <c r="R1063" s="114" t="e">
        <f>IF($M1063&lt;$I1063,"Error",IF(AND($K1063&gt;$J1063,$M1063&gt;$K1063),"Error",IF(AND($K1063&lt;$J1063,$M1063&gt;$J1063),"Error",-1*PMT(a!$E$8/12,2*$U1063*a!$E$9,$F1063-$M1063-a!$E$4,0,1))))</f>
        <v>#N/A</v>
      </c>
      <c r="S1063" s="32">
        <f t="shared" si="181"/>
        <v>1</v>
      </c>
      <c r="T1063" s="33" t="e">
        <f t="shared" si="182"/>
        <v>#N/A</v>
      </c>
      <c r="U1063" s="33" t="e">
        <f t="shared" si="187"/>
        <v>#N/A</v>
      </c>
      <c r="V1063" s="33" t="e">
        <f t="shared" si="183"/>
        <v>#N/A</v>
      </c>
      <c r="W1063" s="124">
        <f t="shared" si="184"/>
        <v>0</v>
      </c>
    </row>
    <row r="1064" spans="9:23" x14ac:dyDescent="0.25">
      <c r="I1064" s="31">
        <v>0</v>
      </c>
      <c r="J1064" s="121">
        <f t="shared" si="188"/>
        <v>0</v>
      </c>
      <c r="K1064" s="122" t="e">
        <f>MAX(0,($F1064-0+PV(a!$E$8/12,2*$U1064*a!$E$9,$W1064,0,1)))</f>
        <v>#N/A</v>
      </c>
      <c r="L1064" s="122" t="e">
        <f t="shared" si="185"/>
        <v>#N/A</v>
      </c>
      <c r="M1064" s="114" t="e">
        <f t="shared" si="186"/>
        <v>#N/A</v>
      </c>
      <c r="N1064" s="122" t="e">
        <f>-1*PMT(a!$E$8/12,2*$U1064*a!$E$9,$F1064-a!$E$4-$I1064,0,1)</f>
        <v>#N/A</v>
      </c>
      <c r="O1064" s="123" t="e">
        <f>-1*PMT(a!$E$8/12,2*$U1064*a!$E$9,$F1064-a!$E$4-$J1064,0,1)</f>
        <v>#N/A</v>
      </c>
      <c r="P1064" s="123" t="e">
        <f t="shared" si="179"/>
        <v>#N/A</v>
      </c>
      <c r="Q1064" s="123" t="e">
        <f t="shared" si="180"/>
        <v>#N/A</v>
      </c>
      <c r="R1064" s="114" t="e">
        <f>IF($M1064&lt;$I1064,"Error",IF(AND($K1064&gt;$J1064,$M1064&gt;$K1064),"Error",IF(AND($K1064&lt;$J1064,$M1064&gt;$J1064),"Error",-1*PMT(a!$E$8/12,2*$U1064*a!$E$9,$F1064-$M1064-a!$E$4,0,1))))</f>
        <v>#N/A</v>
      </c>
      <c r="S1064" s="32">
        <f t="shared" si="181"/>
        <v>1</v>
      </c>
      <c r="T1064" s="33" t="e">
        <f t="shared" si="182"/>
        <v>#N/A</v>
      </c>
      <c r="U1064" s="33" t="e">
        <f t="shared" si="187"/>
        <v>#N/A</v>
      </c>
      <c r="V1064" s="33" t="e">
        <f t="shared" si="183"/>
        <v>#N/A</v>
      </c>
      <c r="W1064" s="124">
        <f t="shared" si="184"/>
        <v>0</v>
      </c>
    </row>
    <row r="1065" spans="9:23" x14ac:dyDescent="0.25">
      <c r="I1065" s="31">
        <v>0</v>
      </c>
      <c r="J1065" s="121">
        <f t="shared" si="188"/>
        <v>0</v>
      </c>
      <c r="K1065" s="122" t="e">
        <f>MAX(0,($F1065-0+PV(a!$E$8/12,2*$U1065*a!$E$9,$W1065,0,1)))</f>
        <v>#N/A</v>
      </c>
      <c r="L1065" s="122" t="e">
        <f t="shared" si="185"/>
        <v>#N/A</v>
      </c>
      <c r="M1065" s="114" t="e">
        <f t="shared" si="186"/>
        <v>#N/A</v>
      </c>
      <c r="N1065" s="122" t="e">
        <f>-1*PMT(a!$E$8/12,2*$U1065*a!$E$9,$F1065-a!$E$4-$I1065,0,1)</f>
        <v>#N/A</v>
      </c>
      <c r="O1065" s="123" t="e">
        <f>-1*PMT(a!$E$8/12,2*$U1065*a!$E$9,$F1065-a!$E$4-$J1065,0,1)</f>
        <v>#N/A</v>
      </c>
      <c r="P1065" s="123" t="e">
        <f t="shared" si="179"/>
        <v>#N/A</v>
      </c>
      <c r="Q1065" s="123" t="e">
        <f t="shared" si="180"/>
        <v>#N/A</v>
      </c>
      <c r="R1065" s="114" t="e">
        <f>IF($M1065&lt;$I1065,"Error",IF(AND($K1065&gt;$J1065,$M1065&gt;$K1065),"Error",IF(AND($K1065&lt;$J1065,$M1065&gt;$J1065),"Error",-1*PMT(a!$E$8/12,2*$U1065*a!$E$9,$F1065-$M1065-a!$E$4,0,1))))</f>
        <v>#N/A</v>
      </c>
      <c r="S1065" s="32">
        <f t="shared" si="181"/>
        <v>1</v>
      </c>
      <c r="T1065" s="33" t="e">
        <f t="shared" si="182"/>
        <v>#N/A</v>
      </c>
      <c r="U1065" s="33" t="e">
        <f t="shared" si="187"/>
        <v>#N/A</v>
      </c>
      <c r="V1065" s="33" t="e">
        <f t="shared" si="183"/>
        <v>#N/A</v>
      </c>
      <c r="W1065" s="124">
        <f t="shared" si="184"/>
        <v>0</v>
      </c>
    </row>
    <row r="1066" spans="9:23" x14ac:dyDescent="0.25">
      <c r="I1066" s="31">
        <v>0</v>
      </c>
      <c r="J1066" s="121">
        <f t="shared" si="188"/>
        <v>0</v>
      </c>
      <c r="K1066" s="122" t="e">
        <f>MAX(0,($F1066-0+PV(a!$E$8/12,2*$U1066*a!$E$9,$W1066,0,1)))</f>
        <v>#N/A</v>
      </c>
      <c r="L1066" s="122" t="e">
        <f t="shared" si="185"/>
        <v>#N/A</v>
      </c>
      <c r="M1066" s="114" t="e">
        <f t="shared" si="186"/>
        <v>#N/A</v>
      </c>
      <c r="N1066" s="122" t="e">
        <f>-1*PMT(a!$E$8/12,2*$U1066*a!$E$9,$F1066-a!$E$4-$I1066,0,1)</f>
        <v>#N/A</v>
      </c>
      <c r="O1066" s="123" t="e">
        <f>-1*PMT(a!$E$8/12,2*$U1066*a!$E$9,$F1066-a!$E$4-$J1066,0,1)</f>
        <v>#N/A</v>
      </c>
      <c r="P1066" s="123" t="e">
        <f t="shared" si="179"/>
        <v>#N/A</v>
      </c>
      <c r="Q1066" s="123" t="e">
        <f t="shared" si="180"/>
        <v>#N/A</v>
      </c>
      <c r="R1066" s="114" t="e">
        <f>IF($M1066&lt;$I1066,"Error",IF(AND($K1066&gt;$J1066,$M1066&gt;$K1066),"Error",IF(AND($K1066&lt;$J1066,$M1066&gt;$J1066),"Error",-1*PMT(a!$E$8/12,2*$U1066*a!$E$9,$F1066-$M1066-a!$E$4,0,1))))</f>
        <v>#N/A</v>
      </c>
      <c r="S1066" s="32">
        <f t="shared" si="181"/>
        <v>1</v>
      </c>
      <c r="T1066" s="33" t="e">
        <f t="shared" si="182"/>
        <v>#N/A</v>
      </c>
      <c r="U1066" s="33" t="e">
        <f t="shared" si="187"/>
        <v>#N/A</v>
      </c>
      <c r="V1066" s="33" t="e">
        <f t="shared" si="183"/>
        <v>#N/A</v>
      </c>
      <c r="W1066" s="124">
        <f t="shared" si="184"/>
        <v>0</v>
      </c>
    </row>
    <row r="1067" spans="9:23" x14ac:dyDescent="0.25">
      <c r="I1067" s="31">
        <v>0</v>
      </c>
      <c r="J1067" s="121">
        <f t="shared" si="188"/>
        <v>0</v>
      </c>
      <c r="K1067" s="122" t="e">
        <f>MAX(0,($F1067-0+PV(a!$E$8/12,2*$U1067*a!$E$9,$W1067,0,1)))</f>
        <v>#N/A</v>
      </c>
      <c r="L1067" s="122" t="e">
        <f t="shared" si="185"/>
        <v>#N/A</v>
      </c>
      <c r="M1067" s="114" t="e">
        <f t="shared" si="186"/>
        <v>#N/A</v>
      </c>
      <c r="N1067" s="122" t="e">
        <f>-1*PMT(a!$E$8/12,2*$U1067*a!$E$9,$F1067-a!$E$4-$I1067,0,1)</f>
        <v>#N/A</v>
      </c>
      <c r="O1067" s="123" t="e">
        <f>-1*PMT(a!$E$8/12,2*$U1067*a!$E$9,$F1067-a!$E$4-$J1067,0,1)</f>
        <v>#N/A</v>
      </c>
      <c r="P1067" s="123" t="e">
        <f t="shared" si="179"/>
        <v>#N/A</v>
      </c>
      <c r="Q1067" s="123" t="e">
        <f t="shared" si="180"/>
        <v>#N/A</v>
      </c>
      <c r="R1067" s="114" t="e">
        <f>IF($M1067&lt;$I1067,"Error",IF(AND($K1067&gt;$J1067,$M1067&gt;$K1067),"Error",IF(AND($K1067&lt;$J1067,$M1067&gt;$J1067),"Error",-1*PMT(a!$E$8/12,2*$U1067*a!$E$9,$F1067-$M1067-a!$E$4,0,1))))</f>
        <v>#N/A</v>
      </c>
      <c r="S1067" s="32">
        <f t="shared" si="181"/>
        <v>1</v>
      </c>
      <c r="T1067" s="33" t="e">
        <f t="shared" si="182"/>
        <v>#N/A</v>
      </c>
      <c r="U1067" s="33" t="e">
        <f t="shared" si="187"/>
        <v>#N/A</v>
      </c>
      <c r="V1067" s="33" t="e">
        <f t="shared" si="183"/>
        <v>#N/A</v>
      </c>
      <c r="W1067" s="124">
        <f t="shared" si="184"/>
        <v>0</v>
      </c>
    </row>
    <row r="1068" spans="9:23" x14ac:dyDescent="0.25">
      <c r="I1068" s="31">
        <v>0</v>
      </c>
      <c r="J1068" s="121">
        <f t="shared" si="188"/>
        <v>0</v>
      </c>
      <c r="K1068" s="122" t="e">
        <f>MAX(0,($F1068-0+PV(a!$E$8/12,2*$U1068*a!$E$9,$W1068,0,1)))</f>
        <v>#N/A</v>
      </c>
      <c r="L1068" s="122" t="e">
        <f t="shared" si="185"/>
        <v>#N/A</v>
      </c>
      <c r="M1068" s="114" t="e">
        <f t="shared" si="186"/>
        <v>#N/A</v>
      </c>
      <c r="N1068" s="122" t="e">
        <f>-1*PMT(a!$E$8/12,2*$U1068*a!$E$9,$F1068-a!$E$4-$I1068,0,1)</f>
        <v>#N/A</v>
      </c>
      <c r="O1068" s="123" t="e">
        <f>-1*PMT(a!$E$8/12,2*$U1068*a!$E$9,$F1068-a!$E$4-$J1068,0,1)</f>
        <v>#N/A</v>
      </c>
      <c r="P1068" s="123" t="e">
        <f t="shared" si="179"/>
        <v>#N/A</v>
      </c>
      <c r="Q1068" s="123" t="e">
        <f t="shared" si="180"/>
        <v>#N/A</v>
      </c>
      <c r="R1068" s="114" t="e">
        <f>IF($M1068&lt;$I1068,"Error",IF(AND($K1068&gt;$J1068,$M1068&gt;$K1068),"Error",IF(AND($K1068&lt;$J1068,$M1068&gt;$J1068),"Error",-1*PMT(a!$E$8/12,2*$U1068*a!$E$9,$F1068-$M1068-a!$E$4,0,1))))</f>
        <v>#N/A</v>
      </c>
      <c r="S1068" s="32">
        <f t="shared" si="181"/>
        <v>1</v>
      </c>
      <c r="T1068" s="33" t="e">
        <f t="shared" si="182"/>
        <v>#N/A</v>
      </c>
      <c r="U1068" s="33" t="e">
        <f t="shared" si="187"/>
        <v>#N/A</v>
      </c>
      <c r="V1068" s="33" t="e">
        <f t="shared" si="183"/>
        <v>#N/A</v>
      </c>
      <c r="W1068" s="124">
        <f t="shared" si="184"/>
        <v>0</v>
      </c>
    </row>
    <row r="1069" spans="9:23" x14ac:dyDescent="0.25">
      <c r="I1069" s="31">
        <v>0</v>
      </c>
      <c r="J1069" s="121">
        <f t="shared" si="188"/>
        <v>0</v>
      </c>
      <c r="K1069" s="122" t="e">
        <f>MAX(0,($F1069-0+PV(a!$E$8/12,2*$U1069*a!$E$9,$W1069,0,1)))</f>
        <v>#N/A</v>
      </c>
      <c r="L1069" s="122" t="e">
        <f t="shared" si="185"/>
        <v>#N/A</v>
      </c>
      <c r="M1069" s="114" t="e">
        <f t="shared" si="186"/>
        <v>#N/A</v>
      </c>
      <c r="N1069" s="122" t="e">
        <f>-1*PMT(a!$E$8/12,2*$U1069*a!$E$9,$F1069-a!$E$4-$I1069,0,1)</f>
        <v>#N/A</v>
      </c>
      <c r="O1069" s="123" t="e">
        <f>-1*PMT(a!$E$8/12,2*$U1069*a!$E$9,$F1069-a!$E$4-$J1069,0,1)</f>
        <v>#N/A</v>
      </c>
      <c r="P1069" s="123" t="e">
        <f t="shared" si="179"/>
        <v>#N/A</v>
      </c>
      <c r="Q1069" s="123" t="e">
        <f t="shared" si="180"/>
        <v>#N/A</v>
      </c>
      <c r="R1069" s="114" t="e">
        <f>IF($M1069&lt;$I1069,"Error",IF(AND($K1069&gt;$J1069,$M1069&gt;$K1069),"Error",IF(AND($K1069&lt;$J1069,$M1069&gt;$J1069),"Error",-1*PMT(a!$E$8/12,2*$U1069*a!$E$9,$F1069-$M1069-a!$E$4,0,1))))</f>
        <v>#N/A</v>
      </c>
      <c r="S1069" s="32">
        <f t="shared" si="181"/>
        <v>1</v>
      </c>
      <c r="T1069" s="33" t="e">
        <f t="shared" si="182"/>
        <v>#N/A</v>
      </c>
      <c r="U1069" s="33" t="e">
        <f t="shared" si="187"/>
        <v>#N/A</v>
      </c>
      <c r="V1069" s="33" t="e">
        <f t="shared" si="183"/>
        <v>#N/A</v>
      </c>
      <c r="W1069" s="124">
        <f t="shared" si="184"/>
        <v>0</v>
      </c>
    </row>
    <row r="1070" spans="9:23" x14ac:dyDescent="0.25">
      <c r="I1070" s="31">
        <v>0</v>
      </c>
      <c r="J1070" s="121">
        <f t="shared" si="188"/>
        <v>0</v>
      </c>
      <c r="K1070" s="122" t="e">
        <f>MAX(0,($F1070-0+PV(a!$E$8/12,2*$U1070*a!$E$9,$W1070,0,1)))</f>
        <v>#N/A</v>
      </c>
      <c r="L1070" s="122" t="e">
        <f t="shared" si="185"/>
        <v>#N/A</v>
      </c>
      <c r="M1070" s="114" t="e">
        <f t="shared" si="186"/>
        <v>#N/A</v>
      </c>
      <c r="N1070" s="122" t="e">
        <f>-1*PMT(a!$E$8/12,2*$U1070*a!$E$9,$F1070-a!$E$4-$I1070,0,1)</f>
        <v>#N/A</v>
      </c>
      <c r="O1070" s="123" t="e">
        <f>-1*PMT(a!$E$8/12,2*$U1070*a!$E$9,$F1070-a!$E$4-$J1070,0,1)</f>
        <v>#N/A</v>
      </c>
      <c r="P1070" s="123" t="e">
        <f t="shared" si="179"/>
        <v>#N/A</v>
      </c>
      <c r="Q1070" s="123" t="e">
        <f t="shared" si="180"/>
        <v>#N/A</v>
      </c>
      <c r="R1070" s="114" t="e">
        <f>IF($M1070&lt;$I1070,"Error",IF(AND($K1070&gt;$J1070,$M1070&gt;$K1070),"Error",IF(AND($K1070&lt;$J1070,$M1070&gt;$J1070),"Error",-1*PMT(a!$E$8/12,2*$U1070*a!$E$9,$F1070-$M1070-a!$E$4,0,1))))</f>
        <v>#N/A</v>
      </c>
      <c r="S1070" s="32">
        <f t="shared" si="181"/>
        <v>1</v>
      </c>
      <c r="T1070" s="33" t="e">
        <f t="shared" si="182"/>
        <v>#N/A</v>
      </c>
      <c r="U1070" s="33" t="e">
        <f t="shared" si="187"/>
        <v>#N/A</v>
      </c>
      <c r="V1070" s="33" t="e">
        <f t="shared" si="183"/>
        <v>#N/A</v>
      </c>
      <c r="W1070" s="124">
        <f t="shared" si="184"/>
        <v>0</v>
      </c>
    </row>
    <row r="1071" spans="9:23" x14ac:dyDescent="0.25">
      <c r="I1071" s="31">
        <v>0</v>
      </c>
      <c r="J1071" s="121">
        <f t="shared" si="188"/>
        <v>0</v>
      </c>
      <c r="K1071" s="122" t="e">
        <f>MAX(0,($F1071-0+PV(a!$E$8/12,2*$U1071*a!$E$9,$W1071,0,1)))</f>
        <v>#N/A</v>
      </c>
      <c r="L1071" s="122" t="e">
        <f t="shared" si="185"/>
        <v>#N/A</v>
      </c>
      <c r="M1071" s="114" t="e">
        <f t="shared" si="186"/>
        <v>#N/A</v>
      </c>
      <c r="N1071" s="122" t="e">
        <f>-1*PMT(a!$E$8/12,2*$U1071*a!$E$9,$F1071-a!$E$4-$I1071,0,1)</f>
        <v>#N/A</v>
      </c>
      <c r="O1071" s="123" t="e">
        <f>-1*PMT(a!$E$8/12,2*$U1071*a!$E$9,$F1071-a!$E$4-$J1071,0,1)</f>
        <v>#N/A</v>
      </c>
      <c r="P1071" s="123" t="e">
        <f t="shared" si="179"/>
        <v>#N/A</v>
      </c>
      <c r="Q1071" s="123" t="e">
        <f t="shared" si="180"/>
        <v>#N/A</v>
      </c>
      <c r="R1071" s="114" t="e">
        <f>IF($M1071&lt;$I1071,"Error",IF(AND($K1071&gt;$J1071,$M1071&gt;$K1071),"Error",IF(AND($K1071&lt;$J1071,$M1071&gt;$J1071),"Error",-1*PMT(a!$E$8/12,2*$U1071*a!$E$9,$F1071-$M1071-a!$E$4,0,1))))</f>
        <v>#N/A</v>
      </c>
      <c r="S1071" s="32">
        <f t="shared" si="181"/>
        <v>1</v>
      </c>
      <c r="T1071" s="33" t="e">
        <f t="shared" si="182"/>
        <v>#N/A</v>
      </c>
      <c r="U1071" s="33" t="e">
        <f t="shared" si="187"/>
        <v>#N/A</v>
      </c>
      <c r="V1071" s="33" t="e">
        <f t="shared" si="183"/>
        <v>#N/A</v>
      </c>
      <c r="W1071" s="124">
        <f t="shared" si="184"/>
        <v>0</v>
      </c>
    </row>
    <row r="1072" spans="9:23" x14ac:dyDescent="0.25">
      <c r="I1072" s="31">
        <v>0</v>
      </c>
      <c r="J1072" s="121">
        <f t="shared" si="188"/>
        <v>0</v>
      </c>
      <c r="K1072" s="122" t="e">
        <f>MAX(0,($F1072-0+PV(a!$E$8/12,2*$U1072*a!$E$9,$W1072,0,1)))</f>
        <v>#N/A</v>
      </c>
      <c r="L1072" s="122" t="e">
        <f t="shared" si="185"/>
        <v>#N/A</v>
      </c>
      <c r="M1072" s="114" t="e">
        <f t="shared" si="186"/>
        <v>#N/A</v>
      </c>
      <c r="N1072" s="122" t="e">
        <f>-1*PMT(a!$E$8/12,2*$U1072*a!$E$9,$F1072-a!$E$4-$I1072,0,1)</f>
        <v>#N/A</v>
      </c>
      <c r="O1072" s="123" t="e">
        <f>-1*PMT(a!$E$8/12,2*$U1072*a!$E$9,$F1072-a!$E$4-$J1072,0,1)</f>
        <v>#N/A</v>
      </c>
      <c r="P1072" s="123" t="e">
        <f t="shared" si="179"/>
        <v>#N/A</v>
      </c>
      <c r="Q1072" s="123" t="e">
        <f t="shared" si="180"/>
        <v>#N/A</v>
      </c>
      <c r="R1072" s="114" t="e">
        <f>IF($M1072&lt;$I1072,"Error",IF(AND($K1072&gt;$J1072,$M1072&gt;$K1072),"Error",IF(AND($K1072&lt;$J1072,$M1072&gt;$J1072),"Error",-1*PMT(a!$E$8/12,2*$U1072*a!$E$9,$F1072-$M1072-a!$E$4,0,1))))</f>
        <v>#N/A</v>
      </c>
      <c r="S1072" s="32">
        <f t="shared" si="181"/>
        <v>1</v>
      </c>
      <c r="T1072" s="33" t="e">
        <f t="shared" si="182"/>
        <v>#N/A</v>
      </c>
      <c r="U1072" s="33" t="e">
        <f t="shared" si="187"/>
        <v>#N/A</v>
      </c>
      <c r="V1072" s="33" t="e">
        <f t="shared" si="183"/>
        <v>#N/A</v>
      </c>
      <c r="W1072" s="124">
        <f t="shared" si="184"/>
        <v>0</v>
      </c>
    </row>
    <row r="1073" spans="9:23" x14ac:dyDescent="0.25">
      <c r="I1073" s="31">
        <v>0</v>
      </c>
      <c r="J1073" s="121">
        <f t="shared" si="188"/>
        <v>0</v>
      </c>
      <c r="K1073" s="122" t="e">
        <f>MAX(0,($F1073-0+PV(a!$E$8/12,2*$U1073*a!$E$9,$W1073,0,1)))</f>
        <v>#N/A</v>
      </c>
      <c r="L1073" s="122" t="e">
        <f t="shared" si="185"/>
        <v>#N/A</v>
      </c>
      <c r="M1073" s="114" t="e">
        <f t="shared" si="186"/>
        <v>#N/A</v>
      </c>
      <c r="N1073" s="122" t="e">
        <f>-1*PMT(a!$E$8/12,2*$U1073*a!$E$9,$F1073-a!$E$4-$I1073,0,1)</f>
        <v>#N/A</v>
      </c>
      <c r="O1073" s="123" t="e">
        <f>-1*PMT(a!$E$8/12,2*$U1073*a!$E$9,$F1073-a!$E$4-$J1073,0,1)</f>
        <v>#N/A</v>
      </c>
      <c r="P1073" s="123" t="e">
        <f t="shared" si="179"/>
        <v>#N/A</v>
      </c>
      <c r="Q1073" s="123" t="e">
        <f t="shared" si="180"/>
        <v>#N/A</v>
      </c>
      <c r="R1073" s="114" t="e">
        <f>IF($M1073&lt;$I1073,"Error",IF(AND($K1073&gt;$J1073,$M1073&gt;$K1073),"Error",IF(AND($K1073&lt;$J1073,$M1073&gt;$J1073),"Error",-1*PMT(a!$E$8/12,2*$U1073*a!$E$9,$F1073-$M1073-a!$E$4,0,1))))</f>
        <v>#N/A</v>
      </c>
      <c r="S1073" s="32">
        <f t="shared" si="181"/>
        <v>1</v>
      </c>
      <c r="T1073" s="33" t="e">
        <f t="shared" si="182"/>
        <v>#N/A</v>
      </c>
      <c r="U1073" s="33" t="e">
        <f t="shared" si="187"/>
        <v>#N/A</v>
      </c>
      <c r="V1073" s="33" t="e">
        <f t="shared" si="183"/>
        <v>#N/A</v>
      </c>
      <c r="W1073" s="124">
        <f t="shared" si="184"/>
        <v>0</v>
      </c>
    </row>
    <row r="1074" spans="9:23" x14ac:dyDescent="0.25">
      <c r="I1074" s="31">
        <v>0</v>
      </c>
      <c r="J1074" s="121">
        <f t="shared" si="188"/>
        <v>0</v>
      </c>
      <c r="K1074" s="122" t="e">
        <f>MAX(0,($F1074-0+PV(a!$E$8/12,2*$U1074*a!$E$9,$W1074,0,1)))</f>
        <v>#N/A</v>
      </c>
      <c r="L1074" s="122" t="e">
        <f t="shared" si="185"/>
        <v>#N/A</v>
      </c>
      <c r="M1074" s="114" t="e">
        <f t="shared" si="186"/>
        <v>#N/A</v>
      </c>
      <c r="N1074" s="122" t="e">
        <f>-1*PMT(a!$E$8/12,2*$U1074*a!$E$9,$F1074-a!$E$4-$I1074,0,1)</f>
        <v>#N/A</v>
      </c>
      <c r="O1074" s="123" t="e">
        <f>-1*PMT(a!$E$8/12,2*$U1074*a!$E$9,$F1074-a!$E$4-$J1074,0,1)</f>
        <v>#N/A</v>
      </c>
      <c r="P1074" s="123" t="e">
        <f t="shared" si="179"/>
        <v>#N/A</v>
      </c>
      <c r="Q1074" s="123" t="e">
        <f t="shared" si="180"/>
        <v>#N/A</v>
      </c>
      <c r="R1074" s="114" t="e">
        <f>IF($M1074&lt;$I1074,"Error",IF(AND($K1074&gt;$J1074,$M1074&gt;$K1074),"Error",IF(AND($K1074&lt;$J1074,$M1074&gt;$J1074),"Error",-1*PMT(a!$E$8/12,2*$U1074*a!$E$9,$F1074-$M1074-a!$E$4,0,1))))</f>
        <v>#N/A</v>
      </c>
      <c r="S1074" s="32">
        <f t="shared" si="181"/>
        <v>1</v>
      </c>
      <c r="T1074" s="33" t="e">
        <f t="shared" si="182"/>
        <v>#N/A</v>
      </c>
      <c r="U1074" s="33" t="e">
        <f t="shared" si="187"/>
        <v>#N/A</v>
      </c>
      <c r="V1074" s="33" t="e">
        <f t="shared" si="183"/>
        <v>#N/A</v>
      </c>
      <c r="W1074" s="124">
        <f t="shared" si="184"/>
        <v>0</v>
      </c>
    </row>
    <row r="1075" spans="9:23" x14ac:dyDescent="0.25">
      <c r="I1075" s="31">
        <v>0</v>
      </c>
      <c r="J1075" s="121">
        <f t="shared" si="188"/>
        <v>0</v>
      </c>
      <c r="K1075" s="122" t="e">
        <f>MAX(0,($F1075-0+PV(a!$E$8/12,2*$U1075*a!$E$9,$W1075,0,1)))</f>
        <v>#N/A</v>
      </c>
      <c r="L1075" s="122" t="e">
        <f t="shared" si="185"/>
        <v>#N/A</v>
      </c>
      <c r="M1075" s="114" t="e">
        <f t="shared" si="186"/>
        <v>#N/A</v>
      </c>
      <c r="N1075" s="122" t="e">
        <f>-1*PMT(a!$E$8/12,2*$U1075*a!$E$9,$F1075-a!$E$4-$I1075,0,1)</f>
        <v>#N/A</v>
      </c>
      <c r="O1075" s="123" t="e">
        <f>-1*PMT(a!$E$8/12,2*$U1075*a!$E$9,$F1075-a!$E$4-$J1075,0,1)</f>
        <v>#N/A</v>
      </c>
      <c r="P1075" s="123" t="e">
        <f t="shared" si="179"/>
        <v>#N/A</v>
      </c>
      <c r="Q1075" s="123" t="e">
        <f t="shared" si="180"/>
        <v>#N/A</v>
      </c>
      <c r="R1075" s="114" t="e">
        <f>IF($M1075&lt;$I1075,"Error",IF(AND($K1075&gt;$J1075,$M1075&gt;$K1075),"Error",IF(AND($K1075&lt;$J1075,$M1075&gt;$J1075),"Error",-1*PMT(a!$E$8/12,2*$U1075*a!$E$9,$F1075-$M1075-a!$E$4,0,1))))</f>
        <v>#N/A</v>
      </c>
      <c r="S1075" s="32">
        <f t="shared" si="181"/>
        <v>1</v>
      </c>
      <c r="T1075" s="33" t="e">
        <f t="shared" si="182"/>
        <v>#N/A</v>
      </c>
      <c r="U1075" s="33" t="e">
        <f t="shared" si="187"/>
        <v>#N/A</v>
      </c>
      <c r="V1075" s="33" t="e">
        <f t="shared" si="183"/>
        <v>#N/A</v>
      </c>
      <c r="W1075" s="124">
        <f t="shared" si="184"/>
        <v>0</v>
      </c>
    </row>
    <row r="1076" spans="9:23" x14ac:dyDescent="0.25">
      <c r="I1076" s="31">
        <v>0</v>
      </c>
      <c r="J1076" s="121">
        <f t="shared" si="188"/>
        <v>0</v>
      </c>
      <c r="K1076" s="122" t="e">
        <f>MAX(0,($F1076-0+PV(a!$E$8/12,2*$U1076*a!$E$9,$W1076,0,1)))</f>
        <v>#N/A</v>
      </c>
      <c r="L1076" s="122" t="e">
        <f t="shared" si="185"/>
        <v>#N/A</v>
      </c>
      <c r="M1076" s="114" t="e">
        <f t="shared" si="186"/>
        <v>#N/A</v>
      </c>
      <c r="N1076" s="122" t="e">
        <f>-1*PMT(a!$E$8/12,2*$U1076*a!$E$9,$F1076-a!$E$4-$I1076,0,1)</f>
        <v>#N/A</v>
      </c>
      <c r="O1076" s="123" t="e">
        <f>-1*PMT(a!$E$8/12,2*$U1076*a!$E$9,$F1076-a!$E$4-$J1076,0,1)</f>
        <v>#N/A</v>
      </c>
      <c r="P1076" s="123" t="e">
        <f t="shared" si="179"/>
        <v>#N/A</v>
      </c>
      <c r="Q1076" s="123" t="e">
        <f t="shared" si="180"/>
        <v>#N/A</v>
      </c>
      <c r="R1076" s="114" t="e">
        <f>IF($M1076&lt;$I1076,"Error",IF(AND($K1076&gt;$J1076,$M1076&gt;$K1076),"Error",IF(AND($K1076&lt;$J1076,$M1076&gt;$J1076),"Error",-1*PMT(a!$E$8/12,2*$U1076*a!$E$9,$F1076-$M1076-a!$E$4,0,1))))</f>
        <v>#N/A</v>
      </c>
      <c r="S1076" s="32">
        <f t="shared" si="181"/>
        <v>1</v>
      </c>
      <c r="T1076" s="33" t="e">
        <f t="shared" si="182"/>
        <v>#N/A</v>
      </c>
      <c r="U1076" s="33" t="e">
        <f t="shared" si="187"/>
        <v>#N/A</v>
      </c>
      <c r="V1076" s="33" t="e">
        <f t="shared" si="183"/>
        <v>#N/A</v>
      </c>
      <c r="W1076" s="124">
        <f t="shared" si="184"/>
        <v>0</v>
      </c>
    </row>
    <row r="1077" spans="9:23" x14ac:dyDescent="0.25">
      <c r="I1077" s="31">
        <v>0</v>
      </c>
      <c r="J1077" s="121">
        <f t="shared" si="188"/>
        <v>0</v>
      </c>
      <c r="K1077" s="122" t="e">
        <f>MAX(0,($F1077-0+PV(a!$E$8/12,2*$U1077*a!$E$9,$W1077,0,1)))</f>
        <v>#N/A</v>
      </c>
      <c r="L1077" s="122" t="e">
        <f t="shared" si="185"/>
        <v>#N/A</v>
      </c>
      <c r="M1077" s="114" t="e">
        <f t="shared" si="186"/>
        <v>#N/A</v>
      </c>
      <c r="N1077" s="122" t="e">
        <f>-1*PMT(a!$E$8/12,2*$U1077*a!$E$9,$F1077-a!$E$4-$I1077,0,1)</f>
        <v>#N/A</v>
      </c>
      <c r="O1077" s="123" t="e">
        <f>-1*PMT(a!$E$8/12,2*$U1077*a!$E$9,$F1077-a!$E$4-$J1077,0,1)</f>
        <v>#N/A</v>
      </c>
      <c r="P1077" s="123" t="e">
        <f t="shared" si="179"/>
        <v>#N/A</v>
      </c>
      <c r="Q1077" s="123" t="e">
        <f t="shared" si="180"/>
        <v>#N/A</v>
      </c>
      <c r="R1077" s="114" t="e">
        <f>IF($M1077&lt;$I1077,"Error",IF(AND($K1077&gt;$J1077,$M1077&gt;$K1077),"Error",IF(AND($K1077&lt;$J1077,$M1077&gt;$J1077),"Error",-1*PMT(a!$E$8/12,2*$U1077*a!$E$9,$F1077-$M1077-a!$E$4,0,1))))</f>
        <v>#N/A</v>
      </c>
      <c r="S1077" s="32">
        <f t="shared" si="181"/>
        <v>1</v>
      </c>
      <c r="T1077" s="33" t="e">
        <f t="shared" si="182"/>
        <v>#N/A</v>
      </c>
      <c r="U1077" s="33" t="e">
        <f t="shared" si="187"/>
        <v>#N/A</v>
      </c>
      <c r="V1077" s="33" t="e">
        <f t="shared" si="183"/>
        <v>#N/A</v>
      </c>
      <c r="W1077" s="124">
        <f t="shared" si="184"/>
        <v>0</v>
      </c>
    </row>
    <row r="1078" spans="9:23" x14ac:dyDescent="0.25">
      <c r="I1078" s="31">
        <v>0</v>
      </c>
      <c r="J1078" s="121">
        <f t="shared" si="188"/>
        <v>0</v>
      </c>
      <c r="K1078" s="122" t="e">
        <f>MAX(0,($F1078-0+PV(a!$E$8/12,2*$U1078*a!$E$9,$W1078,0,1)))</f>
        <v>#N/A</v>
      </c>
      <c r="L1078" s="122" t="e">
        <f t="shared" si="185"/>
        <v>#N/A</v>
      </c>
      <c r="M1078" s="114" t="e">
        <f t="shared" si="186"/>
        <v>#N/A</v>
      </c>
      <c r="N1078" s="122" t="e">
        <f>-1*PMT(a!$E$8/12,2*$U1078*a!$E$9,$F1078-a!$E$4-$I1078,0,1)</f>
        <v>#N/A</v>
      </c>
      <c r="O1078" s="123" t="e">
        <f>-1*PMT(a!$E$8/12,2*$U1078*a!$E$9,$F1078-a!$E$4-$J1078,0,1)</f>
        <v>#N/A</v>
      </c>
      <c r="P1078" s="123" t="e">
        <f t="shared" si="179"/>
        <v>#N/A</v>
      </c>
      <c r="Q1078" s="123" t="e">
        <f t="shared" si="180"/>
        <v>#N/A</v>
      </c>
      <c r="R1078" s="114" t="e">
        <f>IF($M1078&lt;$I1078,"Error",IF(AND($K1078&gt;$J1078,$M1078&gt;$K1078),"Error",IF(AND($K1078&lt;$J1078,$M1078&gt;$J1078),"Error",-1*PMT(a!$E$8/12,2*$U1078*a!$E$9,$F1078-$M1078-a!$E$4,0,1))))</f>
        <v>#N/A</v>
      </c>
      <c r="S1078" s="32">
        <f t="shared" si="181"/>
        <v>1</v>
      </c>
      <c r="T1078" s="33" t="e">
        <f t="shared" si="182"/>
        <v>#N/A</v>
      </c>
      <c r="U1078" s="33" t="e">
        <f t="shared" si="187"/>
        <v>#N/A</v>
      </c>
      <c r="V1078" s="33" t="e">
        <f t="shared" si="183"/>
        <v>#N/A</v>
      </c>
      <c r="W1078" s="124">
        <f t="shared" si="184"/>
        <v>0</v>
      </c>
    </row>
    <row r="1079" spans="9:23" x14ac:dyDescent="0.25">
      <c r="I1079" s="31">
        <v>0</v>
      </c>
      <c r="J1079" s="121">
        <f t="shared" si="188"/>
        <v>0</v>
      </c>
      <c r="K1079" s="122" t="e">
        <f>MAX(0,($F1079-0+PV(a!$E$8/12,2*$U1079*a!$E$9,$W1079,0,1)))</f>
        <v>#N/A</v>
      </c>
      <c r="L1079" s="122" t="e">
        <f t="shared" si="185"/>
        <v>#N/A</v>
      </c>
      <c r="M1079" s="114" t="e">
        <f t="shared" si="186"/>
        <v>#N/A</v>
      </c>
      <c r="N1079" s="122" t="e">
        <f>-1*PMT(a!$E$8/12,2*$U1079*a!$E$9,$F1079-a!$E$4-$I1079,0,1)</f>
        <v>#N/A</v>
      </c>
      <c r="O1079" s="123" t="e">
        <f>-1*PMT(a!$E$8/12,2*$U1079*a!$E$9,$F1079-a!$E$4-$J1079,0,1)</f>
        <v>#N/A</v>
      </c>
      <c r="P1079" s="123" t="e">
        <f t="shared" ref="P1079:P1142" si="189">IF(K1079=0,N1079,W1079)</f>
        <v>#N/A</v>
      </c>
      <c r="Q1079" s="123" t="e">
        <f t="shared" ref="Q1079:Q1142" si="190">IF(K1079=L1079,P1079,R1079)</f>
        <v>#N/A</v>
      </c>
      <c r="R1079" s="114" t="e">
        <f>IF($M1079&lt;$I1079,"Error",IF(AND($K1079&gt;$J1079,$M1079&gt;$K1079),"Error",IF(AND($K1079&lt;$J1079,$M1079&gt;$J1079),"Error",-1*PMT(a!$E$8/12,2*$U1079*a!$E$9,$F1079-$M1079-a!$E$4,0,1))))</f>
        <v>#N/A</v>
      </c>
      <c r="S1079" s="32">
        <f t="shared" ref="S1079:S1142" si="191">IF(E1079="F",0,1)</f>
        <v>1</v>
      </c>
      <c r="T1079" s="33" t="e">
        <f t="shared" ref="T1079:T1142" si="192">IF($S1079=1,VLOOKUP(H1079,M,11,FALSE),VLOOKUP(H1079,F,11,FALSE))</f>
        <v>#N/A</v>
      </c>
      <c r="U1079" s="33" t="e">
        <f t="shared" si="187"/>
        <v>#N/A</v>
      </c>
      <c r="V1079" s="33" t="e">
        <f t="shared" ref="V1079:V1142" si="193">+U1079*2</f>
        <v>#N/A</v>
      </c>
      <c r="W1079" s="124">
        <f t="shared" ref="W1079:W1142" si="194">+G1079/12*0.5</f>
        <v>0</v>
      </c>
    </row>
    <row r="1080" spans="9:23" x14ac:dyDescent="0.25">
      <c r="I1080" s="31">
        <v>0</v>
      </c>
      <c r="J1080" s="121">
        <f t="shared" si="188"/>
        <v>0</v>
      </c>
      <c r="K1080" s="122" t="e">
        <f>MAX(0,($F1080-0+PV(a!$E$8/12,2*$U1080*a!$E$9,$W1080,0,1)))</f>
        <v>#N/A</v>
      </c>
      <c r="L1080" s="122" t="e">
        <f t="shared" si="185"/>
        <v>#N/A</v>
      </c>
      <c r="M1080" s="114" t="e">
        <f t="shared" si="186"/>
        <v>#N/A</v>
      </c>
      <c r="N1080" s="122" t="e">
        <f>-1*PMT(a!$E$8/12,2*$U1080*a!$E$9,$F1080-a!$E$4-$I1080,0,1)</f>
        <v>#N/A</v>
      </c>
      <c r="O1080" s="123" t="e">
        <f>-1*PMT(a!$E$8/12,2*$U1080*a!$E$9,$F1080-a!$E$4-$J1080,0,1)</f>
        <v>#N/A</v>
      </c>
      <c r="P1080" s="123" t="e">
        <f t="shared" si="189"/>
        <v>#N/A</v>
      </c>
      <c r="Q1080" s="123" t="e">
        <f t="shared" si="190"/>
        <v>#N/A</v>
      </c>
      <c r="R1080" s="114" t="e">
        <f>IF($M1080&lt;$I1080,"Error",IF(AND($K1080&gt;$J1080,$M1080&gt;$K1080),"Error",IF(AND($K1080&lt;$J1080,$M1080&gt;$J1080),"Error",-1*PMT(a!$E$8/12,2*$U1080*a!$E$9,$F1080-$M1080-a!$E$4,0,1))))</f>
        <v>#N/A</v>
      </c>
      <c r="S1080" s="32">
        <f t="shared" si="191"/>
        <v>1</v>
      </c>
      <c r="T1080" s="33" t="e">
        <f t="shared" si="192"/>
        <v>#N/A</v>
      </c>
      <c r="U1080" s="33" t="e">
        <f t="shared" si="187"/>
        <v>#N/A</v>
      </c>
      <c r="V1080" s="33" t="e">
        <f t="shared" si="193"/>
        <v>#N/A</v>
      </c>
      <c r="W1080" s="124">
        <f t="shared" si="194"/>
        <v>0</v>
      </c>
    </row>
    <row r="1081" spans="9:23" x14ac:dyDescent="0.25">
      <c r="I1081" s="31">
        <v>0</v>
      </c>
      <c r="J1081" s="121">
        <f t="shared" si="188"/>
        <v>0</v>
      </c>
      <c r="K1081" s="122" t="e">
        <f>MAX(0,($F1081-0+PV(a!$E$8/12,2*$U1081*a!$E$9,$W1081,0,1)))</f>
        <v>#N/A</v>
      </c>
      <c r="L1081" s="122" t="e">
        <f t="shared" si="185"/>
        <v>#N/A</v>
      </c>
      <c r="M1081" s="114" t="e">
        <f t="shared" si="186"/>
        <v>#N/A</v>
      </c>
      <c r="N1081" s="122" t="e">
        <f>-1*PMT(a!$E$8/12,2*$U1081*a!$E$9,$F1081-a!$E$4-$I1081,0,1)</f>
        <v>#N/A</v>
      </c>
      <c r="O1081" s="123" t="e">
        <f>-1*PMT(a!$E$8/12,2*$U1081*a!$E$9,$F1081-a!$E$4-$J1081,0,1)</f>
        <v>#N/A</v>
      </c>
      <c r="P1081" s="123" t="e">
        <f t="shared" si="189"/>
        <v>#N/A</v>
      </c>
      <c r="Q1081" s="123" t="e">
        <f t="shared" si="190"/>
        <v>#N/A</v>
      </c>
      <c r="R1081" s="114" t="e">
        <f>IF($M1081&lt;$I1081,"Error",IF(AND($K1081&gt;$J1081,$M1081&gt;$K1081),"Error",IF(AND($K1081&lt;$J1081,$M1081&gt;$J1081),"Error",-1*PMT(a!$E$8/12,2*$U1081*a!$E$9,$F1081-$M1081-a!$E$4,0,1))))</f>
        <v>#N/A</v>
      </c>
      <c r="S1081" s="32">
        <f t="shared" si="191"/>
        <v>1</v>
      </c>
      <c r="T1081" s="33" t="e">
        <f t="shared" si="192"/>
        <v>#N/A</v>
      </c>
      <c r="U1081" s="33" t="e">
        <f t="shared" si="187"/>
        <v>#N/A</v>
      </c>
      <c r="V1081" s="33" t="e">
        <f t="shared" si="193"/>
        <v>#N/A</v>
      </c>
      <c r="W1081" s="124">
        <f t="shared" si="194"/>
        <v>0</v>
      </c>
    </row>
    <row r="1082" spans="9:23" x14ac:dyDescent="0.25">
      <c r="I1082" s="31">
        <v>0</v>
      </c>
      <c r="J1082" s="121">
        <f t="shared" si="188"/>
        <v>0</v>
      </c>
      <c r="K1082" s="122" t="e">
        <f>MAX(0,($F1082-0+PV(a!$E$8/12,2*$U1082*a!$E$9,$W1082,0,1)))</f>
        <v>#N/A</v>
      </c>
      <c r="L1082" s="122" t="e">
        <f t="shared" si="185"/>
        <v>#N/A</v>
      </c>
      <c r="M1082" s="114" t="e">
        <f t="shared" si="186"/>
        <v>#N/A</v>
      </c>
      <c r="N1082" s="122" t="e">
        <f>-1*PMT(a!$E$8/12,2*$U1082*a!$E$9,$F1082-a!$E$4-$I1082,0,1)</f>
        <v>#N/A</v>
      </c>
      <c r="O1082" s="123" t="e">
        <f>-1*PMT(a!$E$8/12,2*$U1082*a!$E$9,$F1082-a!$E$4-$J1082,0,1)</f>
        <v>#N/A</v>
      </c>
      <c r="P1082" s="123" t="e">
        <f t="shared" si="189"/>
        <v>#N/A</v>
      </c>
      <c r="Q1082" s="123" t="e">
        <f t="shared" si="190"/>
        <v>#N/A</v>
      </c>
      <c r="R1082" s="114" t="e">
        <f>IF($M1082&lt;$I1082,"Error",IF(AND($K1082&gt;$J1082,$M1082&gt;$K1082),"Error",IF(AND($K1082&lt;$J1082,$M1082&gt;$J1082),"Error",-1*PMT(a!$E$8/12,2*$U1082*a!$E$9,$F1082-$M1082-a!$E$4,0,1))))</f>
        <v>#N/A</v>
      </c>
      <c r="S1082" s="32">
        <f t="shared" si="191"/>
        <v>1</v>
      </c>
      <c r="T1082" s="33" t="e">
        <f t="shared" si="192"/>
        <v>#N/A</v>
      </c>
      <c r="U1082" s="33" t="e">
        <f t="shared" si="187"/>
        <v>#N/A</v>
      </c>
      <c r="V1082" s="33" t="e">
        <f t="shared" si="193"/>
        <v>#N/A</v>
      </c>
      <c r="W1082" s="124">
        <f t="shared" si="194"/>
        <v>0</v>
      </c>
    </row>
    <row r="1083" spans="9:23" x14ac:dyDescent="0.25">
      <c r="I1083" s="31">
        <v>0</v>
      </c>
      <c r="J1083" s="121">
        <f t="shared" si="188"/>
        <v>0</v>
      </c>
      <c r="K1083" s="122" t="e">
        <f>MAX(0,($F1083-0+PV(a!$E$8/12,2*$U1083*a!$E$9,$W1083,0,1)))</f>
        <v>#N/A</v>
      </c>
      <c r="L1083" s="122" t="e">
        <f t="shared" si="185"/>
        <v>#N/A</v>
      </c>
      <c r="M1083" s="114" t="e">
        <f t="shared" si="186"/>
        <v>#N/A</v>
      </c>
      <c r="N1083" s="122" t="e">
        <f>-1*PMT(a!$E$8/12,2*$U1083*a!$E$9,$F1083-a!$E$4-$I1083,0,1)</f>
        <v>#N/A</v>
      </c>
      <c r="O1083" s="123" t="e">
        <f>-1*PMT(a!$E$8/12,2*$U1083*a!$E$9,$F1083-a!$E$4-$J1083,0,1)</f>
        <v>#N/A</v>
      </c>
      <c r="P1083" s="123" t="e">
        <f t="shared" si="189"/>
        <v>#N/A</v>
      </c>
      <c r="Q1083" s="123" t="e">
        <f t="shared" si="190"/>
        <v>#N/A</v>
      </c>
      <c r="R1083" s="114" t="e">
        <f>IF($M1083&lt;$I1083,"Error",IF(AND($K1083&gt;$J1083,$M1083&gt;$K1083),"Error",IF(AND($K1083&lt;$J1083,$M1083&gt;$J1083),"Error",-1*PMT(a!$E$8/12,2*$U1083*a!$E$9,$F1083-$M1083-a!$E$4,0,1))))</f>
        <v>#N/A</v>
      </c>
      <c r="S1083" s="32">
        <f t="shared" si="191"/>
        <v>1</v>
      </c>
      <c r="T1083" s="33" t="e">
        <f t="shared" si="192"/>
        <v>#N/A</v>
      </c>
      <c r="U1083" s="33" t="e">
        <f t="shared" si="187"/>
        <v>#N/A</v>
      </c>
      <c r="V1083" s="33" t="e">
        <f t="shared" si="193"/>
        <v>#N/A</v>
      </c>
      <c r="W1083" s="124">
        <f t="shared" si="194"/>
        <v>0</v>
      </c>
    </row>
    <row r="1084" spans="9:23" x14ac:dyDescent="0.25">
      <c r="I1084" s="31">
        <v>0</v>
      </c>
      <c r="J1084" s="121">
        <f t="shared" si="188"/>
        <v>0</v>
      </c>
      <c r="K1084" s="122" t="e">
        <f>MAX(0,($F1084-0+PV(a!$E$8/12,2*$U1084*a!$E$9,$W1084,0,1)))</f>
        <v>#N/A</v>
      </c>
      <c r="L1084" s="122" t="e">
        <f t="shared" si="185"/>
        <v>#N/A</v>
      </c>
      <c r="M1084" s="114" t="e">
        <f t="shared" si="186"/>
        <v>#N/A</v>
      </c>
      <c r="N1084" s="122" t="e">
        <f>-1*PMT(a!$E$8/12,2*$U1084*a!$E$9,$F1084-a!$E$4-$I1084,0,1)</f>
        <v>#N/A</v>
      </c>
      <c r="O1084" s="123" t="e">
        <f>-1*PMT(a!$E$8/12,2*$U1084*a!$E$9,$F1084-a!$E$4-$J1084,0,1)</f>
        <v>#N/A</v>
      </c>
      <c r="P1084" s="123" t="e">
        <f t="shared" si="189"/>
        <v>#N/A</v>
      </c>
      <c r="Q1084" s="123" t="e">
        <f t="shared" si="190"/>
        <v>#N/A</v>
      </c>
      <c r="R1084" s="114" t="e">
        <f>IF($M1084&lt;$I1084,"Error",IF(AND($K1084&gt;$J1084,$M1084&gt;$K1084),"Error",IF(AND($K1084&lt;$J1084,$M1084&gt;$J1084),"Error",-1*PMT(a!$E$8/12,2*$U1084*a!$E$9,$F1084-$M1084-a!$E$4,0,1))))</f>
        <v>#N/A</v>
      </c>
      <c r="S1084" s="32">
        <f t="shared" si="191"/>
        <v>1</v>
      </c>
      <c r="T1084" s="33" t="e">
        <f t="shared" si="192"/>
        <v>#N/A</v>
      </c>
      <c r="U1084" s="33" t="e">
        <f t="shared" si="187"/>
        <v>#N/A</v>
      </c>
      <c r="V1084" s="33" t="e">
        <f t="shared" si="193"/>
        <v>#N/A</v>
      </c>
      <c r="W1084" s="124">
        <f t="shared" si="194"/>
        <v>0</v>
      </c>
    </row>
    <row r="1085" spans="9:23" x14ac:dyDescent="0.25">
      <c r="I1085" s="31">
        <v>0</v>
      </c>
      <c r="J1085" s="121">
        <f t="shared" si="188"/>
        <v>0</v>
      </c>
      <c r="K1085" s="122" t="e">
        <f>MAX(0,($F1085-0+PV(a!$E$8/12,2*$U1085*a!$E$9,$W1085,0,1)))</f>
        <v>#N/A</v>
      </c>
      <c r="L1085" s="122" t="e">
        <f t="shared" si="185"/>
        <v>#N/A</v>
      </c>
      <c r="M1085" s="114" t="e">
        <f t="shared" si="186"/>
        <v>#N/A</v>
      </c>
      <c r="N1085" s="122" t="e">
        <f>-1*PMT(a!$E$8/12,2*$U1085*a!$E$9,$F1085-a!$E$4-$I1085,0,1)</f>
        <v>#N/A</v>
      </c>
      <c r="O1085" s="123" t="e">
        <f>-1*PMT(a!$E$8/12,2*$U1085*a!$E$9,$F1085-a!$E$4-$J1085,0,1)</f>
        <v>#N/A</v>
      </c>
      <c r="P1085" s="123" t="e">
        <f t="shared" si="189"/>
        <v>#N/A</v>
      </c>
      <c r="Q1085" s="123" t="e">
        <f t="shared" si="190"/>
        <v>#N/A</v>
      </c>
      <c r="R1085" s="114" t="e">
        <f>IF($M1085&lt;$I1085,"Error",IF(AND($K1085&gt;$J1085,$M1085&gt;$K1085),"Error",IF(AND($K1085&lt;$J1085,$M1085&gt;$J1085),"Error",-1*PMT(a!$E$8/12,2*$U1085*a!$E$9,$F1085-$M1085-a!$E$4,0,1))))</f>
        <v>#N/A</v>
      </c>
      <c r="S1085" s="32">
        <f t="shared" si="191"/>
        <v>1</v>
      </c>
      <c r="T1085" s="33" t="e">
        <f t="shared" si="192"/>
        <v>#N/A</v>
      </c>
      <c r="U1085" s="33" t="e">
        <f t="shared" si="187"/>
        <v>#N/A</v>
      </c>
      <c r="V1085" s="33" t="e">
        <f t="shared" si="193"/>
        <v>#N/A</v>
      </c>
      <c r="W1085" s="124">
        <f t="shared" si="194"/>
        <v>0</v>
      </c>
    </row>
    <row r="1086" spans="9:23" x14ac:dyDescent="0.25">
      <c r="I1086" s="31">
        <v>0</v>
      </c>
      <c r="J1086" s="121">
        <f t="shared" si="188"/>
        <v>0</v>
      </c>
      <c r="K1086" s="122" t="e">
        <f>MAX(0,($F1086-0+PV(a!$E$8/12,2*$U1086*a!$E$9,$W1086,0,1)))</f>
        <v>#N/A</v>
      </c>
      <c r="L1086" s="122" t="e">
        <f t="shared" si="185"/>
        <v>#N/A</v>
      </c>
      <c r="M1086" s="114" t="e">
        <f t="shared" si="186"/>
        <v>#N/A</v>
      </c>
      <c r="N1086" s="122" t="e">
        <f>-1*PMT(a!$E$8/12,2*$U1086*a!$E$9,$F1086-a!$E$4-$I1086,0,1)</f>
        <v>#N/A</v>
      </c>
      <c r="O1086" s="123" t="e">
        <f>-1*PMT(a!$E$8/12,2*$U1086*a!$E$9,$F1086-a!$E$4-$J1086,0,1)</f>
        <v>#N/A</v>
      </c>
      <c r="P1086" s="123" t="e">
        <f t="shared" si="189"/>
        <v>#N/A</v>
      </c>
      <c r="Q1086" s="123" t="e">
        <f t="shared" si="190"/>
        <v>#N/A</v>
      </c>
      <c r="R1086" s="114" t="e">
        <f>IF($M1086&lt;$I1086,"Error",IF(AND($K1086&gt;$J1086,$M1086&gt;$K1086),"Error",IF(AND($K1086&lt;$J1086,$M1086&gt;$J1086),"Error",-1*PMT(a!$E$8/12,2*$U1086*a!$E$9,$F1086-$M1086-a!$E$4,0,1))))</f>
        <v>#N/A</v>
      </c>
      <c r="S1086" s="32">
        <f t="shared" si="191"/>
        <v>1</v>
      </c>
      <c r="T1086" s="33" t="e">
        <f t="shared" si="192"/>
        <v>#N/A</v>
      </c>
      <c r="U1086" s="33" t="e">
        <f t="shared" si="187"/>
        <v>#N/A</v>
      </c>
      <c r="V1086" s="33" t="e">
        <f t="shared" si="193"/>
        <v>#N/A</v>
      </c>
      <c r="W1086" s="124">
        <f t="shared" si="194"/>
        <v>0</v>
      </c>
    </row>
    <row r="1087" spans="9:23" x14ac:dyDescent="0.25">
      <c r="I1087" s="31">
        <v>0</v>
      </c>
      <c r="J1087" s="121">
        <f t="shared" si="188"/>
        <v>0</v>
      </c>
      <c r="K1087" s="122" t="e">
        <f>MAX(0,($F1087-0+PV(a!$E$8/12,2*$U1087*a!$E$9,$W1087,0,1)))</f>
        <v>#N/A</v>
      </c>
      <c r="L1087" s="122" t="e">
        <f t="shared" si="185"/>
        <v>#N/A</v>
      </c>
      <c r="M1087" s="114" t="e">
        <f t="shared" si="186"/>
        <v>#N/A</v>
      </c>
      <c r="N1087" s="122" t="e">
        <f>-1*PMT(a!$E$8/12,2*$U1087*a!$E$9,$F1087-a!$E$4-$I1087,0,1)</f>
        <v>#N/A</v>
      </c>
      <c r="O1087" s="123" t="e">
        <f>-1*PMT(a!$E$8/12,2*$U1087*a!$E$9,$F1087-a!$E$4-$J1087,0,1)</f>
        <v>#N/A</v>
      </c>
      <c r="P1087" s="123" t="e">
        <f t="shared" si="189"/>
        <v>#N/A</v>
      </c>
      <c r="Q1087" s="123" t="e">
        <f t="shared" si="190"/>
        <v>#N/A</v>
      </c>
      <c r="R1087" s="114" t="e">
        <f>IF($M1087&lt;$I1087,"Error",IF(AND($K1087&gt;$J1087,$M1087&gt;$K1087),"Error",IF(AND($K1087&lt;$J1087,$M1087&gt;$J1087),"Error",-1*PMT(a!$E$8/12,2*$U1087*a!$E$9,$F1087-$M1087-a!$E$4,0,1))))</f>
        <v>#N/A</v>
      </c>
      <c r="S1087" s="32">
        <f t="shared" si="191"/>
        <v>1</v>
      </c>
      <c r="T1087" s="33" t="e">
        <f t="shared" si="192"/>
        <v>#N/A</v>
      </c>
      <c r="U1087" s="33" t="e">
        <f t="shared" si="187"/>
        <v>#N/A</v>
      </c>
      <c r="V1087" s="33" t="e">
        <f t="shared" si="193"/>
        <v>#N/A</v>
      </c>
      <c r="W1087" s="124">
        <f t="shared" si="194"/>
        <v>0</v>
      </c>
    </row>
    <row r="1088" spans="9:23" x14ac:dyDescent="0.25">
      <c r="I1088" s="31">
        <v>0</v>
      </c>
      <c r="J1088" s="121">
        <f t="shared" si="188"/>
        <v>0</v>
      </c>
      <c r="K1088" s="122" t="e">
        <f>MAX(0,($F1088-0+PV(a!$E$8/12,2*$U1088*a!$E$9,$W1088,0,1)))</f>
        <v>#N/A</v>
      </c>
      <c r="L1088" s="122" t="e">
        <f t="shared" si="185"/>
        <v>#N/A</v>
      </c>
      <c r="M1088" s="114" t="e">
        <f t="shared" si="186"/>
        <v>#N/A</v>
      </c>
      <c r="N1088" s="122" t="e">
        <f>-1*PMT(a!$E$8/12,2*$U1088*a!$E$9,$F1088-a!$E$4-$I1088,0,1)</f>
        <v>#N/A</v>
      </c>
      <c r="O1088" s="123" t="e">
        <f>-1*PMT(a!$E$8/12,2*$U1088*a!$E$9,$F1088-a!$E$4-$J1088,0,1)</f>
        <v>#N/A</v>
      </c>
      <c r="P1088" s="123" t="e">
        <f t="shared" si="189"/>
        <v>#N/A</v>
      </c>
      <c r="Q1088" s="123" t="e">
        <f t="shared" si="190"/>
        <v>#N/A</v>
      </c>
      <c r="R1088" s="114" t="e">
        <f>IF($M1088&lt;$I1088,"Error",IF(AND($K1088&gt;$J1088,$M1088&gt;$K1088),"Error",IF(AND($K1088&lt;$J1088,$M1088&gt;$J1088),"Error",-1*PMT(a!$E$8/12,2*$U1088*a!$E$9,$F1088-$M1088-a!$E$4,0,1))))</f>
        <v>#N/A</v>
      </c>
      <c r="S1088" s="32">
        <f t="shared" si="191"/>
        <v>1</v>
      </c>
      <c r="T1088" s="33" t="e">
        <f t="shared" si="192"/>
        <v>#N/A</v>
      </c>
      <c r="U1088" s="33" t="e">
        <f t="shared" si="187"/>
        <v>#N/A</v>
      </c>
      <c r="V1088" s="33" t="e">
        <f t="shared" si="193"/>
        <v>#N/A</v>
      </c>
      <c r="W1088" s="124">
        <f t="shared" si="194"/>
        <v>0</v>
      </c>
    </row>
    <row r="1089" spans="9:23" x14ac:dyDescent="0.25">
      <c r="I1089" s="31">
        <v>0</v>
      </c>
      <c r="J1089" s="121">
        <f t="shared" si="188"/>
        <v>0</v>
      </c>
      <c r="K1089" s="122" t="e">
        <f>MAX(0,($F1089-0+PV(a!$E$8/12,2*$U1089*a!$E$9,$W1089,0,1)))</f>
        <v>#N/A</v>
      </c>
      <c r="L1089" s="122" t="e">
        <f t="shared" si="185"/>
        <v>#N/A</v>
      </c>
      <c r="M1089" s="114" t="e">
        <f t="shared" si="186"/>
        <v>#N/A</v>
      </c>
      <c r="N1089" s="122" t="e">
        <f>-1*PMT(a!$E$8/12,2*$U1089*a!$E$9,$F1089-a!$E$4-$I1089,0,1)</f>
        <v>#N/A</v>
      </c>
      <c r="O1089" s="123" t="e">
        <f>-1*PMT(a!$E$8/12,2*$U1089*a!$E$9,$F1089-a!$E$4-$J1089,0,1)</f>
        <v>#N/A</v>
      </c>
      <c r="P1089" s="123" t="e">
        <f t="shared" si="189"/>
        <v>#N/A</v>
      </c>
      <c r="Q1089" s="123" t="e">
        <f t="shared" si="190"/>
        <v>#N/A</v>
      </c>
      <c r="R1089" s="114" t="e">
        <f>IF($M1089&lt;$I1089,"Error",IF(AND($K1089&gt;$J1089,$M1089&gt;$K1089),"Error",IF(AND($K1089&lt;$J1089,$M1089&gt;$J1089),"Error",-1*PMT(a!$E$8/12,2*$U1089*a!$E$9,$F1089-$M1089-a!$E$4,0,1))))</f>
        <v>#N/A</v>
      </c>
      <c r="S1089" s="32">
        <f t="shared" si="191"/>
        <v>1</v>
      </c>
      <c r="T1089" s="33" t="e">
        <f t="shared" si="192"/>
        <v>#N/A</v>
      </c>
      <c r="U1089" s="33" t="e">
        <f t="shared" si="187"/>
        <v>#N/A</v>
      </c>
      <c r="V1089" s="33" t="e">
        <f t="shared" si="193"/>
        <v>#N/A</v>
      </c>
      <c r="W1089" s="124">
        <f t="shared" si="194"/>
        <v>0</v>
      </c>
    </row>
    <row r="1090" spans="9:23" x14ac:dyDescent="0.25">
      <c r="I1090" s="31">
        <v>0</v>
      </c>
      <c r="J1090" s="121">
        <f t="shared" si="188"/>
        <v>0</v>
      </c>
      <c r="K1090" s="122" t="e">
        <f>MAX(0,($F1090-0+PV(a!$E$8/12,2*$U1090*a!$E$9,$W1090,0,1)))</f>
        <v>#N/A</v>
      </c>
      <c r="L1090" s="122" t="e">
        <f t="shared" si="185"/>
        <v>#N/A</v>
      </c>
      <c r="M1090" s="114" t="e">
        <f t="shared" si="186"/>
        <v>#N/A</v>
      </c>
      <c r="N1090" s="122" t="e">
        <f>-1*PMT(a!$E$8/12,2*$U1090*a!$E$9,$F1090-a!$E$4-$I1090,0,1)</f>
        <v>#N/A</v>
      </c>
      <c r="O1090" s="123" t="e">
        <f>-1*PMT(a!$E$8/12,2*$U1090*a!$E$9,$F1090-a!$E$4-$J1090,0,1)</f>
        <v>#N/A</v>
      </c>
      <c r="P1090" s="123" t="e">
        <f t="shared" si="189"/>
        <v>#N/A</v>
      </c>
      <c r="Q1090" s="123" t="e">
        <f t="shared" si="190"/>
        <v>#N/A</v>
      </c>
      <c r="R1090" s="114" t="e">
        <f>IF($M1090&lt;$I1090,"Error",IF(AND($K1090&gt;$J1090,$M1090&gt;$K1090),"Error",IF(AND($K1090&lt;$J1090,$M1090&gt;$J1090),"Error",-1*PMT(a!$E$8/12,2*$U1090*a!$E$9,$F1090-$M1090-a!$E$4,0,1))))</f>
        <v>#N/A</v>
      </c>
      <c r="S1090" s="32">
        <f t="shared" si="191"/>
        <v>1</v>
      </c>
      <c r="T1090" s="33" t="e">
        <f t="shared" si="192"/>
        <v>#N/A</v>
      </c>
      <c r="U1090" s="33" t="e">
        <f t="shared" si="187"/>
        <v>#N/A</v>
      </c>
      <c r="V1090" s="33" t="e">
        <f t="shared" si="193"/>
        <v>#N/A</v>
      </c>
      <c r="W1090" s="124">
        <f t="shared" si="194"/>
        <v>0</v>
      </c>
    </row>
    <row r="1091" spans="9:23" x14ac:dyDescent="0.25">
      <c r="I1091" s="31">
        <v>0</v>
      </c>
      <c r="J1091" s="121">
        <f t="shared" si="188"/>
        <v>0</v>
      </c>
      <c r="K1091" s="122" t="e">
        <f>MAX(0,($F1091-0+PV(a!$E$8/12,2*$U1091*a!$E$9,$W1091,0,1)))</f>
        <v>#N/A</v>
      </c>
      <c r="L1091" s="122" t="e">
        <f t="shared" ref="L1091:L1154" si="195">MAX(IF(K1091&gt;F1091*0.5,F1091*0.5,K1091),J1091)</f>
        <v>#N/A</v>
      </c>
      <c r="M1091" s="114" t="e">
        <f t="shared" ref="M1091:M1154" si="196">IF(OR(K1091&lt;=0,K1091&lt;J1091),J1091,MIN(K1091,F1091*50%))</f>
        <v>#N/A</v>
      </c>
      <c r="N1091" s="122" t="e">
        <f>-1*PMT(a!$E$8/12,2*$U1091*a!$E$9,$F1091-a!$E$4-$I1091,0,1)</f>
        <v>#N/A</v>
      </c>
      <c r="O1091" s="123" t="e">
        <f>-1*PMT(a!$E$8/12,2*$U1091*a!$E$9,$F1091-a!$E$4-$J1091,0,1)</f>
        <v>#N/A</v>
      </c>
      <c r="P1091" s="123" t="e">
        <f t="shared" si="189"/>
        <v>#N/A</v>
      </c>
      <c r="Q1091" s="123" t="e">
        <f t="shared" si="190"/>
        <v>#N/A</v>
      </c>
      <c r="R1091" s="114" t="e">
        <f>IF($M1091&lt;$I1091,"Error",IF(AND($K1091&gt;$J1091,$M1091&gt;$K1091),"Error",IF(AND($K1091&lt;$J1091,$M1091&gt;$J1091),"Error",-1*PMT(a!$E$8/12,2*$U1091*a!$E$9,$F1091-$M1091-a!$E$4,0,1))))</f>
        <v>#N/A</v>
      </c>
      <c r="S1091" s="32">
        <f t="shared" si="191"/>
        <v>1</v>
      </c>
      <c r="T1091" s="33" t="e">
        <f t="shared" si="192"/>
        <v>#N/A</v>
      </c>
      <c r="U1091" s="33" t="e">
        <f t="shared" si="187"/>
        <v>#N/A</v>
      </c>
      <c r="V1091" s="33" t="e">
        <f t="shared" si="193"/>
        <v>#N/A</v>
      </c>
      <c r="W1091" s="124">
        <f t="shared" si="194"/>
        <v>0</v>
      </c>
    </row>
    <row r="1092" spans="9:23" x14ac:dyDescent="0.25">
      <c r="I1092" s="31">
        <v>0</v>
      </c>
      <c r="J1092" s="121">
        <f t="shared" si="188"/>
        <v>0</v>
      </c>
      <c r="K1092" s="122" t="e">
        <f>MAX(0,($F1092-0+PV(a!$E$8/12,2*$U1092*a!$E$9,$W1092,0,1)))</f>
        <v>#N/A</v>
      </c>
      <c r="L1092" s="122" t="e">
        <f t="shared" si="195"/>
        <v>#N/A</v>
      </c>
      <c r="M1092" s="114" t="e">
        <f t="shared" si="196"/>
        <v>#N/A</v>
      </c>
      <c r="N1092" s="122" t="e">
        <f>-1*PMT(a!$E$8/12,2*$U1092*a!$E$9,$F1092-a!$E$4-$I1092,0,1)</f>
        <v>#N/A</v>
      </c>
      <c r="O1092" s="123" t="e">
        <f>-1*PMT(a!$E$8/12,2*$U1092*a!$E$9,$F1092-a!$E$4-$J1092,0,1)</f>
        <v>#N/A</v>
      </c>
      <c r="P1092" s="123" t="e">
        <f t="shared" si="189"/>
        <v>#N/A</v>
      </c>
      <c r="Q1092" s="123" t="e">
        <f t="shared" si="190"/>
        <v>#N/A</v>
      </c>
      <c r="R1092" s="114" t="e">
        <f>IF($M1092&lt;$I1092,"Error",IF(AND($K1092&gt;$J1092,$M1092&gt;$K1092),"Error",IF(AND($K1092&lt;$J1092,$M1092&gt;$J1092),"Error",-1*PMT(a!$E$8/12,2*$U1092*a!$E$9,$F1092-$M1092-a!$E$4,0,1))))</f>
        <v>#N/A</v>
      </c>
      <c r="S1092" s="32">
        <f t="shared" si="191"/>
        <v>1</v>
      </c>
      <c r="T1092" s="33" t="e">
        <f t="shared" si="192"/>
        <v>#N/A</v>
      </c>
      <c r="U1092" s="33" t="e">
        <f t="shared" si="187"/>
        <v>#N/A</v>
      </c>
      <c r="V1092" s="33" t="e">
        <f t="shared" si="193"/>
        <v>#N/A</v>
      </c>
      <c r="W1092" s="124">
        <f t="shared" si="194"/>
        <v>0</v>
      </c>
    </row>
    <row r="1093" spans="9:23" x14ac:dyDescent="0.25">
      <c r="I1093" s="31">
        <v>0</v>
      </c>
      <c r="J1093" s="121">
        <f t="shared" si="188"/>
        <v>0</v>
      </c>
      <c r="K1093" s="122" t="e">
        <f>MAX(0,($F1093-0+PV(a!$E$8/12,2*$U1093*a!$E$9,$W1093,0,1)))</f>
        <v>#N/A</v>
      </c>
      <c r="L1093" s="122" t="e">
        <f t="shared" si="195"/>
        <v>#N/A</v>
      </c>
      <c r="M1093" s="114" t="e">
        <f t="shared" si="196"/>
        <v>#N/A</v>
      </c>
      <c r="N1093" s="122" t="e">
        <f>-1*PMT(a!$E$8/12,2*$U1093*a!$E$9,$F1093-a!$E$4-$I1093,0,1)</f>
        <v>#N/A</v>
      </c>
      <c r="O1093" s="123" t="e">
        <f>-1*PMT(a!$E$8/12,2*$U1093*a!$E$9,$F1093-a!$E$4-$J1093,0,1)</f>
        <v>#N/A</v>
      </c>
      <c r="P1093" s="123" t="e">
        <f t="shared" si="189"/>
        <v>#N/A</v>
      </c>
      <c r="Q1093" s="123" t="e">
        <f t="shared" si="190"/>
        <v>#N/A</v>
      </c>
      <c r="R1093" s="114" t="e">
        <f>IF($M1093&lt;$I1093,"Error",IF(AND($K1093&gt;$J1093,$M1093&gt;$K1093),"Error",IF(AND($K1093&lt;$J1093,$M1093&gt;$J1093),"Error",-1*PMT(a!$E$8/12,2*$U1093*a!$E$9,$F1093-$M1093-a!$E$4,0,1))))</f>
        <v>#N/A</v>
      </c>
      <c r="S1093" s="32">
        <f t="shared" si="191"/>
        <v>1</v>
      </c>
      <c r="T1093" s="33" t="e">
        <f t="shared" si="192"/>
        <v>#N/A</v>
      </c>
      <c r="U1093" s="33" t="e">
        <f t="shared" si="187"/>
        <v>#N/A</v>
      </c>
      <c r="V1093" s="33" t="e">
        <f t="shared" si="193"/>
        <v>#N/A</v>
      </c>
      <c r="W1093" s="124">
        <f t="shared" si="194"/>
        <v>0</v>
      </c>
    </row>
    <row r="1094" spans="9:23" x14ac:dyDescent="0.25">
      <c r="I1094" s="31">
        <v>0</v>
      </c>
      <c r="J1094" s="121">
        <f t="shared" si="188"/>
        <v>0</v>
      </c>
      <c r="K1094" s="122" t="e">
        <f>MAX(0,($F1094-0+PV(a!$E$8/12,2*$U1094*a!$E$9,$W1094,0,1)))</f>
        <v>#N/A</v>
      </c>
      <c r="L1094" s="122" t="e">
        <f t="shared" si="195"/>
        <v>#N/A</v>
      </c>
      <c r="M1094" s="114" t="e">
        <f t="shared" si="196"/>
        <v>#N/A</v>
      </c>
      <c r="N1094" s="122" t="e">
        <f>-1*PMT(a!$E$8/12,2*$U1094*a!$E$9,$F1094-a!$E$4-$I1094,0,1)</f>
        <v>#N/A</v>
      </c>
      <c r="O1094" s="123" t="e">
        <f>-1*PMT(a!$E$8/12,2*$U1094*a!$E$9,$F1094-a!$E$4-$J1094,0,1)</f>
        <v>#N/A</v>
      </c>
      <c r="P1094" s="123" t="e">
        <f t="shared" si="189"/>
        <v>#N/A</v>
      </c>
      <c r="Q1094" s="123" t="e">
        <f t="shared" si="190"/>
        <v>#N/A</v>
      </c>
      <c r="R1094" s="114" t="e">
        <f>IF($M1094&lt;$I1094,"Error",IF(AND($K1094&gt;$J1094,$M1094&gt;$K1094),"Error",IF(AND($K1094&lt;$J1094,$M1094&gt;$J1094),"Error",-1*PMT(a!$E$8/12,2*$U1094*a!$E$9,$F1094-$M1094-a!$E$4,0,1))))</f>
        <v>#N/A</v>
      </c>
      <c r="S1094" s="32">
        <f t="shared" si="191"/>
        <v>1</v>
      </c>
      <c r="T1094" s="33" t="e">
        <f t="shared" si="192"/>
        <v>#N/A</v>
      </c>
      <c r="U1094" s="33" t="e">
        <f t="shared" si="187"/>
        <v>#N/A</v>
      </c>
      <c r="V1094" s="33" t="e">
        <f t="shared" si="193"/>
        <v>#N/A</v>
      </c>
      <c r="W1094" s="124">
        <f t="shared" si="194"/>
        <v>0</v>
      </c>
    </row>
    <row r="1095" spans="9:23" x14ac:dyDescent="0.25">
      <c r="I1095" s="31">
        <v>0</v>
      </c>
      <c r="J1095" s="121">
        <f t="shared" si="188"/>
        <v>0</v>
      </c>
      <c r="K1095" s="122" t="e">
        <f>MAX(0,($F1095-0+PV(a!$E$8/12,2*$U1095*a!$E$9,$W1095,0,1)))</f>
        <v>#N/A</v>
      </c>
      <c r="L1095" s="122" t="e">
        <f t="shared" si="195"/>
        <v>#N/A</v>
      </c>
      <c r="M1095" s="114" t="e">
        <f t="shared" si="196"/>
        <v>#N/A</v>
      </c>
      <c r="N1095" s="122" t="e">
        <f>-1*PMT(a!$E$8/12,2*$U1095*a!$E$9,$F1095-a!$E$4-$I1095,0,1)</f>
        <v>#N/A</v>
      </c>
      <c r="O1095" s="123" t="e">
        <f>-1*PMT(a!$E$8/12,2*$U1095*a!$E$9,$F1095-a!$E$4-$J1095,0,1)</f>
        <v>#N/A</v>
      </c>
      <c r="P1095" s="123" t="e">
        <f t="shared" si="189"/>
        <v>#N/A</v>
      </c>
      <c r="Q1095" s="123" t="e">
        <f t="shared" si="190"/>
        <v>#N/A</v>
      </c>
      <c r="R1095" s="114" t="e">
        <f>IF($M1095&lt;$I1095,"Error",IF(AND($K1095&gt;$J1095,$M1095&gt;$K1095),"Error",IF(AND($K1095&lt;$J1095,$M1095&gt;$J1095),"Error",-1*PMT(a!$E$8/12,2*$U1095*a!$E$9,$F1095-$M1095-a!$E$4,0,1))))</f>
        <v>#N/A</v>
      </c>
      <c r="S1095" s="32">
        <f t="shared" si="191"/>
        <v>1</v>
      </c>
      <c r="T1095" s="33" t="e">
        <f t="shared" si="192"/>
        <v>#N/A</v>
      </c>
      <c r="U1095" s="33" t="e">
        <f t="shared" si="187"/>
        <v>#N/A</v>
      </c>
      <c r="V1095" s="33" t="e">
        <f t="shared" si="193"/>
        <v>#N/A</v>
      </c>
      <c r="W1095" s="124">
        <f t="shared" si="194"/>
        <v>0</v>
      </c>
    </row>
    <row r="1096" spans="9:23" x14ac:dyDescent="0.25">
      <c r="I1096" s="31">
        <v>0</v>
      </c>
      <c r="J1096" s="121">
        <f t="shared" si="188"/>
        <v>0</v>
      </c>
      <c r="K1096" s="122" t="e">
        <f>MAX(0,($F1096-0+PV(a!$E$8/12,2*$U1096*a!$E$9,$W1096,0,1)))</f>
        <v>#N/A</v>
      </c>
      <c r="L1096" s="122" t="e">
        <f t="shared" si="195"/>
        <v>#N/A</v>
      </c>
      <c r="M1096" s="114" t="e">
        <f t="shared" si="196"/>
        <v>#N/A</v>
      </c>
      <c r="N1096" s="122" t="e">
        <f>-1*PMT(a!$E$8/12,2*$U1096*a!$E$9,$F1096-a!$E$4-$I1096,0,1)</f>
        <v>#N/A</v>
      </c>
      <c r="O1096" s="123" t="e">
        <f>-1*PMT(a!$E$8/12,2*$U1096*a!$E$9,$F1096-a!$E$4-$J1096,0,1)</f>
        <v>#N/A</v>
      </c>
      <c r="P1096" s="123" t="e">
        <f t="shared" si="189"/>
        <v>#N/A</v>
      </c>
      <c r="Q1096" s="123" t="e">
        <f t="shared" si="190"/>
        <v>#N/A</v>
      </c>
      <c r="R1096" s="114" t="e">
        <f>IF($M1096&lt;$I1096,"Error",IF(AND($K1096&gt;$J1096,$M1096&gt;$K1096),"Error",IF(AND($K1096&lt;$J1096,$M1096&gt;$J1096),"Error",-1*PMT(a!$E$8/12,2*$U1096*a!$E$9,$F1096-$M1096-a!$E$4,0,1))))</f>
        <v>#N/A</v>
      </c>
      <c r="S1096" s="32">
        <f t="shared" si="191"/>
        <v>1</v>
      </c>
      <c r="T1096" s="33" t="e">
        <f t="shared" si="192"/>
        <v>#N/A</v>
      </c>
      <c r="U1096" s="33" t="e">
        <f t="shared" ref="U1096:U1159" si="197">$T1096-(11/24)</f>
        <v>#N/A</v>
      </c>
      <c r="V1096" s="33" t="e">
        <f t="shared" si="193"/>
        <v>#N/A</v>
      </c>
      <c r="W1096" s="124">
        <f t="shared" si="194"/>
        <v>0</v>
      </c>
    </row>
    <row r="1097" spans="9:23" x14ac:dyDescent="0.25">
      <c r="I1097" s="31">
        <v>0</v>
      </c>
      <c r="J1097" s="121">
        <f t="shared" si="188"/>
        <v>0</v>
      </c>
      <c r="K1097" s="122" t="e">
        <f>MAX(0,($F1097-0+PV(a!$E$8/12,2*$U1097*a!$E$9,$W1097,0,1)))</f>
        <v>#N/A</v>
      </c>
      <c r="L1097" s="122" t="e">
        <f t="shared" si="195"/>
        <v>#N/A</v>
      </c>
      <c r="M1097" s="114" t="e">
        <f t="shared" si="196"/>
        <v>#N/A</v>
      </c>
      <c r="N1097" s="122" t="e">
        <f>-1*PMT(a!$E$8/12,2*$U1097*a!$E$9,$F1097-a!$E$4-$I1097,0,1)</f>
        <v>#N/A</v>
      </c>
      <c r="O1097" s="123" t="e">
        <f>-1*PMT(a!$E$8/12,2*$U1097*a!$E$9,$F1097-a!$E$4-$J1097,0,1)</f>
        <v>#N/A</v>
      </c>
      <c r="P1097" s="123" t="e">
        <f t="shared" si="189"/>
        <v>#N/A</v>
      </c>
      <c r="Q1097" s="123" t="e">
        <f t="shared" si="190"/>
        <v>#N/A</v>
      </c>
      <c r="R1097" s="114" t="e">
        <f>IF($M1097&lt;$I1097,"Error",IF(AND($K1097&gt;$J1097,$M1097&gt;$K1097),"Error",IF(AND($K1097&lt;$J1097,$M1097&gt;$J1097),"Error",-1*PMT(a!$E$8/12,2*$U1097*a!$E$9,$F1097-$M1097-a!$E$4,0,1))))</f>
        <v>#N/A</v>
      </c>
      <c r="S1097" s="32">
        <f t="shared" si="191"/>
        <v>1</v>
      </c>
      <c r="T1097" s="33" t="e">
        <f t="shared" si="192"/>
        <v>#N/A</v>
      </c>
      <c r="U1097" s="33" t="e">
        <f t="shared" si="197"/>
        <v>#N/A</v>
      </c>
      <c r="V1097" s="33" t="e">
        <f t="shared" si="193"/>
        <v>#N/A</v>
      </c>
      <c r="W1097" s="124">
        <f t="shared" si="194"/>
        <v>0</v>
      </c>
    </row>
    <row r="1098" spans="9:23" x14ac:dyDescent="0.25">
      <c r="I1098" s="31">
        <v>0</v>
      </c>
      <c r="J1098" s="121">
        <f t="shared" si="188"/>
        <v>0</v>
      </c>
      <c r="K1098" s="122" t="e">
        <f>MAX(0,($F1098-0+PV(a!$E$8/12,2*$U1098*a!$E$9,$W1098,0,1)))</f>
        <v>#N/A</v>
      </c>
      <c r="L1098" s="122" t="e">
        <f t="shared" si="195"/>
        <v>#N/A</v>
      </c>
      <c r="M1098" s="114" t="e">
        <f t="shared" si="196"/>
        <v>#N/A</v>
      </c>
      <c r="N1098" s="122" t="e">
        <f>-1*PMT(a!$E$8/12,2*$U1098*a!$E$9,$F1098-a!$E$4-$I1098,0,1)</f>
        <v>#N/A</v>
      </c>
      <c r="O1098" s="123" t="e">
        <f>-1*PMT(a!$E$8/12,2*$U1098*a!$E$9,$F1098-a!$E$4-$J1098,0,1)</f>
        <v>#N/A</v>
      </c>
      <c r="P1098" s="123" t="e">
        <f t="shared" si="189"/>
        <v>#N/A</v>
      </c>
      <c r="Q1098" s="123" t="e">
        <f t="shared" si="190"/>
        <v>#N/A</v>
      </c>
      <c r="R1098" s="114" t="e">
        <f>IF($M1098&lt;$I1098,"Error",IF(AND($K1098&gt;$J1098,$M1098&gt;$K1098),"Error",IF(AND($K1098&lt;$J1098,$M1098&gt;$J1098),"Error",-1*PMT(a!$E$8/12,2*$U1098*a!$E$9,$F1098-$M1098-a!$E$4,0,1))))</f>
        <v>#N/A</v>
      </c>
      <c r="S1098" s="32">
        <f t="shared" si="191"/>
        <v>1</v>
      </c>
      <c r="T1098" s="33" t="e">
        <f t="shared" si="192"/>
        <v>#N/A</v>
      </c>
      <c r="U1098" s="33" t="e">
        <f t="shared" si="197"/>
        <v>#N/A</v>
      </c>
      <c r="V1098" s="33" t="e">
        <f t="shared" si="193"/>
        <v>#N/A</v>
      </c>
      <c r="W1098" s="124">
        <f t="shared" si="194"/>
        <v>0</v>
      </c>
    </row>
    <row r="1099" spans="9:23" x14ac:dyDescent="0.25">
      <c r="I1099" s="31">
        <v>0</v>
      </c>
      <c r="J1099" s="121">
        <f t="shared" si="188"/>
        <v>0</v>
      </c>
      <c r="K1099" s="122" t="e">
        <f>MAX(0,($F1099-0+PV(a!$E$8/12,2*$U1099*a!$E$9,$W1099,0,1)))</f>
        <v>#N/A</v>
      </c>
      <c r="L1099" s="122" t="e">
        <f t="shared" si="195"/>
        <v>#N/A</v>
      </c>
      <c r="M1099" s="114" t="e">
        <f t="shared" si="196"/>
        <v>#N/A</v>
      </c>
      <c r="N1099" s="122" t="e">
        <f>-1*PMT(a!$E$8/12,2*$U1099*a!$E$9,$F1099-a!$E$4-$I1099,0,1)</f>
        <v>#N/A</v>
      </c>
      <c r="O1099" s="123" t="e">
        <f>-1*PMT(a!$E$8/12,2*$U1099*a!$E$9,$F1099-a!$E$4-$J1099,0,1)</f>
        <v>#N/A</v>
      </c>
      <c r="P1099" s="123" t="e">
        <f t="shared" si="189"/>
        <v>#N/A</v>
      </c>
      <c r="Q1099" s="123" t="e">
        <f t="shared" si="190"/>
        <v>#N/A</v>
      </c>
      <c r="R1099" s="114" t="e">
        <f>IF($M1099&lt;$I1099,"Error",IF(AND($K1099&gt;$J1099,$M1099&gt;$K1099),"Error",IF(AND($K1099&lt;$J1099,$M1099&gt;$J1099),"Error",-1*PMT(a!$E$8/12,2*$U1099*a!$E$9,$F1099-$M1099-a!$E$4,0,1))))</f>
        <v>#N/A</v>
      </c>
      <c r="S1099" s="32">
        <f t="shared" si="191"/>
        <v>1</v>
      </c>
      <c r="T1099" s="33" t="e">
        <f t="shared" si="192"/>
        <v>#N/A</v>
      </c>
      <c r="U1099" s="33" t="e">
        <f t="shared" si="197"/>
        <v>#N/A</v>
      </c>
      <c r="V1099" s="33" t="e">
        <f t="shared" si="193"/>
        <v>#N/A</v>
      </c>
      <c r="W1099" s="124">
        <f t="shared" si="194"/>
        <v>0</v>
      </c>
    </row>
    <row r="1100" spans="9:23" x14ac:dyDescent="0.25">
      <c r="I1100" s="31">
        <v>0</v>
      </c>
      <c r="J1100" s="121">
        <f t="shared" si="188"/>
        <v>0</v>
      </c>
      <c r="K1100" s="122" t="e">
        <f>MAX(0,($F1100-0+PV(a!$E$8/12,2*$U1100*a!$E$9,$W1100,0,1)))</f>
        <v>#N/A</v>
      </c>
      <c r="L1100" s="122" t="e">
        <f t="shared" si="195"/>
        <v>#N/A</v>
      </c>
      <c r="M1100" s="114" t="e">
        <f t="shared" si="196"/>
        <v>#N/A</v>
      </c>
      <c r="N1100" s="122" t="e">
        <f>-1*PMT(a!$E$8/12,2*$U1100*a!$E$9,$F1100-a!$E$4-$I1100,0,1)</f>
        <v>#N/A</v>
      </c>
      <c r="O1100" s="123" t="e">
        <f>-1*PMT(a!$E$8/12,2*$U1100*a!$E$9,$F1100-a!$E$4-$J1100,0,1)</f>
        <v>#N/A</v>
      </c>
      <c r="P1100" s="123" t="e">
        <f t="shared" si="189"/>
        <v>#N/A</v>
      </c>
      <c r="Q1100" s="123" t="e">
        <f t="shared" si="190"/>
        <v>#N/A</v>
      </c>
      <c r="R1100" s="114" t="e">
        <f>IF($M1100&lt;$I1100,"Error",IF(AND($K1100&gt;$J1100,$M1100&gt;$K1100),"Error",IF(AND($K1100&lt;$J1100,$M1100&gt;$J1100),"Error",-1*PMT(a!$E$8/12,2*$U1100*a!$E$9,$F1100-$M1100-a!$E$4,0,1))))</f>
        <v>#N/A</v>
      </c>
      <c r="S1100" s="32">
        <f t="shared" si="191"/>
        <v>1</v>
      </c>
      <c r="T1100" s="33" t="e">
        <f t="shared" si="192"/>
        <v>#N/A</v>
      </c>
      <c r="U1100" s="33" t="e">
        <f t="shared" si="197"/>
        <v>#N/A</v>
      </c>
      <c r="V1100" s="33" t="e">
        <f t="shared" si="193"/>
        <v>#N/A</v>
      </c>
      <c r="W1100" s="124">
        <f t="shared" si="194"/>
        <v>0</v>
      </c>
    </row>
    <row r="1101" spans="9:23" x14ac:dyDescent="0.25">
      <c r="I1101" s="31">
        <v>0</v>
      </c>
      <c r="J1101" s="121">
        <f t="shared" si="188"/>
        <v>0</v>
      </c>
      <c r="K1101" s="122" t="e">
        <f>MAX(0,($F1101-0+PV(a!$E$8/12,2*$U1101*a!$E$9,$W1101,0,1)))</f>
        <v>#N/A</v>
      </c>
      <c r="L1101" s="122" t="e">
        <f t="shared" si="195"/>
        <v>#N/A</v>
      </c>
      <c r="M1101" s="114" t="e">
        <f t="shared" si="196"/>
        <v>#N/A</v>
      </c>
      <c r="N1101" s="122" t="e">
        <f>-1*PMT(a!$E$8/12,2*$U1101*a!$E$9,$F1101-a!$E$4-$I1101,0,1)</f>
        <v>#N/A</v>
      </c>
      <c r="O1101" s="123" t="e">
        <f>-1*PMT(a!$E$8/12,2*$U1101*a!$E$9,$F1101-a!$E$4-$J1101,0,1)</f>
        <v>#N/A</v>
      </c>
      <c r="P1101" s="123" t="e">
        <f t="shared" si="189"/>
        <v>#N/A</v>
      </c>
      <c r="Q1101" s="123" t="e">
        <f t="shared" si="190"/>
        <v>#N/A</v>
      </c>
      <c r="R1101" s="114" t="e">
        <f>IF($M1101&lt;$I1101,"Error",IF(AND($K1101&gt;$J1101,$M1101&gt;$K1101),"Error",IF(AND($K1101&lt;$J1101,$M1101&gt;$J1101),"Error",-1*PMT(a!$E$8/12,2*$U1101*a!$E$9,$F1101-$M1101-a!$E$4,0,1))))</f>
        <v>#N/A</v>
      </c>
      <c r="S1101" s="32">
        <f t="shared" si="191"/>
        <v>1</v>
      </c>
      <c r="T1101" s="33" t="e">
        <f t="shared" si="192"/>
        <v>#N/A</v>
      </c>
      <c r="U1101" s="33" t="e">
        <f t="shared" si="197"/>
        <v>#N/A</v>
      </c>
      <c r="V1101" s="33" t="e">
        <f t="shared" si="193"/>
        <v>#N/A</v>
      </c>
      <c r="W1101" s="124">
        <f t="shared" si="194"/>
        <v>0</v>
      </c>
    </row>
    <row r="1102" spans="9:23" x14ac:dyDescent="0.25">
      <c r="I1102" s="31">
        <v>0</v>
      </c>
      <c r="J1102" s="121">
        <f t="shared" si="188"/>
        <v>0</v>
      </c>
      <c r="K1102" s="122" t="e">
        <f>MAX(0,($F1102-0+PV(a!$E$8/12,2*$U1102*a!$E$9,$W1102,0,1)))</f>
        <v>#N/A</v>
      </c>
      <c r="L1102" s="122" t="e">
        <f t="shared" si="195"/>
        <v>#N/A</v>
      </c>
      <c r="M1102" s="114" t="e">
        <f t="shared" si="196"/>
        <v>#N/A</v>
      </c>
      <c r="N1102" s="122" t="e">
        <f>-1*PMT(a!$E$8/12,2*$U1102*a!$E$9,$F1102-a!$E$4-$I1102,0,1)</f>
        <v>#N/A</v>
      </c>
      <c r="O1102" s="123" t="e">
        <f>-1*PMT(a!$E$8/12,2*$U1102*a!$E$9,$F1102-a!$E$4-$J1102,0,1)</f>
        <v>#N/A</v>
      </c>
      <c r="P1102" s="123" t="e">
        <f t="shared" si="189"/>
        <v>#N/A</v>
      </c>
      <c r="Q1102" s="123" t="e">
        <f t="shared" si="190"/>
        <v>#N/A</v>
      </c>
      <c r="R1102" s="114" t="e">
        <f>IF($M1102&lt;$I1102,"Error",IF(AND($K1102&gt;$J1102,$M1102&gt;$K1102),"Error",IF(AND($K1102&lt;$J1102,$M1102&gt;$J1102),"Error",-1*PMT(a!$E$8/12,2*$U1102*a!$E$9,$F1102-$M1102-a!$E$4,0,1))))</f>
        <v>#N/A</v>
      </c>
      <c r="S1102" s="32">
        <f t="shared" si="191"/>
        <v>1</v>
      </c>
      <c r="T1102" s="33" t="e">
        <f t="shared" si="192"/>
        <v>#N/A</v>
      </c>
      <c r="U1102" s="33" t="e">
        <f t="shared" si="197"/>
        <v>#N/A</v>
      </c>
      <c r="V1102" s="33" t="e">
        <f t="shared" si="193"/>
        <v>#N/A</v>
      </c>
      <c r="W1102" s="124">
        <f t="shared" si="194"/>
        <v>0</v>
      </c>
    </row>
    <row r="1103" spans="9:23" x14ac:dyDescent="0.25">
      <c r="I1103" s="31">
        <v>0</v>
      </c>
      <c r="J1103" s="121">
        <f t="shared" si="188"/>
        <v>0</v>
      </c>
      <c r="K1103" s="122" t="e">
        <f>MAX(0,($F1103-0+PV(a!$E$8/12,2*$U1103*a!$E$9,$W1103,0,1)))</f>
        <v>#N/A</v>
      </c>
      <c r="L1103" s="122" t="e">
        <f t="shared" si="195"/>
        <v>#N/A</v>
      </c>
      <c r="M1103" s="114" t="e">
        <f t="shared" si="196"/>
        <v>#N/A</v>
      </c>
      <c r="N1103" s="122" t="e">
        <f>-1*PMT(a!$E$8/12,2*$U1103*a!$E$9,$F1103-a!$E$4-$I1103,0,1)</f>
        <v>#N/A</v>
      </c>
      <c r="O1103" s="123" t="e">
        <f>-1*PMT(a!$E$8/12,2*$U1103*a!$E$9,$F1103-a!$E$4-$J1103,0,1)</f>
        <v>#N/A</v>
      </c>
      <c r="P1103" s="123" t="e">
        <f t="shared" si="189"/>
        <v>#N/A</v>
      </c>
      <c r="Q1103" s="123" t="e">
        <f t="shared" si="190"/>
        <v>#N/A</v>
      </c>
      <c r="R1103" s="114" t="e">
        <f>IF($M1103&lt;$I1103,"Error",IF(AND($K1103&gt;$J1103,$M1103&gt;$K1103),"Error",IF(AND($K1103&lt;$J1103,$M1103&gt;$J1103),"Error",-1*PMT(a!$E$8/12,2*$U1103*a!$E$9,$F1103-$M1103-a!$E$4,0,1))))</f>
        <v>#N/A</v>
      </c>
      <c r="S1103" s="32">
        <f t="shared" si="191"/>
        <v>1</v>
      </c>
      <c r="T1103" s="33" t="e">
        <f t="shared" si="192"/>
        <v>#N/A</v>
      </c>
      <c r="U1103" s="33" t="e">
        <f t="shared" si="197"/>
        <v>#N/A</v>
      </c>
      <c r="V1103" s="33" t="e">
        <f t="shared" si="193"/>
        <v>#N/A</v>
      </c>
      <c r="W1103" s="124">
        <f t="shared" si="194"/>
        <v>0</v>
      </c>
    </row>
    <row r="1104" spans="9:23" x14ac:dyDescent="0.25">
      <c r="I1104" s="31">
        <v>0</v>
      </c>
      <c r="J1104" s="121">
        <f t="shared" si="188"/>
        <v>0</v>
      </c>
      <c r="K1104" s="122" t="e">
        <f>MAX(0,($F1104-0+PV(a!$E$8/12,2*$U1104*a!$E$9,$W1104,0,1)))</f>
        <v>#N/A</v>
      </c>
      <c r="L1104" s="122" t="e">
        <f t="shared" si="195"/>
        <v>#N/A</v>
      </c>
      <c r="M1104" s="114" t="e">
        <f t="shared" si="196"/>
        <v>#N/A</v>
      </c>
      <c r="N1104" s="122" t="e">
        <f>-1*PMT(a!$E$8/12,2*$U1104*a!$E$9,$F1104-a!$E$4-$I1104,0,1)</f>
        <v>#N/A</v>
      </c>
      <c r="O1104" s="123" t="e">
        <f>-1*PMT(a!$E$8/12,2*$U1104*a!$E$9,$F1104-a!$E$4-$J1104,0,1)</f>
        <v>#N/A</v>
      </c>
      <c r="P1104" s="123" t="e">
        <f t="shared" si="189"/>
        <v>#N/A</v>
      </c>
      <c r="Q1104" s="123" t="e">
        <f t="shared" si="190"/>
        <v>#N/A</v>
      </c>
      <c r="R1104" s="114" t="e">
        <f>IF($M1104&lt;$I1104,"Error",IF(AND($K1104&gt;$J1104,$M1104&gt;$K1104),"Error",IF(AND($K1104&lt;$J1104,$M1104&gt;$J1104),"Error",-1*PMT(a!$E$8/12,2*$U1104*a!$E$9,$F1104-$M1104-a!$E$4,0,1))))</f>
        <v>#N/A</v>
      </c>
      <c r="S1104" s="32">
        <f t="shared" si="191"/>
        <v>1</v>
      </c>
      <c r="T1104" s="33" t="e">
        <f t="shared" si="192"/>
        <v>#N/A</v>
      </c>
      <c r="U1104" s="33" t="e">
        <f t="shared" si="197"/>
        <v>#N/A</v>
      </c>
      <c r="V1104" s="33" t="e">
        <f t="shared" si="193"/>
        <v>#N/A</v>
      </c>
      <c r="W1104" s="124">
        <f t="shared" si="194"/>
        <v>0</v>
      </c>
    </row>
    <row r="1105" spans="9:23" x14ac:dyDescent="0.25">
      <c r="I1105" s="31">
        <v>0</v>
      </c>
      <c r="J1105" s="121">
        <f t="shared" si="188"/>
        <v>0</v>
      </c>
      <c r="K1105" s="122" t="e">
        <f>MAX(0,($F1105-0+PV(a!$E$8/12,2*$U1105*a!$E$9,$W1105,0,1)))</f>
        <v>#N/A</v>
      </c>
      <c r="L1105" s="122" t="e">
        <f t="shared" si="195"/>
        <v>#N/A</v>
      </c>
      <c r="M1105" s="114" t="e">
        <f t="shared" si="196"/>
        <v>#N/A</v>
      </c>
      <c r="N1105" s="122" t="e">
        <f>-1*PMT(a!$E$8/12,2*$U1105*a!$E$9,$F1105-a!$E$4-$I1105,0,1)</f>
        <v>#N/A</v>
      </c>
      <c r="O1105" s="123" t="e">
        <f>-1*PMT(a!$E$8/12,2*$U1105*a!$E$9,$F1105-a!$E$4-$J1105,0,1)</f>
        <v>#N/A</v>
      </c>
      <c r="P1105" s="123" t="e">
        <f t="shared" si="189"/>
        <v>#N/A</v>
      </c>
      <c r="Q1105" s="123" t="e">
        <f t="shared" si="190"/>
        <v>#N/A</v>
      </c>
      <c r="R1105" s="114" t="e">
        <f>IF($M1105&lt;$I1105,"Error",IF(AND($K1105&gt;$J1105,$M1105&gt;$K1105),"Error",IF(AND($K1105&lt;$J1105,$M1105&gt;$J1105),"Error",-1*PMT(a!$E$8/12,2*$U1105*a!$E$9,$F1105-$M1105-a!$E$4,0,1))))</f>
        <v>#N/A</v>
      </c>
      <c r="S1105" s="32">
        <f t="shared" si="191"/>
        <v>1</v>
      </c>
      <c r="T1105" s="33" t="e">
        <f t="shared" si="192"/>
        <v>#N/A</v>
      </c>
      <c r="U1105" s="33" t="e">
        <f t="shared" si="197"/>
        <v>#N/A</v>
      </c>
      <c r="V1105" s="33" t="e">
        <f t="shared" si="193"/>
        <v>#N/A</v>
      </c>
      <c r="W1105" s="124">
        <f t="shared" si="194"/>
        <v>0</v>
      </c>
    </row>
    <row r="1106" spans="9:23" x14ac:dyDescent="0.25">
      <c r="I1106" s="31">
        <v>0</v>
      </c>
      <c r="J1106" s="121">
        <f t="shared" si="188"/>
        <v>0</v>
      </c>
      <c r="K1106" s="122" t="e">
        <f>MAX(0,($F1106-0+PV(a!$E$8/12,2*$U1106*a!$E$9,$W1106,0,1)))</f>
        <v>#N/A</v>
      </c>
      <c r="L1106" s="122" t="e">
        <f t="shared" si="195"/>
        <v>#N/A</v>
      </c>
      <c r="M1106" s="114" t="e">
        <f t="shared" si="196"/>
        <v>#N/A</v>
      </c>
      <c r="N1106" s="122" t="e">
        <f>-1*PMT(a!$E$8/12,2*$U1106*a!$E$9,$F1106-a!$E$4-$I1106,0,1)</f>
        <v>#N/A</v>
      </c>
      <c r="O1106" s="123" t="e">
        <f>-1*PMT(a!$E$8/12,2*$U1106*a!$E$9,$F1106-a!$E$4-$J1106,0,1)</f>
        <v>#N/A</v>
      </c>
      <c r="P1106" s="123" t="e">
        <f t="shared" si="189"/>
        <v>#N/A</v>
      </c>
      <c r="Q1106" s="123" t="e">
        <f t="shared" si="190"/>
        <v>#N/A</v>
      </c>
      <c r="R1106" s="114" t="e">
        <f>IF($M1106&lt;$I1106,"Error",IF(AND($K1106&gt;$J1106,$M1106&gt;$K1106),"Error",IF(AND($K1106&lt;$J1106,$M1106&gt;$J1106),"Error",-1*PMT(a!$E$8/12,2*$U1106*a!$E$9,$F1106-$M1106-a!$E$4,0,1))))</f>
        <v>#N/A</v>
      </c>
      <c r="S1106" s="32">
        <f t="shared" si="191"/>
        <v>1</v>
      </c>
      <c r="T1106" s="33" t="e">
        <f t="shared" si="192"/>
        <v>#N/A</v>
      </c>
      <c r="U1106" s="33" t="e">
        <f t="shared" si="197"/>
        <v>#N/A</v>
      </c>
      <c r="V1106" s="33" t="e">
        <f t="shared" si="193"/>
        <v>#N/A</v>
      </c>
      <c r="W1106" s="124">
        <f t="shared" si="194"/>
        <v>0</v>
      </c>
    </row>
    <row r="1107" spans="9:23" x14ac:dyDescent="0.25">
      <c r="I1107" s="31">
        <v>0</v>
      </c>
      <c r="J1107" s="121">
        <f t="shared" si="188"/>
        <v>0</v>
      </c>
      <c r="K1107" s="122" t="e">
        <f>MAX(0,($F1107-0+PV(a!$E$8/12,2*$U1107*a!$E$9,$W1107,0,1)))</f>
        <v>#N/A</v>
      </c>
      <c r="L1107" s="122" t="e">
        <f t="shared" si="195"/>
        <v>#N/A</v>
      </c>
      <c r="M1107" s="114" t="e">
        <f t="shared" si="196"/>
        <v>#N/A</v>
      </c>
      <c r="N1107" s="122" t="e">
        <f>-1*PMT(a!$E$8/12,2*$U1107*a!$E$9,$F1107-a!$E$4-$I1107,0,1)</f>
        <v>#N/A</v>
      </c>
      <c r="O1107" s="123" t="e">
        <f>-1*PMT(a!$E$8/12,2*$U1107*a!$E$9,$F1107-a!$E$4-$J1107,0,1)</f>
        <v>#N/A</v>
      </c>
      <c r="P1107" s="123" t="e">
        <f t="shared" si="189"/>
        <v>#N/A</v>
      </c>
      <c r="Q1107" s="123" t="e">
        <f t="shared" si="190"/>
        <v>#N/A</v>
      </c>
      <c r="R1107" s="114" t="e">
        <f>IF($M1107&lt;$I1107,"Error",IF(AND($K1107&gt;$J1107,$M1107&gt;$K1107),"Error",IF(AND($K1107&lt;$J1107,$M1107&gt;$J1107),"Error",-1*PMT(a!$E$8/12,2*$U1107*a!$E$9,$F1107-$M1107-a!$E$4,0,1))))</f>
        <v>#N/A</v>
      </c>
      <c r="S1107" s="32">
        <f t="shared" si="191"/>
        <v>1</v>
      </c>
      <c r="T1107" s="33" t="e">
        <f t="shared" si="192"/>
        <v>#N/A</v>
      </c>
      <c r="U1107" s="33" t="e">
        <f t="shared" si="197"/>
        <v>#N/A</v>
      </c>
      <c r="V1107" s="33" t="e">
        <f t="shared" si="193"/>
        <v>#N/A</v>
      </c>
      <c r="W1107" s="124">
        <f t="shared" si="194"/>
        <v>0</v>
      </c>
    </row>
    <row r="1108" spans="9:23" x14ac:dyDescent="0.25">
      <c r="I1108" s="31">
        <v>0</v>
      </c>
      <c r="J1108" s="121">
        <f t="shared" si="188"/>
        <v>0</v>
      </c>
      <c r="K1108" s="122" t="e">
        <f>MAX(0,($F1108-0+PV(a!$E$8/12,2*$U1108*a!$E$9,$W1108,0,1)))</f>
        <v>#N/A</v>
      </c>
      <c r="L1108" s="122" t="e">
        <f t="shared" si="195"/>
        <v>#N/A</v>
      </c>
      <c r="M1108" s="114" t="e">
        <f t="shared" si="196"/>
        <v>#N/A</v>
      </c>
      <c r="N1108" s="122" t="e">
        <f>-1*PMT(a!$E$8/12,2*$U1108*a!$E$9,$F1108-a!$E$4-$I1108,0,1)</f>
        <v>#N/A</v>
      </c>
      <c r="O1108" s="123" t="e">
        <f>-1*PMT(a!$E$8/12,2*$U1108*a!$E$9,$F1108-a!$E$4-$J1108,0,1)</f>
        <v>#N/A</v>
      </c>
      <c r="P1108" s="123" t="e">
        <f t="shared" si="189"/>
        <v>#N/A</v>
      </c>
      <c r="Q1108" s="123" t="e">
        <f t="shared" si="190"/>
        <v>#N/A</v>
      </c>
      <c r="R1108" s="114" t="e">
        <f>IF($M1108&lt;$I1108,"Error",IF(AND($K1108&gt;$J1108,$M1108&gt;$K1108),"Error",IF(AND($K1108&lt;$J1108,$M1108&gt;$J1108),"Error",-1*PMT(a!$E$8/12,2*$U1108*a!$E$9,$F1108-$M1108-a!$E$4,0,1))))</f>
        <v>#N/A</v>
      </c>
      <c r="S1108" s="32">
        <f t="shared" si="191"/>
        <v>1</v>
      </c>
      <c r="T1108" s="33" t="e">
        <f t="shared" si="192"/>
        <v>#N/A</v>
      </c>
      <c r="U1108" s="33" t="e">
        <f t="shared" si="197"/>
        <v>#N/A</v>
      </c>
      <c r="V1108" s="33" t="e">
        <f t="shared" si="193"/>
        <v>#N/A</v>
      </c>
      <c r="W1108" s="124">
        <f t="shared" si="194"/>
        <v>0</v>
      </c>
    </row>
    <row r="1109" spans="9:23" x14ac:dyDescent="0.25">
      <c r="I1109" s="31">
        <v>0</v>
      </c>
      <c r="J1109" s="121">
        <f t="shared" si="188"/>
        <v>0</v>
      </c>
      <c r="K1109" s="122" t="e">
        <f>MAX(0,($F1109-0+PV(a!$E$8/12,2*$U1109*a!$E$9,$W1109,0,1)))</f>
        <v>#N/A</v>
      </c>
      <c r="L1109" s="122" t="e">
        <f t="shared" si="195"/>
        <v>#N/A</v>
      </c>
      <c r="M1109" s="114" t="e">
        <f t="shared" si="196"/>
        <v>#N/A</v>
      </c>
      <c r="N1109" s="122" t="e">
        <f>-1*PMT(a!$E$8/12,2*$U1109*a!$E$9,$F1109-a!$E$4-$I1109,0,1)</f>
        <v>#N/A</v>
      </c>
      <c r="O1109" s="123" t="e">
        <f>-1*PMT(a!$E$8/12,2*$U1109*a!$E$9,$F1109-a!$E$4-$J1109,0,1)</f>
        <v>#N/A</v>
      </c>
      <c r="P1109" s="123" t="e">
        <f t="shared" si="189"/>
        <v>#N/A</v>
      </c>
      <c r="Q1109" s="123" t="e">
        <f t="shared" si="190"/>
        <v>#N/A</v>
      </c>
      <c r="R1109" s="114" t="e">
        <f>IF($M1109&lt;$I1109,"Error",IF(AND($K1109&gt;$J1109,$M1109&gt;$K1109),"Error",IF(AND($K1109&lt;$J1109,$M1109&gt;$J1109),"Error",-1*PMT(a!$E$8/12,2*$U1109*a!$E$9,$F1109-$M1109-a!$E$4,0,1))))</f>
        <v>#N/A</v>
      </c>
      <c r="S1109" s="32">
        <f t="shared" si="191"/>
        <v>1</v>
      </c>
      <c r="T1109" s="33" t="e">
        <f t="shared" si="192"/>
        <v>#N/A</v>
      </c>
      <c r="U1109" s="33" t="e">
        <f t="shared" si="197"/>
        <v>#N/A</v>
      </c>
      <c r="V1109" s="33" t="e">
        <f t="shared" si="193"/>
        <v>#N/A</v>
      </c>
      <c r="W1109" s="124">
        <f t="shared" si="194"/>
        <v>0</v>
      </c>
    </row>
    <row r="1110" spans="9:23" x14ac:dyDescent="0.25">
      <c r="I1110" s="31">
        <v>0</v>
      </c>
      <c r="J1110" s="121">
        <f t="shared" ref="J1110:J1173" si="198">F1110*0.25</f>
        <v>0</v>
      </c>
      <c r="K1110" s="122" t="e">
        <f>MAX(0,($F1110-0+PV(a!$E$8/12,2*$U1110*a!$E$9,$W1110,0,1)))</f>
        <v>#N/A</v>
      </c>
      <c r="L1110" s="122" t="e">
        <f t="shared" si="195"/>
        <v>#N/A</v>
      </c>
      <c r="M1110" s="114" t="e">
        <f t="shared" si="196"/>
        <v>#N/A</v>
      </c>
      <c r="N1110" s="122" t="e">
        <f>-1*PMT(a!$E$8/12,2*$U1110*a!$E$9,$F1110-a!$E$4-$I1110,0,1)</f>
        <v>#N/A</v>
      </c>
      <c r="O1110" s="123" t="e">
        <f>-1*PMT(a!$E$8/12,2*$U1110*a!$E$9,$F1110-a!$E$4-$J1110,0,1)</f>
        <v>#N/A</v>
      </c>
      <c r="P1110" s="123" t="e">
        <f t="shared" si="189"/>
        <v>#N/A</v>
      </c>
      <c r="Q1110" s="123" t="e">
        <f t="shared" si="190"/>
        <v>#N/A</v>
      </c>
      <c r="R1110" s="114" t="e">
        <f>IF($M1110&lt;$I1110,"Error",IF(AND($K1110&gt;$J1110,$M1110&gt;$K1110),"Error",IF(AND($K1110&lt;$J1110,$M1110&gt;$J1110),"Error",-1*PMT(a!$E$8/12,2*$U1110*a!$E$9,$F1110-$M1110-a!$E$4,0,1))))</f>
        <v>#N/A</v>
      </c>
      <c r="S1110" s="32">
        <f t="shared" si="191"/>
        <v>1</v>
      </c>
      <c r="T1110" s="33" t="e">
        <f t="shared" si="192"/>
        <v>#N/A</v>
      </c>
      <c r="U1110" s="33" t="e">
        <f t="shared" si="197"/>
        <v>#N/A</v>
      </c>
      <c r="V1110" s="33" t="e">
        <f t="shared" si="193"/>
        <v>#N/A</v>
      </c>
      <c r="W1110" s="124">
        <f t="shared" si="194"/>
        <v>0</v>
      </c>
    </row>
    <row r="1111" spans="9:23" x14ac:dyDescent="0.25">
      <c r="I1111" s="31">
        <v>0</v>
      </c>
      <c r="J1111" s="121">
        <f t="shared" si="198"/>
        <v>0</v>
      </c>
      <c r="K1111" s="122" t="e">
        <f>MAX(0,($F1111-0+PV(a!$E$8/12,2*$U1111*a!$E$9,$W1111,0,1)))</f>
        <v>#N/A</v>
      </c>
      <c r="L1111" s="122" t="e">
        <f t="shared" si="195"/>
        <v>#N/A</v>
      </c>
      <c r="M1111" s="114" t="e">
        <f t="shared" si="196"/>
        <v>#N/A</v>
      </c>
      <c r="N1111" s="122" t="e">
        <f>-1*PMT(a!$E$8/12,2*$U1111*a!$E$9,$F1111-a!$E$4-$I1111,0,1)</f>
        <v>#N/A</v>
      </c>
      <c r="O1111" s="123" t="e">
        <f>-1*PMT(a!$E$8/12,2*$U1111*a!$E$9,$F1111-a!$E$4-$J1111,0,1)</f>
        <v>#N/A</v>
      </c>
      <c r="P1111" s="123" t="e">
        <f t="shared" si="189"/>
        <v>#N/A</v>
      </c>
      <c r="Q1111" s="123" t="e">
        <f t="shared" si="190"/>
        <v>#N/A</v>
      </c>
      <c r="R1111" s="114" t="e">
        <f>IF($M1111&lt;$I1111,"Error",IF(AND($K1111&gt;$J1111,$M1111&gt;$K1111),"Error",IF(AND($K1111&lt;$J1111,$M1111&gt;$J1111),"Error",-1*PMT(a!$E$8/12,2*$U1111*a!$E$9,$F1111-$M1111-a!$E$4,0,1))))</f>
        <v>#N/A</v>
      </c>
      <c r="S1111" s="32">
        <f t="shared" si="191"/>
        <v>1</v>
      </c>
      <c r="T1111" s="33" t="e">
        <f t="shared" si="192"/>
        <v>#N/A</v>
      </c>
      <c r="U1111" s="33" t="e">
        <f t="shared" si="197"/>
        <v>#N/A</v>
      </c>
      <c r="V1111" s="33" t="e">
        <f t="shared" si="193"/>
        <v>#N/A</v>
      </c>
      <c r="W1111" s="124">
        <f t="shared" si="194"/>
        <v>0</v>
      </c>
    </row>
    <row r="1112" spans="9:23" x14ac:dyDescent="0.25">
      <c r="I1112" s="31">
        <v>0</v>
      </c>
      <c r="J1112" s="121">
        <f t="shared" si="198"/>
        <v>0</v>
      </c>
      <c r="K1112" s="122" t="e">
        <f>MAX(0,($F1112-0+PV(a!$E$8/12,2*$U1112*a!$E$9,$W1112,0,1)))</f>
        <v>#N/A</v>
      </c>
      <c r="L1112" s="122" t="e">
        <f t="shared" si="195"/>
        <v>#N/A</v>
      </c>
      <c r="M1112" s="114" t="e">
        <f t="shared" si="196"/>
        <v>#N/A</v>
      </c>
      <c r="N1112" s="122" t="e">
        <f>-1*PMT(a!$E$8/12,2*$U1112*a!$E$9,$F1112-a!$E$4-$I1112,0,1)</f>
        <v>#N/A</v>
      </c>
      <c r="O1112" s="123" t="e">
        <f>-1*PMT(a!$E$8/12,2*$U1112*a!$E$9,$F1112-a!$E$4-$J1112,0,1)</f>
        <v>#N/A</v>
      </c>
      <c r="P1112" s="123" t="e">
        <f t="shared" si="189"/>
        <v>#N/A</v>
      </c>
      <c r="Q1112" s="123" t="e">
        <f t="shared" si="190"/>
        <v>#N/A</v>
      </c>
      <c r="R1112" s="114" t="e">
        <f>IF($M1112&lt;$I1112,"Error",IF(AND($K1112&gt;$J1112,$M1112&gt;$K1112),"Error",IF(AND($K1112&lt;$J1112,$M1112&gt;$J1112),"Error",-1*PMT(a!$E$8/12,2*$U1112*a!$E$9,$F1112-$M1112-a!$E$4,0,1))))</f>
        <v>#N/A</v>
      </c>
      <c r="S1112" s="32">
        <f t="shared" si="191"/>
        <v>1</v>
      </c>
      <c r="T1112" s="33" t="e">
        <f t="shared" si="192"/>
        <v>#N/A</v>
      </c>
      <c r="U1112" s="33" t="e">
        <f t="shared" si="197"/>
        <v>#N/A</v>
      </c>
      <c r="V1112" s="33" t="e">
        <f t="shared" si="193"/>
        <v>#N/A</v>
      </c>
      <c r="W1112" s="124">
        <f t="shared" si="194"/>
        <v>0</v>
      </c>
    </row>
    <row r="1113" spans="9:23" x14ac:dyDescent="0.25">
      <c r="I1113" s="31">
        <v>0</v>
      </c>
      <c r="J1113" s="121">
        <f t="shared" si="198"/>
        <v>0</v>
      </c>
      <c r="K1113" s="122" t="e">
        <f>MAX(0,($F1113-0+PV(a!$E$8/12,2*$U1113*a!$E$9,$W1113,0,1)))</f>
        <v>#N/A</v>
      </c>
      <c r="L1113" s="122" t="e">
        <f t="shared" si="195"/>
        <v>#N/A</v>
      </c>
      <c r="M1113" s="114" t="e">
        <f t="shared" si="196"/>
        <v>#N/A</v>
      </c>
      <c r="N1113" s="122" t="e">
        <f>-1*PMT(a!$E$8/12,2*$U1113*a!$E$9,$F1113-a!$E$4-$I1113,0,1)</f>
        <v>#N/A</v>
      </c>
      <c r="O1113" s="123" t="e">
        <f>-1*PMT(a!$E$8/12,2*$U1113*a!$E$9,$F1113-a!$E$4-$J1113,0,1)</f>
        <v>#N/A</v>
      </c>
      <c r="P1113" s="123" t="e">
        <f t="shared" si="189"/>
        <v>#N/A</v>
      </c>
      <c r="Q1113" s="123" t="e">
        <f t="shared" si="190"/>
        <v>#N/A</v>
      </c>
      <c r="R1113" s="114" t="e">
        <f>IF($M1113&lt;$I1113,"Error",IF(AND($K1113&gt;$J1113,$M1113&gt;$K1113),"Error",IF(AND($K1113&lt;$J1113,$M1113&gt;$J1113),"Error",-1*PMT(a!$E$8/12,2*$U1113*a!$E$9,$F1113-$M1113-a!$E$4,0,1))))</f>
        <v>#N/A</v>
      </c>
      <c r="S1113" s="32">
        <f t="shared" si="191"/>
        <v>1</v>
      </c>
      <c r="T1113" s="33" t="e">
        <f t="shared" si="192"/>
        <v>#N/A</v>
      </c>
      <c r="U1113" s="33" t="e">
        <f t="shared" si="197"/>
        <v>#N/A</v>
      </c>
      <c r="V1113" s="33" t="e">
        <f t="shared" si="193"/>
        <v>#N/A</v>
      </c>
      <c r="W1113" s="124">
        <f t="shared" si="194"/>
        <v>0</v>
      </c>
    </row>
    <row r="1114" spans="9:23" x14ac:dyDescent="0.25">
      <c r="I1114" s="31">
        <v>0</v>
      </c>
      <c r="J1114" s="121">
        <f t="shared" si="198"/>
        <v>0</v>
      </c>
      <c r="K1114" s="122" t="e">
        <f>MAX(0,($F1114-0+PV(a!$E$8/12,2*$U1114*a!$E$9,$W1114,0,1)))</f>
        <v>#N/A</v>
      </c>
      <c r="L1114" s="122" t="e">
        <f t="shared" si="195"/>
        <v>#N/A</v>
      </c>
      <c r="M1114" s="114" t="e">
        <f t="shared" si="196"/>
        <v>#N/A</v>
      </c>
      <c r="N1114" s="122" t="e">
        <f>-1*PMT(a!$E$8/12,2*$U1114*a!$E$9,$F1114-a!$E$4-$I1114,0,1)</f>
        <v>#N/A</v>
      </c>
      <c r="O1114" s="123" t="e">
        <f>-1*PMT(a!$E$8/12,2*$U1114*a!$E$9,$F1114-a!$E$4-$J1114,0,1)</f>
        <v>#N/A</v>
      </c>
      <c r="P1114" s="123" t="e">
        <f t="shared" si="189"/>
        <v>#N/A</v>
      </c>
      <c r="Q1114" s="123" t="e">
        <f t="shared" si="190"/>
        <v>#N/A</v>
      </c>
      <c r="R1114" s="114" t="e">
        <f>IF($M1114&lt;$I1114,"Error",IF(AND($K1114&gt;$J1114,$M1114&gt;$K1114),"Error",IF(AND($K1114&lt;$J1114,$M1114&gt;$J1114),"Error",-1*PMT(a!$E$8/12,2*$U1114*a!$E$9,$F1114-$M1114-a!$E$4,0,1))))</f>
        <v>#N/A</v>
      </c>
      <c r="S1114" s="32">
        <f t="shared" si="191"/>
        <v>1</v>
      </c>
      <c r="T1114" s="33" t="e">
        <f t="shared" si="192"/>
        <v>#N/A</v>
      </c>
      <c r="U1114" s="33" t="e">
        <f t="shared" si="197"/>
        <v>#N/A</v>
      </c>
      <c r="V1114" s="33" t="e">
        <f t="shared" si="193"/>
        <v>#N/A</v>
      </c>
      <c r="W1114" s="124">
        <f t="shared" si="194"/>
        <v>0</v>
      </c>
    </row>
    <row r="1115" spans="9:23" x14ac:dyDescent="0.25">
      <c r="I1115" s="31">
        <v>0</v>
      </c>
      <c r="J1115" s="121">
        <f t="shared" si="198"/>
        <v>0</v>
      </c>
      <c r="K1115" s="122" t="e">
        <f>MAX(0,($F1115-0+PV(a!$E$8/12,2*$U1115*a!$E$9,$W1115,0,1)))</f>
        <v>#N/A</v>
      </c>
      <c r="L1115" s="122" t="e">
        <f t="shared" si="195"/>
        <v>#N/A</v>
      </c>
      <c r="M1115" s="114" t="e">
        <f t="shared" si="196"/>
        <v>#N/A</v>
      </c>
      <c r="N1115" s="122" t="e">
        <f>-1*PMT(a!$E$8/12,2*$U1115*a!$E$9,$F1115-a!$E$4-$I1115,0,1)</f>
        <v>#N/A</v>
      </c>
      <c r="O1115" s="123" t="e">
        <f>-1*PMT(a!$E$8/12,2*$U1115*a!$E$9,$F1115-a!$E$4-$J1115,0,1)</f>
        <v>#N/A</v>
      </c>
      <c r="P1115" s="123" t="e">
        <f t="shared" si="189"/>
        <v>#N/A</v>
      </c>
      <c r="Q1115" s="123" t="e">
        <f t="shared" si="190"/>
        <v>#N/A</v>
      </c>
      <c r="R1115" s="114" t="e">
        <f>IF($M1115&lt;$I1115,"Error",IF(AND($K1115&gt;$J1115,$M1115&gt;$K1115),"Error",IF(AND($K1115&lt;$J1115,$M1115&gt;$J1115),"Error",-1*PMT(a!$E$8/12,2*$U1115*a!$E$9,$F1115-$M1115-a!$E$4,0,1))))</f>
        <v>#N/A</v>
      </c>
      <c r="S1115" s="32">
        <f t="shared" si="191"/>
        <v>1</v>
      </c>
      <c r="T1115" s="33" t="e">
        <f t="shared" si="192"/>
        <v>#N/A</v>
      </c>
      <c r="U1115" s="33" t="e">
        <f t="shared" si="197"/>
        <v>#N/A</v>
      </c>
      <c r="V1115" s="33" t="e">
        <f t="shared" si="193"/>
        <v>#N/A</v>
      </c>
      <c r="W1115" s="124">
        <f t="shared" si="194"/>
        <v>0</v>
      </c>
    </row>
    <row r="1116" spans="9:23" x14ac:dyDescent="0.25">
      <c r="I1116" s="31">
        <v>0</v>
      </c>
      <c r="J1116" s="121">
        <f t="shared" si="198"/>
        <v>0</v>
      </c>
      <c r="K1116" s="122" t="e">
        <f>MAX(0,($F1116-0+PV(a!$E$8/12,2*$U1116*a!$E$9,$W1116,0,1)))</f>
        <v>#N/A</v>
      </c>
      <c r="L1116" s="122" t="e">
        <f t="shared" si="195"/>
        <v>#N/A</v>
      </c>
      <c r="M1116" s="114" t="e">
        <f t="shared" si="196"/>
        <v>#N/A</v>
      </c>
      <c r="N1116" s="122" t="e">
        <f>-1*PMT(a!$E$8/12,2*$U1116*a!$E$9,$F1116-a!$E$4-$I1116,0,1)</f>
        <v>#N/A</v>
      </c>
      <c r="O1116" s="123" t="e">
        <f>-1*PMT(a!$E$8/12,2*$U1116*a!$E$9,$F1116-a!$E$4-$J1116,0,1)</f>
        <v>#N/A</v>
      </c>
      <c r="P1116" s="123" t="e">
        <f t="shared" si="189"/>
        <v>#N/A</v>
      </c>
      <c r="Q1116" s="123" t="e">
        <f t="shared" si="190"/>
        <v>#N/A</v>
      </c>
      <c r="R1116" s="114" t="e">
        <f>IF($M1116&lt;$I1116,"Error",IF(AND($K1116&gt;$J1116,$M1116&gt;$K1116),"Error",IF(AND($K1116&lt;$J1116,$M1116&gt;$J1116),"Error",-1*PMT(a!$E$8/12,2*$U1116*a!$E$9,$F1116-$M1116-a!$E$4,0,1))))</f>
        <v>#N/A</v>
      </c>
      <c r="S1116" s="32">
        <f t="shared" si="191"/>
        <v>1</v>
      </c>
      <c r="T1116" s="33" t="e">
        <f t="shared" si="192"/>
        <v>#N/A</v>
      </c>
      <c r="U1116" s="33" t="e">
        <f t="shared" si="197"/>
        <v>#N/A</v>
      </c>
      <c r="V1116" s="33" t="e">
        <f t="shared" si="193"/>
        <v>#N/A</v>
      </c>
      <c r="W1116" s="124">
        <f t="shared" si="194"/>
        <v>0</v>
      </c>
    </row>
    <row r="1117" spans="9:23" x14ac:dyDescent="0.25">
      <c r="I1117" s="31">
        <v>0</v>
      </c>
      <c r="J1117" s="121">
        <f t="shared" si="198"/>
        <v>0</v>
      </c>
      <c r="K1117" s="122" t="e">
        <f>MAX(0,($F1117-0+PV(a!$E$8/12,2*$U1117*a!$E$9,$W1117,0,1)))</f>
        <v>#N/A</v>
      </c>
      <c r="L1117" s="122" t="e">
        <f t="shared" si="195"/>
        <v>#N/A</v>
      </c>
      <c r="M1117" s="114" t="e">
        <f t="shared" si="196"/>
        <v>#N/A</v>
      </c>
      <c r="N1117" s="122" t="e">
        <f>-1*PMT(a!$E$8/12,2*$U1117*a!$E$9,$F1117-a!$E$4-$I1117,0,1)</f>
        <v>#N/A</v>
      </c>
      <c r="O1117" s="123" t="e">
        <f>-1*PMT(a!$E$8/12,2*$U1117*a!$E$9,$F1117-a!$E$4-$J1117,0,1)</f>
        <v>#N/A</v>
      </c>
      <c r="P1117" s="123" t="e">
        <f t="shared" si="189"/>
        <v>#N/A</v>
      </c>
      <c r="Q1117" s="123" t="e">
        <f t="shared" si="190"/>
        <v>#N/A</v>
      </c>
      <c r="R1117" s="114" t="e">
        <f>IF($M1117&lt;$I1117,"Error",IF(AND($K1117&gt;$J1117,$M1117&gt;$K1117),"Error",IF(AND($K1117&lt;$J1117,$M1117&gt;$J1117),"Error",-1*PMT(a!$E$8/12,2*$U1117*a!$E$9,$F1117-$M1117-a!$E$4,0,1))))</f>
        <v>#N/A</v>
      </c>
      <c r="S1117" s="32">
        <f t="shared" si="191"/>
        <v>1</v>
      </c>
      <c r="T1117" s="33" t="e">
        <f t="shared" si="192"/>
        <v>#N/A</v>
      </c>
      <c r="U1117" s="33" t="e">
        <f t="shared" si="197"/>
        <v>#N/A</v>
      </c>
      <c r="V1117" s="33" t="e">
        <f t="shared" si="193"/>
        <v>#N/A</v>
      </c>
      <c r="W1117" s="124">
        <f t="shared" si="194"/>
        <v>0</v>
      </c>
    </row>
    <row r="1118" spans="9:23" x14ac:dyDescent="0.25">
      <c r="I1118" s="31">
        <v>0</v>
      </c>
      <c r="J1118" s="121">
        <f t="shared" si="198"/>
        <v>0</v>
      </c>
      <c r="K1118" s="122" t="e">
        <f>MAX(0,($F1118-0+PV(a!$E$8/12,2*$U1118*a!$E$9,$W1118,0,1)))</f>
        <v>#N/A</v>
      </c>
      <c r="L1118" s="122" t="e">
        <f t="shared" si="195"/>
        <v>#N/A</v>
      </c>
      <c r="M1118" s="114" t="e">
        <f t="shared" si="196"/>
        <v>#N/A</v>
      </c>
      <c r="N1118" s="122" t="e">
        <f>-1*PMT(a!$E$8/12,2*$U1118*a!$E$9,$F1118-a!$E$4-$I1118,0,1)</f>
        <v>#N/A</v>
      </c>
      <c r="O1118" s="123" t="e">
        <f>-1*PMT(a!$E$8/12,2*$U1118*a!$E$9,$F1118-a!$E$4-$J1118,0,1)</f>
        <v>#N/A</v>
      </c>
      <c r="P1118" s="123" t="e">
        <f t="shared" si="189"/>
        <v>#N/A</v>
      </c>
      <c r="Q1118" s="123" t="e">
        <f t="shared" si="190"/>
        <v>#N/A</v>
      </c>
      <c r="R1118" s="114" t="e">
        <f>IF($M1118&lt;$I1118,"Error",IF(AND($K1118&gt;$J1118,$M1118&gt;$K1118),"Error",IF(AND($K1118&lt;$J1118,$M1118&gt;$J1118),"Error",-1*PMT(a!$E$8/12,2*$U1118*a!$E$9,$F1118-$M1118-a!$E$4,0,1))))</f>
        <v>#N/A</v>
      </c>
      <c r="S1118" s="32">
        <f t="shared" si="191"/>
        <v>1</v>
      </c>
      <c r="T1118" s="33" t="e">
        <f t="shared" si="192"/>
        <v>#N/A</v>
      </c>
      <c r="U1118" s="33" t="e">
        <f t="shared" si="197"/>
        <v>#N/A</v>
      </c>
      <c r="V1118" s="33" t="e">
        <f t="shared" si="193"/>
        <v>#N/A</v>
      </c>
      <c r="W1118" s="124">
        <f t="shared" si="194"/>
        <v>0</v>
      </c>
    </row>
    <row r="1119" spans="9:23" x14ac:dyDescent="0.25">
      <c r="I1119" s="31">
        <v>0</v>
      </c>
      <c r="J1119" s="121">
        <f t="shared" si="198"/>
        <v>0</v>
      </c>
      <c r="K1119" s="122" t="e">
        <f>MAX(0,($F1119-0+PV(a!$E$8/12,2*$U1119*a!$E$9,$W1119,0,1)))</f>
        <v>#N/A</v>
      </c>
      <c r="L1119" s="122" t="e">
        <f t="shared" si="195"/>
        <v>#N/A</v>
      </c>
      <c r="M1119" s="114" t="e">
        <f t="shared" si="196"/>
        <v>#N/A</v>
      </c>
      <c r="N1119" s="122" t="e">
        <f>-1*PMT(a!$E$8/12,2*$U1119*a!$E$9,$F1119-a!$E$4-$I1119,0,1)</f>
        <v>#N/A</v>
      </c>
      <c r="O1119" s="123" t="e">
        <f>-1*PMT(a!$E$8/12,2*$U1119*a!$E$9,$F1119-a!$E$4-$J1119,0,1)</f>
        <v>#N/A</v>
      </c>
      <c r="P1119" s="123" t="e">
        <f t="shared" si="189"/>
        <v>#N/A</v>
      </c>
      <c r="Q1119" s="123" t="e">
        <f t="shared" si="190"/>
        <v>#N/A</v>
      </c>
      <c r="R1119" s="114" t="e">
        <f>IF($M1119&lt;$I1119,"Error",IF(AND($K1119&gt;$J1119,$M1119&gt;$K1119),"Error",IF(AND($K1119&lt;$J1119,$M1119&gt;$J1119),"Error",-1*PMT(a!$E$8/12,2*$U1119*a!$E$9,$F1119-$M1119-a!$E$4,0,1))))</f>
        <v>#N/A</v>
      </c>
      <c r="S1119" s="32">
        <f t="shared" si="191"/>
        <v>1</v>
      </c>
      <c r="T1119" s="33" t="e">
        <f t="shared" si="192"/>
        <v>#N/A</v>
      </c>
      <c r="U1119" s="33" t="e">
        <f t="shared" si="197"/>
        <v>#N/A</v>
      </c>
      <c r="V1119" s="33" t="e">
        <f t="shared" si="193"/>
        <v>#N/A</v>
      </c>
      <c r="W1119" s="124">
        <f t="shared" si="194"/>
        <v>0</v>
      </c>
    </row>
    <row r="1120" spans="9:23" x14ac:dyDescent="0.25">
      <c r="I1120" s="31">
        <v>0</v>
      </c>
      <c r="J1120" s="121">
        <f t="shared" si="198"/>
        <v>0</v>
      </c>
      <c r="K1120" s="122" t="e">
        <f>MAX(0,($F1120-0+PV(a!$E$8/12,2*$U1120*a!$E$9,$W1120,0,1)))</f>
        <v>#N/A</v>
      </c>
      <c r="L1120" s="122" t="e">
        <f t="shared" si="195"/>
        <v>#N/A</v>
      </c>
      <c r="M1120" s="114" t="e">
        <f t="shared" si="196"/>
        <v>#N/A</v>
      </c>
      <c r="N1120" s="122" t="e">
        <f>-1*PMT(a!$E$8/12,2*$U1120*a!$E$9,$F1120-a!$E$4-$I1120,0,1)</f>
        <v>#N/A</v>
      </c>
      <c r="O1120" s="123" t="e">
        <f>-1*PMT(a!$E$8/12,2*$U1120*a!$E$9,$F1120-a!$E$4-$J1120,0,1)</f>
        <v>#N/A</v>
      </c>
      <c r="P1120" s="123" t="e">
        <f t="shared" si="189"/>
        <v>#N/A</v>
      </c>
      <c r="Q1120" s="123" t="e">
        <f t="shared" si="190"/>
        <v>#N/A</v>
      </c>
      <c r="R1120" s="114" t="e">
        <f>IF($M1120&lt;$I1120,"Error",IF(AND($K1120&gt;$J1120,$M1120&gt;$K1120),"Error",IF(AND($K1120&lt;$J1120,$M1120&gt;$J1120),"Error",-1*PMT(a!$E$8/12,2*$U1120*a!$E$9,$F1120-$M1120-a!$E$4,0,1))))</f>
        <v>#N/A</v>
      </c>
      <c r="S1120" s="32">
        <f t="shared" si="191"/>
        <v>1</v>
      </c>
      <c r="T1120" s="33" t="e">
        <f t="shared" si="192"/>
        <v>#N/A</v>
      </c>
      <c r="U1120" s="33" t="e">
        <f t="shared" si="197"/>
        <v>#N/A</v>
      </c>
      <c r="V1120" s="33" t="e">
        <f t="shared" si="193"/>
        <v>#N/A</v>
      </c>
      <c r="W1120" s="124">
        <f t="shared" si="194"/>
        <v>0</v>
      </c>
    </row>
    <row r="1121" spans="9:23" x14ac:dyDescent="0.25">
      <c r="I1121" s="31">
        <v>0</v>
      </c>
      <c r="J1121" s="121">
        <f t="shared" si="198"/>
        <v>0</v>
      </c>
      <c r="K1121" s="122" t="e">
        <f>MAX(0,($F1121-0+PV(a!$E$8/12,2*$U1121*a!$E$9,$W1121,0,1)))</f>
        <v>#N/A</v>
      </c>
      <c r="L1121" s="122" t="e">
        <f t="shared" si="195"/>
        <v>#N/A</v>
      </c>
      <c r="M1121" s="114" t="e">
        <f t="shared" si="196"/>
        <v>#N/A</v>
      </c>
      <c r="N1121" s="122" t="e">
        <f>-1*PMT(a!$E$8/12,2*$U1121*a!$E$9,$F1121-a!$E$4-$I1121,0,1)</f>
        <v>#N/A</v>
      </c>
      <c r="O1121" s="123" t="e">
        <f>-1*PMT(a!$E$8/12,2*$U1121*a!$E$9,$F1121-a!$E$4-$J1121,0,1)</f>
        <v>#N/A</v>
      </c>
      <c r="P1121" s="123" t="e">
        <f t="shared" si="189"/>
        <v>#N/A</v>
      </c>
      <c r="Q1121" s="123" t="e">
        <f t="shared" si="190"/>
        <v>#N/A</v>
      </c>
      <c r="R1121" s="114" t="e">
        <f>IF($M1121&lt;$I1121,"Error",IF(AND($K1121&gt;$J1121,$M1121&gt;$K1121),"Error",IF(AND($K1121&lt;$J1121,$M1121&gt;$J1121),"Error",-1*PMT(a!$E$8/12,2*$U1121*a!$E$9,$F1121-$M1121-a!$E$4,0,1))))</f>
        <v>#N/A</v>
      </c>
      <c r="S1121" s="32">
        <f t="shared" si="191"/>
        <v>1</v>
      </c>
      <c r="T1121" s="33" t="e">
        <f t="shared" si="192"/>
        <v>#N/A</v>
      </c>
      <c r="U1121" s="33" t="e">
        <f t="shared" si="197"/>
        <v>#N/A</v>
      </c>
      <c r="V1121" s="33" t="e">
        <f t="shared" si="193"/>
        <v>#N/A</v>
      </c>
      <c r="W1121" s="124">
        <f t="shared" si="194"/>
        <v>0</v>
      </c>
    </row>
    <row r="1122" spans="9:23" x14ac:dyDescent="0.25">
      <c r="I1122" s="31">
        <v>0</v>
      </c>
      <c r="J1122" s="121">
        <f t="shared" si="198"/>
        <v>0</v>
      </c>
      <c r="K1122" s="122" t="e">
        <f>MAX(0,($F1122-0+PV(a!$E$8/12,2*$U1122*a!$E$9,$W1122,0,1)))</f>
        <v>#N/A</v>
      </c>
      <c r="L1122" s="122" t="e">
        <f t="shared" si="195"/>
        <v>#N/A</v>
      </c>
      <c r="M1122" s="114" t="e">
        <f t="shared" si="196"/>
        <v>#N/A</v>
      </c>
      <c r="N1122" s="122" t="e">
        <f>-1*PMT(a!$E$8/12,2*$U1122*a!$E$9,$F1122-a!$E$4-$I1122,0,1)</f>
        <v>#N/A</v>
      </c>
      <c r="O1122" s="123" t="e">
        <f>-1*PMT(a!$E$8/12,2*$U1122*a!$E$9,$F1122-a!$E$4-$J1122,0,1)</f>
        <v>#N/A</v>
      </c>
      <c r="P1122" s="123" t="e">
        <f t="shared" si="189"/>
        <v>#N/A</v>
      </c>
      <c r="Q1122" s="123" t="e">
        <f t="shared" si="190"/>
        <v>#N/A</v>
      </c>
      <c r="R1122" s="114" t="e">
        <f>IF($M1122&lt;$I1122,"Error",IF(AND($K1122&gt;$J1122,$M1122&gt;$K1122),"Error",IF(AND($K1122&lt;$J1122,$M1122&gt;$J1122),"Error",-1*PMT(a!$E$8/12,2*$U1122*a!$E$9,$F1122-$M1122-a!$E$4,0,1))))</f>
        <v>#N/A</v>
      </c>
      <c r="S1122" s="32">
        <f t="shared" si="191"/>
        <v>1</v>
      </c>
      <c r="T1122" s="33" t="e">
        <f t="shared" si="192"/>
        <v>#N/A</v>
      </c>
      <c r="U1122" s="33" t="e">
        <f t="shared" si="197"/>
        <v>#N/A</v>
      </c>
      <c r="V1122" s="33" t="e">
        <f t="shared" si="193"/>
        <v>#N/A</v>
      </c>
      <c r="W1122" s="124">
        <f t="shared" si="194"/>
        <v>0</v>
      </c>
    </row>
    <row r="1123" spans="9:23" x14ac:dyDescent="0.25">
      <c r="I1123" s="31">
        <v>0</v>
      </c>
      <c r="J1123" s="121">
        <f t="shared" si="198"/>
        <v>0</v>
      </c>
      <c r="K1123" s="122" t="e">
        <f>MAX(0,($F1123-0+PV(a!$E$8/12,2*$U1123*a!$E$9,$W1123,0,1)))</f>
        <v>#N/A</v>
      </c>
      <c r="L1123" s="122" t="e">
        <f t="shared" si="195"/>
        <v>#N/A</v>
      </c>
      <c r="M1123" s="114" t="e">
        <f t="shared" si="196"/>
        <v>#N/A</v>
      </c>
      <c r="N1123" s="122" t="e">
        <f>-1*PMT(a!$E$8/12,2*$U1123*a!$E$9,$F1123-a!$E$4-$I1123,0,1)</f>
        <v>#N/A</v>
      </c>
      <c r="O1123" s="123" t="e">
        <f>-1*PMT(a!$E$8/12,2*$U1123*a!$E$9,$F1123-a!$E$4-$J1123,0,1)</f>
        <v>#N/A</v>
      </c>
      <c r="P1123" s="123" t="e">
        <f t="shared" si="189"/>
        <v>#N/A</v>
      </c>
      <c r="Q1123" s="123" t="e">
        <f t="shared" si="190"/>
        <v>#N/A</v>
      </c>
      <c r="R1123" s="114" t="e">
        <f>IF($M1123&lt;$I1123,"Error",IF(AND($K1123&gt;$J1123,$M1123&gt;$K1123),"Error",IF(AND($K1123&lt;$J1123,$M1123&gt;$J1123),"Error",-1*PMT(a!$E$8/12,2*$U1123*a!$E$9,$F1123-$M1123-a!$E$4,0,1))))</f>
        <v>#N/A</v>
      </c>
      <c r="S1123" s="32">
        <f t="shared" si="191"/>
        <v>1</v>
      </c>
      <c r="T1123" s="33" t="e">
        <f t="shared" si="192"/>
        <v>#N/A</v>
      </c>
      <c r="U1123" s="33" t="e">
        <f t="shared" si="197"/>
        <v>#N/A</v>
      </c>
      <c r="V1123" s="33" t="e">
        <f t="shared" si="193"/>
        <v>#N/A</v>
      </c>
      <c r="W1123" s="124">
        <f t="shared" si="194"/>
        <v>0</v>
      </c>
    </row>
    <row r="1124" spans="9:23" x14ac:dyDescent="0.25">
      <c r="I1124" s="31">
        <v>0</v>
      </c>
      <c r="J1124" s="121">
        <f t="shared" si="198"/>
        <v>0</v>
      </c>
      <c r="K1124" s="122" t="e">
        <f>MAX(0,($F1124-0+PV(a!$E$8/12,2*$U1124*a!$E$9,$W1124,0,1)))</f>
        <v>#N/A</v>
      </c>
      <c r="L1124" s="122" t="e">
        <f t="shared" si="195"/>
        <v>#N/A</v>
      </c>
      <c r="M1124" s="114" t="e">
        <f t="shared" si="196"/>
        <v>#N/A</v>
      </c>
      <c r="N1124" s="122" t="e">
        <f>-1*PMT(a!$E$8/12,2*$U1124*a!$E$9,$F1124-a!$E$4-$I1124,0,1)</f>
        <v>#N/A</v>
      </c>
      <c r="O1124" s="123" t="e">
        <f>-1*PMT(a!$E$8/12,2*$U1124*a!$E$9,$F1124-a!$E$4-$J1124,0,1)</f>
        <v>#N/A</v>
      </c>
      <c r="P1124" s="123" t="e">
        <f t="shared" si="189"/>
        <v>#N/A</v>
      </c>
      <c r="Q1124" s="123" t="e">
        <f t="shared" si="190"/>
        <v>#N/A</v>
      </c>
      <c r="R1124" s="114" t="e">
        <f>IF($M1124&lt;$I1124,"Error",IF(AND($K1124&gt;$J1124,$M1124&gt;$K1124),"Error",IF(AND($K1124&lt;$J1124,$M1124&gt;$J1124),"Error",-1*PMT(a!$E$8/12,2*$U1124*a!$E$9,$F1124-$M1124-a!$E$4,0,1))))</f>
        <v>#N/A</v>
      </c>
      <c r="S1124" s="32">
        <f t="shared" si="191"/>
        <v>1</v>
      </c>
      <c r="T1124" s="33" t="e">
        <f t="shared" si="192"/>
        <v>#N/A</v>
      </c>
      <c r="U1124" s="33" t="e">
        <f t="shared" si="197"/>
        <v>#N/A</v>
      </c>
      <c r="V1124" s="33" t="e">
        <f t="shared" si="193"/>
        <v>#N/A</v>
      </c>
      <c r="W1124" s="124">
        <f t="shared" si="194"/>
        <v>0</v>
      </c>
    </row>
    <row r="1125" spans="9:23" x14ac:dyDescent="0.25">
      <c r="I1125" s="31">
        <v>0</v>
      </c>
      <c r="J1125" s="121">
        <f t="shared" si="198"/>
        <v>0</v>
      </c>
      <c r="K1125" s="122" t="e">
        <f>MAX(0,($F1125-0+PV(a!$E$8/12,2*$U1125*a!$E$9,$W1125,0,1)))</f>
        <v>#N/A</v>
      </c>
      <c r="L1125" s="122" t="e">
        <f t="shared" si="195"/>
        <v>#N/A</v>
      </c>
      <c r="M1125" s="114" t="e">
        <f t="shared" si="196"/>
        <v>#N/A</v>
      </c>
      <c r="N1125" s="122" t="e">
        <f>-1*PMT(a!$E$8/12,2*$U1125*a!$E$9,$F1125-a!$E$4-$I1125,0,1)</f>
        <v>#N/A</v>
      </c>
      <c r="O1125" s="123" t="e">
        <f>-1*PMT(a!$E$8/12,2*$U1125*a!$E$9,$F1125-a!$E$4-$J1125,0,1)</f>
        <v>#N/A</v>
      </c>
      <c r="P1125" s="123" t="e">
        <f t="shared" si="189"/>
        <v>#N/A</v>
      </c>
      <c r="Q1125" s="123" t="e">
        <f t="shared" si="190"/>
        <v>#N/A</v>
      </c>
      <c r="R1125" s="114" t="e">
        <f>IF($M1125&lt;$I1125,"Error",IF(AND($K1125&gt;$J1125,$M1125&gt;$K1125),"Error",IF(AND($K1125&lt;$J1125,$M1125&gt;$J1125),"Error",-1*PMT(a!$E$8/12,2*$U1125*a!$E$9,$F1125-$M1125-a!$E$4,0,1))))</f>
        <v>#N/A</v>
      </c>
      <c r="S1125" s="32">
        <f t="shared" si="191"/>
        <v>1</v>
      </c>
      <c r="T1125" s="33" t="e">
        <f t="shared" si="192"/>
        <v>#N/A</v>
      </c>
      <c r="U1125" s="33" t="e">
        <f t="shared" si="197"/>
        <v>#N/A</v>
      </c>
      <c r="V1125" s="33" t="e">
        <f t="shared" si="193"/>
        <v>#N/A</v>
      </c>
      <c r="W1125" s="124">
        <f t="shared" si="194"/>
        <v>0</v>
      </c>
    </row>
    <row r="1126" spans="9:23" x14ac:dyDescent="0.25">
      <c r="I1126" s="31">
        <v>0</v>
      </c>
      <c r="J1126" s="121">
        <f t="shared" si="198"/>
        <v>0</v>
      </c>
      <c r="K1126" s="122" t="e">
        <f>MAX(0,($F1126-0+PV(a!$E$8/12,2*$U1126*a!$E$9,$W1126,0,1)))</f>
        <v>#N/A</v>
      </c>
      <c r="L1126" s="122" t="e">
        <f t="shared" si="195"/>
        <v>#N/A</v>
      </c>
      <c r="M1126" s="114" t="e">
        <f t="shared" si="196"/>
        <v>#N/A</v>
      </c>
      <c r="N1126" s="122" t="e">
        <f>-1*PMT(a!$E$8/12,2*$U1126*a!$E$9,$F1126-a!$E$4-$I1126,0,1)</f>
        <v>#N/A</v>
      </c>
      <c r="O1126" s="123" t="e">
        <f>-1*PMT(a!$E$8/12,2*$U1126*a!$E$9,$F1126-a!$E$4-$J1126,0,1)</f>
        <v>#N/A</v>
      </c>
      <c r="P1126" s="123" t="e">
        <f t="shared" si="189"/>
        <v>#N/A</v>
      </c>
      <c r="Q1126" s="123" t="e">
        <f t="shared" si="190"/>
        <v>#N/A</v>
      </c>
      <c r="R1126" s="114" t="e">
        <f>IF($M1126&lt;$I1126,"Error",IF(AND($K1126&gt;$J1126,$M1126&gt;$K1126),"Error",IF(AND($K1126&lt;$J1126,$M1126&gt;$J1126),"Error",-1*PMT(a!$E$8/12,2*$U1126*a!$E$9,$F1126-$M1126-a!$E$4,0,1))))</f>
        <v>#N/A</v>
      </c>
      <c r="S1126" s="32">
        <f t="shared" si="191"/>
        <v>1</v>
      </c>
      <c r="T1126" s="33" t="e">
        <f t="shared" si="192"/>
        <v>#N/A</v>
      </c>
      <c r="U1126" s="33" t="e">
        <f t="shared" si="197"/>
        <v>#N/A</v>
      </c>
      <c r="V1126" s="33" t="e">
        <f t="shared" si="193"/>
        <v>#N/A</v>
      </c>
      <c r="W1126" s="124">
        <f t="shared" si="194"/>
        <v>0</v>
      </c>
    </row>
    <row r="1127" spans="9:23" x14ac:dyDescent="0.25">
      <c r="I1127" s="31">
        <v>0</v>
      </c>
      <c r="J1127" s="121">
        <f t="shared" si="198"/>
        <v>0</v>
      </c>
      <c r="K1127" s="122" t="e">
        <f>MAX(0,($F1127-0+PV(a!$E$8/12,2*$U1127*a!$E$9,$W1127,0,1)))</f>
        <v>#N/A</v>
      </c>
      <c r="L1127" s="122" t="e">
        <f t="shared" si="195"/>
        <v>#N/A</v>
      </c>
      <c r="M1127" s="114" t="e">
        <f t="shared" si="196"/>
        <v>#N/A</v>
      </c>
      <c r="N1127" s="122" t="e">
        <f>-1*PMT(a!$E$8/12,2*$U1127*a!$E$9,$F1127-a!$E$4-$I1127,0,1)</f>
        <v>#N/A</v>
      </c>
      <c r="O1127" s="123" t="e">
        <f>-1*PMT(a!$E$8/12,2*$U1127*a!$E$9,$F1127-a!$E$4-$J1127,0,1)</f>
        <v>#N/A</v>
      </c>
      <c r="P1127" s="123" t="e">
        <f t="shared" si="189"/>
        <v>#N/A</v>
      </c>
      <c r="Q1127" s="123" t="e">
        <f t="shared" si="190"/>
        <v>#N/A</v>
      </c>
      <c r="R1127" s="114" t="e">
        <f>IF($M1127&lt;$I1127,"Error",IF(AND($K1127&gt;$J1127,$M1127&gt;$K1127),"Error",IF(AND($K1127&lt;$J1127,$M1127&gt;$J1127),"Error",-1*PMT(a!$E$8/12,2*$U1127*a!$E$9,$F1127-$M1127-a!$E$4,0,1))))</f>
        <v>#N/A</v>
      </c>
      <c r="S1127" s="32">
        <f t="shared" si="191"/>
        <v>1</v>
      </c>
      <c r="T1127" s="33" t="e">
        <f t="shared" si="192"/>
        <v>#N/A</v>
      </c>
      <c r="U1127" s="33" t="e">
        <f t="shared" si="197"/>
        <v>#N/A</v>
      </c>
      <c r="V1127" s="33" t="e">
        <f t="shared" si="193"/>
        <v>#N/A</v>
      </c>
      <c r="W1127" s="124">
        <f t="shared" si="194"/>
        <v>0</v>
      </c>
    </row>
    <row r="1128" spans="9:23" x14ac:dyDescent="0.25">
      <c r="I1128" s="31">
        <v>0</v>
      </c>
      <c r="J1128" s="121">
        <f t="shared" si="198"/>
        <v>0</v>
      </c>
      <c r="K1128" s="122" t="e">
        <f>MAX(0,($F1128-0+PV(a!$E$8/12,2*$U1128*a!$E$9,$W1128,0,1)))</f>
        <v>#N/A</v>
      </c>
      <c r="L1128" s="122" t="e">
        <f t="shared" si="195"/>
        <v>#N/A</v>
      </c>
      <c r="M1128" s="114" t="e">
        <f t="shared" si="196"/>
        <v>#N/A</v>
      </c>
      <c r="N1128" s="122" t="e">
        <f>-1*PMT(a!$E$8/12,2*$U1128*a!$E$9,$F1128-a!$E$4-$I1128,0,1)</f>
        <v>#N/A</v>
      </c>
      <c r="O1128" s="123" t="e">
        <f>-1*PMT(a!$E$8/12,2*$U1128*a!$E$9,$F1128-a!$E$4-$J1128,0,1)</f>
        <v>#N/A</v>
      </c>
      <c r="P1128" s="123" t="e">
        <f t="shared" si="189"/>
        <v>#N/A</v>
      </c>
      <c r="Q1128" s="123" t="e">
        <f t="shared" si="190"/>
        <v>#N/A</v>
      </c>
      <c r="R1128" s="114" t="e">
        <f>IF($M1128&lt;$I1128,"Error",IF(AND($K1128&gt;$J1128,$M1128&gt;$K1128),"Error",IF(AND($K1128&lt;$J1128,$M1128&gt;$J1128),"Error",-1*PMT(a!$E$8/12,2*$U1128*a!$E$9,$F1128-$M1128-a!$E$4,0,1))))</f>
        <v>#N/A</v>
      </c>
      <c r="S1128" s="32">
        <f t="shared" si="191"/>
        <v>1</v>
      </c>
      <c r="T1128" s="33" t="e">
        <f t="shared" si="192"/>
        <v>#N/A</v>
      </c>
      <c r="U1128" s="33" t="e">
        <f t="shared" si="197"/>
        <v>#N/A</v>
      </c>
      <c r="V1128" s="33" t="e">
        <f t="shared" si="193"/>
        <v>#N/A</v>
      </c>
      <c r="W1128" s="124">
        <f t="shared" si="194"/>
        <v>0</v>
      </c>
    </row>
    <row r="1129" spans="9:23" x14ac:dyDescent="0.25">
      <c r="I1129" s="31">
        <v>0</v>
      </c>
      <c r="J1129" s="121">
        <f t="shared" si="198"/>
        <v>0</v>
      </c>
      <c r="K1129" s="122" t="e">
        <f>MAX(0,($F1129-0+PV(a!$E$8/12,2*$U1129*a!$E$9,$W1129,0,1)))</f>
        <v>#N/A</v>
      </c>
      <c r="L1129" s="122" t="e">
        <f t="shared" si="195"/>
        <v>#N/A</v>
      </c>
      <c r="M1129" s="114" t="e">
        <f t="shared" si="196"/>
        <v>#N/A</v>
      </c>
      <c r="N1129" s="122" t="e">
        <f>-1*PMT(a!$E$8/12,2*$U1129*a!$E$9,$F1129-a!$E$4-$I1129,0,1)</f>
        <v>#N/A</v>
      </c>
      <c r="O1129" s="123" t="e">
        <f>-1*PMT(a!$E$8/12,2*$U1129*a!$E$9,$F1129-a!$E$4-$J1129,0,1)</f>
        <v>#N/A</v>
      </c>
      <c r="P1129" s="123" t="e">
        <f t="shared" si="189"/>
        <v>#N/A</v>
      </c>
      <c r="Q1129" s="123" t="e">
        <f t="shared" si="190"/>
        <v>#N/A</v>
      </c>
      <c r="R1129" s="114" t="e">
        <f>IF($M1129&lt;$I1129,"Error",IF(AND($K1129&gt;$J1129,$M1129&gt;$K1129),"Error",IF(AND($K1129&lt;$J1129,$M1129&gt;$J1129),"Error",-1*PMT(a!$E$8/12,2*$U1129*a!$E$9,$F1129-$M1129-a!$E$4,0,1))))</f>
        <v>#N/A</v>
      </c>
      <c r="S1129" s="32">
        <f t="shared" si="191"/>
        <v>1</v>
      </c>
      <c r="T1129" s="33" t="e">
        <f t="shared" si="192"/>
        <v>#N/A</v>
      </c>
      <c r="U1129" s="33" t="e">
        <f t="shared" si="197"/>
        <v>#N/A</v>
      </c>
      <c r="V1129" s="33" t="e">
        <f t="shared" si="193"/>
        <v>#N/A</v>
      </c>
      <c r="W1129" s="124">
        <f t="shared" si="194"/>
        <v>0</v>
      </c>
    </row>
    <row r="1130" spans="9:23" x14ac:dyDescent="0.25">
      <c r="I1130" s="31">
        <v>0</v>
      </c>
      <c r="J1130" s="121">
        <f t="shared" si="198"/>
        <v>0</v>
      </c>
      <c r="K1130" s="122" t="e">
        <f>MAX(0,($F1130-0+PV(a!$E$8/12,2*$U1130*a!$E$9,$W1130,0,1)))</f>
        <v>#N/A</v>
      </c>
      <c r="L1130" s="122" t="e">
        <f t="shared" si="195"/>
        <v>#N/A</v>
      </c>
      <c r="M1130" s="114" t="e">
        <f t="shared" si="196"/>
        <v>#N/A</v>
      </c>
      <c r="N1130" s="122" t="e">
        <f>-1*PMT(a!$E$8/12,2*$U1130*a!$E$9,$F1130-a!$E$4-$I1130,0,1)</f>
        <v>#N/A</v>
      </c>
      <c r="O1130" s="123" t="e">
        <f>-1*PMT(a!$E$8/12,2*$U1130*a!$E$9,$F1130-a!$E$4-$J1130,0,1)</f>
        <v>#N/A</v>
      </c>
      <c r="P1130" s="123" t="e">
        <f t="shared" si="189"/>
        <v>#N/A</v>
      </c>
      <c r="Q1130" s="123" t="e">
        <f t="shared" si="190"/>
        <v>#N/A</v>
      </c>
      <c r="R1130" s="114" t="e">
        <f>IF($M1130&lt;$I1130,"Error",IF(AND($K1130&gt;$J1130,$M1130&gt;$K1130),"Error",IF(AND($K1130&lt;$J1130,$M1130&gt;$J1130),"Error",-1*PMT(a!$E$8/12,2*$U1130*a!$E$9,$F1130-$M1130-a!$E$4,0,1))))</f>
        <v>#N/A</v>
      </c>
      <c r="S1130" s="32">
        <f t="shared" si="191"/>
        <v>1</v>
      </c>
      <c r="T1130" s="33" t="e">
        <f t="shared" si="192"/>
        <v>#N/A</v>
      </c>
      <c r="U1130" s="33" t="e">
        <f t="shared" si="197"/>
        <v>#N/A</v>
      </c>
      <c r="V1130" s="33" t="e">
        <f t="shared" si="193"/>
        <v>#N/A</v>
      </c>
      <c r="W1130" s="124">
        <f t="shared" si="194"/>
        <v>0</v>
      </c>
    </row>
    <row r="1131" spans="9:23" x14ac:dyDescent="0.25">
      <c r="I1131" s="31">
        <v>0</v>
      </c>
      <c r="J1131" s="121">
        <f t="shared" si="198"/>
        <v>0</v>
      </c>
      <c r="K1131" s="122" t="e">
        <f>MAX(0,($F1131-0+PV(a!$E$8/12,2*$U1131*a!$E$9,$W1131,0,1)))</f>
        <v>#N/A</v>
      </c>
      <c r="L1131" s="122" t="e">
        <f t="shared" si="195"/>
        <v>#N/A</v>
      </c>
      <c r="M1131" s="114" t="e">
        <f t="shared" si="196"/>
        <v>#N/A</v>
      </c>
      <c r="N1131" s="122" t="e">
        <f>-1*PMT(a!$E$8/12,2*$U1131*a!$E$9,$F1131-a!$E$4-$I1131,0,1)</f>
        <v>#N/A</v>
      </c>
      <c r="O1131" s="123" t="e">
        <f>-1*PMT(a!$E$8/12,2*$U1131*a!$E$9,$F1131-a!$E$4-$J1131,0,1)</f>
        <v>#N/A</v>
      </c>
      <c r="P1131" s="123" t="e">
        <f t="shared" si="189"/>
        <v>#N/A</v>
      </c>
      <c r="Q1131" s="123" t="e">
        <f t="shared" si="190"/>
        <v>#N/A</v>
      </c>
      <c r="R1131" s="114" t="e">
        <f>IF($M1131&lt;$I1131,"Error",IF(AND($K1131&gt;$J1131,$M1131&gt;$K1131),"Error",IF(AND($K1131&lt;$J1131,$M1131&gt;$J1131),"Error",-1*PMT(a!$E$8/12,2*$U1131*a!$E$9,$F1131-$M1131-a!$E$4,0,1))))</f>
        <v>#N/A</v>
      </c>
      <c r="S1131" s="32">
        <f t="shared" si="191"/>
        <v>1</v>
      </c>
      <c r="T1131" s="33" t="e">
        <f t="shared" si="192"/>
        <v>#N/A</v>
      </c>
      <c r="U1131" s="33" t="e">
        <f t="shared" si="197"/>
        <v>#N/A</v>
      </c>
      <c r="V1131" s="33" t="e">
        <f t="shared" si="193"/>
        <v>#N/A</v>
      </c>
      <c r="W1131" s="124">
        <f t="shared" si="194"/>
        <v>0</v>
      </c>
    </row>
    <row r="1132" spans="9:23" x14ac:dyDescent="0.25">
      <c r="I1132" s="31">
        <v>0</v>
      </c>
      <c r="J1132" s="121">
        <f t="shared" si="198"/>
        <v>0</v>
      </c>
      <c r="K1132" s="122" t="e">
        <f>MAX(0,($F1132-0+PV(a!$E$8/12,2*$U1132*a!$E$9,$W1132,0,1)))</f>
        <v>#N/A</v>
      </c>
      <c r="L1132" s="122" t="e">
        <f t="shared" si="195"/>
        <v>#N/A</v>
      </c>
      <c r="M1132" s="114" t="e">
        <f t="shared" si="196"/>
        <v>#N/A</v>
      </c>
      <c r="N1132" s="122" t="e">
        <f>-1*PMT(a!$E$8/12,2*$U1132*a!$E$9,$F1132-a!$E$4-$I1132,0,1)</f>
        <v>#N/A</v>
      </c>
      <c r="O1132" s="123" t="e">
        <f>-1*PMT(a!$E$8/12,2*$U1132*a!$E$9,$F1132-a!$E$4-$J1132,0,1)</f>
        <v>#N/A</v>
      </c>
      <c r="P1132" s="123" t="e">
        <f t="shared" si="189"/>
        <v>#N/A</v>
      </c>
      <c r="Q1132" s="123" t="e">
        <f t="shared" si="190"/>
        <v>#N/A</v>
      </c>
      <c r="R1132" s="114" t="e">
        <f>IF($M1132&lt;$I1132,"Error",IF(AND($K1132&gt;$J1132,$M1132&gt;$K1132),"Error",IF(AND($K1132&lt;$J1132,$M1132&gt;$J1132),"Error",-1*PMT(a!$E$8/12,2*$U1132*a!$E$9,$F1132-$M1132-a!$E$4,0,1))))</f>
        <v>#N/A</v>
      </c>
      <c r="S1132" s="32">
        <f t="shared" si="191"/>
        <v>1</v>
      </c>
      <c r="T1132" s="33" t="e">
        <f t="shared" si="192"/>
        <v>#N/A</v>
      </c>
      <c r="U1132" s="33" t="e">
        <f t="shared" si="197"/>
        <v>#N/A</v>
      </c>
      <c r="V1132" s="33" t="e">
        <f t="shared" si="193"/>
        <v>#N/A</v>
      </c>
      <c r="W1132" s="124">
        <f t="shared" si="194"/>
        <v>0</v>
      </c>
    </row>
    <row r="1133" spans="9:23" x14ac:dyDescent="0.25">
      <c r="I1133" s="31">
        <v>0</v>
      </c>
      <c r="J1133" s="121">
        <f t="shared" si="198"/>
        <v>0</v>
      </c>
      <c r="K1133" s="122" t="e">
        <f>MAX(0,($F1133-0+PV(a!$E$8/12,2*$U1133*a!$E$9,$W1133,0,1)))</f>
        <v>#N/A</v>
      </c>
      <c r="L1133" s="122" t="e">
        <f t="shared" si="195"/>
        <v>#N/A</v>
      </c>
      <c r="M1133" s="114" t="e">
        <f t="shared" si="196"/>
        <v>#N/A</v>
      </c>
      <c r="N1133" s="122" t="e">
        <f>-1*PMT(a!$E$8/12,2*$U1133*a!$E$9,$F1133-a!$E$4-$I1133,0,1)</f>
        <v>#N/A</v>
      </c>
      <c r="O1133" s="123" t="e">
        <f>-1*PMT(a!$E$8/12,2*$U1133*a!$E$9,$F1133-a!$E$4-$J1133,0,1)</f>
        <v>#N/A</v>
      </c>
      <c r="P1133" s="123" t="e">
        <f t="shared" si="189"/>
        <v>#N/A</v>
      </c>
      <c r="Q1133" s="123" t="e">
        <f t="shared" si="190"/>
        <v>#N/A</v>
      </c>
      <c r="R1133" s="114" t="e">
        <f>IF($M1133&lt;$I1133,"Error",IF(AND($K1133&gt;$J1133,$M1133&gt;$K1133),"Error",IF(AND($K1133&lt;$J1133,$M1133&gt;$J1133),"Error",-1*PMT(a!$E$8/12,2*$U1133*a!$E$9,$F1133-$M1133-a!$E$4,0,1))))</f>
        <v>#N/A</v>
      </c>
      <c r="S1133" s="32">
        <f t="shared" si="191"/>
        <v>1</v>
      </c>
      <c r="T1133" s="33" t="e">
        <f t="shared" si="192"/>
        <v>#N/A</v>
      </c>
      <c r="U1133" s="33" t="e">
        <f t="shared" si="197"/>
        <v>#N/A</v>
      </c>
      <c r="V1133" s="33" t="e">
        <f t="shared" si="193"/>
        <v>#N/A</v>
      </c>
      <c r="W1133" s="124">
        <f t="shared" si="194"/>
        <v>0</v>
      </c>
    </row>
    <row r="1134" spans="9:23" x14ac:dyDescent="0.25">
      <c r="I1134" s="31">
        <v>0</v>
      </c>
      <c r="J1134" s="121">
        <f t="shared" si="198"/>
        <v>0</v>
      </c>
      <c r="K1134" s="122" t="e">
        <f>MAX(0,($F1134-0+PV(a!$E$8/12,2*$U1134*a!$E$9,$W1134,0,1)))</f>
        <v>#N/A</v>
      </c>
      <c r="L1134" s="122" t="e">
        <f t="shared" si="195"/>
        <v>#N/A</v>
      </c>
      <c r="M1134" s="114" t="e">
        <f t="shared" si="196"/>
        <v>#N/A</v>
      </c>
      <c r="N1134" s="122" t="e">
        <f>-1*PMT(a!$E$8/12,2*$U1134*a!$E$9,$F1134-a!$E$4-$I1134,0,1)</f>
        <v>#N/A</v>
      </c>
      <c r="O1134" s="123" t="e">
        <f>-1*PMT(a!$E$8/12,2*$U1134*a!$E$9,$F1134-a!$E$4-$J1134,0,1)</f>
        <v>#N/A</v>
      </c>
      <c r="P1134" s="123" t="e">
        <f t="shared" si="189"/>
        <v>#N/A</v>
      </c>
      <c r="Q1134" s="123" t="e">
        <f t="shared" si="190"/>
        <v>#N/A</v>
      </c>
      <c r="R1134" s="114" t="e">
        <f>IF($M1134&lt;$I1134,"Error",IF(AND($K1134&gt;$J1134,$M1134&gt;$K1134),"Error",IF(AND($K1134&lt;$J1134,$M1134&gt;$J1134),"Error",-1*PMT(a!$E$8/12,2*$U1134*a!$E$9,$F1134-$M1134-a!$E$4,0,1))))</f>
        <v>#N/A</v>
      </c>
      <c r="S1134" s="32">
        <f t="shared" si="191"/>
        <v>1</v>
      </c>
      <c r="T1134" s="33" t="e">
        <f t="shared" si="192"/>
        <v>#N/A</v>
      </c>
      <c r="U1134" s="33" t="e">
        <f t="shared" si="197"/>
        <v>#N/A</v>
      </c>
      <c r="V1134" s="33" t="e">
        <f t="shared" si="193"/>
        <v>#N/A</v>
      </c>
      <c r="W1134" s="124">
        <f t="shared" si="194"/>
        <v>0</v>
      </c>
    </row>
    <row r="1135" spans="9:23" x14ac:dyDescent="0.25">
      <c r="I1135" s="31">
        <v>0</v>
      </c>
      <c r="J1135" s="121">
        <f t="shared" si="198"/>
        <v>0</v>
      </c>
      <c r="K1135" s="122" t="e">
        <f>MAX(0,($F1135-0+PV(a!$E$8/12,2*$U1135*a!$E$9,$W1135,0,1)))</f>
        <v>#N/A</v>
      </c>
      <c r="L1135" s="122" t="e">
        <f t="shared" si="195"/>
        <v>#N/A</v>
      </c>
      <c r="M1135" s="114" t="e">
        <f t="shared" si="196"/>
        <v>#N/A</v>
      </c>
      <c r="N1135" s="122" t="e">
        <f>-1*PMT(a!$E$8/12,2*$U1135*a!$E$9,$F1135-a!$E$4-$I1135,0,1)</f>
        <v>#N/A</v>
      </c>
      <c r="O1135" s="123" t="e">
        <f>-1*PMT(a!$E$8/12,2*$U1135*a!$E$9,$F1135-a!$E$4-$J1135,0,1)</f>
        <v>#N/A</v>
      </c>
      <c r="P1135" s="123" t="e">
        <f t="shared" si="189"/>
        <v>#N/A</v>
      </c>
      <c r="Q1135" s="123" t="e">
        <f t="shared" si="190"/>
        <v>#N/A</v>
      </c>
      <c r="R1135" s="114" t="e">
        <f>IF($M1135&lt;$I1135,"Error",IF(AND($K1135&gt;$J1135,$M1135&gt;$K1135),"Error",IF(AND($K1135&lt;$J1135,$M1135&gt;$J1135),"Error",-1*PMT(a!$E$8/12,2*$U1135*a!$E$9,$F1135-$M1135-a!$E$4,0,1))))</f>
        <v>#N/A</v>
      </c>
      <c r="S1135" s="32">
        <f t="shared" si="191"/>
        <v>1</v>
      </c>
      <c r="T1135" s="33" t="e">
        <f t="shared" si="192"/>
        <v>#N/A</v>
      </c>
      <c r="U1135" s="33" t="e">
        <f t="shared" si="197"/>
        <v>#N/A</v>
      </c>
      <c r="V1135" s="33" t="e">
        <f t="shared" si="193"/>
        <v>#N/A</v>
      </c>
      <c r="W1135" s="124">
        <f t="shared" si="194"/>
        <v>0</v>
      </c>
    </row>
    <row r="1136" spans="9:23" x14ac:dyDescent="0.25">
      <c r="I1136" s="31">
        <v>0</v>
      </c>
      <c r="J1136" s="121">
        <f t="shared" si="198"/>
        <v>0</v>
      </c>
      <c r="K1136" s="122" t="e">
        <f>MAX(0,($F1136-0+PV(a!$E$8/12,2*$U1136*a!$E$9,$W1136,0,1)))</f>
        <v>#N/A</v>
      </c>
      <c r="L1136" s="122" t="e">
        <f t="shared" si="195"/>
        <v>#N/A</v>
      </c>
      <c r="M1136" s="114" t="e">
        <f t="shared" si="196"/>
        <v>#N/A</v>
      </c>
      <c r="N1136" s="122" t="e">
        <f>-1*PMT(a!$E$8/12,2*$U1136*a!$E$9,$F1136-a!$E$4-$I1136,0,1)</f>
        <v>#N/A</v>
      </c>
      <c r="O1136" s="123" t="e">
        <f>-1*PMT(a!$E$8/12,2*$U1136*a!$E$9,$F1136-a!$E$4-$J1136,0,1)</f>
        <v>#N/A</v>
      </c>
      <c r="P1136" s="123" t="e">
        <f t="shared" si="189"/>
        <v>#N/A</v>
      </c>
      <c r="Q1136" s="123" t="e">
        <f t="shared" si="190"/>
        <v>#N/A</v>
      </c>
      <c r="R1136" s="114" t="e">
        <f>IF($M1136&lt;$I1136,"Error",IF(AND($K1136&gt;$J1136,$M1136&gt;$K1136),"Error",IF(AND($K1136&lt;$J1136,$M1136&gt;$J1136),"Error",-1*PMT(a!$E$8/12,2*$U1136*a!$E$9,$F1136-$M1136-a!$E$4,0,1))))</f>
        <v>#N/A</v>
      </c>
      <c r="S1136" s="32">
        <f t="shared" si="191"/>
        <v>1</v>
      </c>
      <c r="T1136" s="33" t="e">
        <f t="shared" si="192"/>
        <v>#N/A</v>
      </c>
      <c r="U1136" s="33" t="e">
        <f t="shared" si="197"/>
        <v>#N/A</v>
      </c>
      <c r="V1136" s="33" t="e">
        <f t="shared" si="193"/>
        <v>#N/A</v>
      </c>
      <c r="W1136" s="124">
        <f t="shared" si="194"/>
        <v>0</v>
      </c>
    </row>
    <row r="1137" spans="9:23" x14ac:dyDescent="0.25">
      <c r="I1137" s="31">
        <v>0</v>
      </c>
      <c r="J1137" s="121">
        <f t="shared" si="198"/>
        <v>0</v>
      </c>
      <c r="K1137" s="122" t="e">
        <f>MAX(0,($F1137-0+PV(a!$E$8/12,2*$U1137*a!$E$9,$W1137,0,1)))</f>
        <v>#N/A</v>
      </c>
      <c r="L1137" s="122" t="e">
        <f t="shared" si="195"/>
        <v>#N/A</v>
      </c>
      <c r="M1137" s="114" t="e">
        <f t="shared" si="196"/>
        <v>#N/A</v>
      </c>
      <c r="N1137" s="122" t="e">
        <f>-1*PMT(a!$E$8/12,2*$U1137*a!$E$9,$F1137-a!$E$4-$I1137,0,1)</f>
        <v>#N/A</v>
      </c>
      <c r="O1137" s="123" t="e">
        <f>-1*PMT(a!$E$8/12,2*$U1137*a!$E$9,$F1137-a!$E$4-$J1137,0,1)</f>
        <v>#N/A</v>
      </c>
      <c r="P1137" s="123" t="e">
        <f t="shared" si="189"/>
        <v>#N/A</v>
      </c>
      <c r="Q1137" s="123" t="e">
        <f t="shared" si="190"/>
        <v>#N/A</v>
      </c>
      <c r="R1137" s="114" t="e">
        <f>IF($M1137&lt;$I1137,"Error",IF(AND($K1137&gt;$J1137,$M1137&gt;$K1137),"Error",IF(AND($K1137&lt;$J1137,$M1137&gt;$J1137),"Error",-1*PMT(a!$E$8/12,2*$U1137*a!$E$9,$F1137-$M1137-a!$E$4,0,1))))</f>
        <v>#N/A</v>
      </c>
      <c r="S1137" s="32">
        <f t="shared" si="191"/>
        <v>1</v>
      </c>
      <c r="T1137" s="33" t="e">
        <f t="shared" si="192"/>
        <v>#N/A</v>
      </c>
      <c r="U1137" s="33" t="e">
        <f t="shared" si="197"/>
        <v>#N/A</v>
      </c>
      <c r="V1137" s="33" t="e">
        <f t="shared" si="193"/>
        <v>#N/A</v>
      </c>
      <c r="W1137" s="124">
        <f t="shared" si="194"/>
        <v>0</v>
      </c>
    </row>
    <row r="1138" spans="9:23" x14ac:dyDescent="0.25">
      <c r="I1138" s="31">
        <v>0</v>
      </c>
      <c r="J1138" s="121">
        <f t="shared" si="198"/>
        <v>0</v>
      </c>
      <c r="K1138" s="122" t="e">
        <f>MAX(0,($F1138-0+PV(a!$E$8/12,2*$U1138*a!$E$9,$W1138,0,1)))</f>
        <v>#N/A</v>
      </c>
      <c r="L1138" s="122" t="e">
        <f t="shared" si="195"/>
        <v>#N/A</v>
      </c>
      <c r="M1138" s="114" t="e">
        <f t="shared" si="196"/>
        <v>#N/A</v>
      </c>
      <c r="N1138" s="122" t="e">
        <f>-1*PMT(a!$E$8/12,2*$U1138*a!$E$9,$F1138-a!$E$4-$I1138,0,1)</f>
        <v>#N/A</v>
      </c>
      <c r="O1138" s="123" t="e">
        <f>-1*PMT(a!$E$8/12,2*$U1138*a!$E$9,$F1138-a!$E$4-$J1138,0,1)</f>
        <v>#N/A</v>
      </c>
      <c r="P1138" s="123" t="e">
        <f t="shared" si="189"/>
        <v>#N/A</v>
      </c>
      <c r="Q1138" s="123" t="e">
        <f t="shared" si="190"/>
        <v>#N/A</v>
      </c>
      <c r="R1138" s="114" t="e">
        <f>IF($M1138&lt;$I1138,"Error",IF(AND($K1138&gt;$J1138,$M1138&gt;$K1138),"Error",IF(AND($K1138&lt;$J1138,$M1138&gt;$J1138),"Error",-1*PMT(a!$E$8/12,2*$U1138*a!$E$9,$F1138-$M1138-a!$E$4,0,1))))</f>
        <v>#N/A</v>
      </c>
      <c r="S1138" s="32">
        <f t="shared" si="191"/>
        <v>1</v>
      </c>
      <c r="T1138" s="33" t="e">
        <f t="shared" si="192"/>
        <v>#N/A</v>
      </c>
      <c r="U1138" s="33" t="e">
        <f t="shared" si="197"/>
        <v>#N/A</v>
      </c>
      <c r="V1138" s="33" t="e">
        <f t="shared" si="193"/>
        <v>#N/A</v>
      </c>
      <c r="W1138" s="124">
        <f t="shared" si="194"/>
        <v>0</v>
      </c>
    </row>
    <row r="1139" spans="9:23" x14ac:dyDescent="0.25">
      <c r="I1139" s="31">
        <v>0</v>
      </c>
      <c r="J1139" s="121">
        <f t="shared" si="198"/>
        <v>0</v>
      </c>
      <c r="K1139" s="122" t="e">
        <f>MAX(0,($F1139-0+PV(a!$E$8/12,2*$U1139*a!$E$9,$W1139,0,1)))</f>
        <v>#N/A</v>
      </c>
      <c r="L1139" s="122" t="e">
        <f t="shared" si="195"/>
        <v>#N/A</v>
      </c>
      <c r="M1139" s="114" t="e">
        <f t="shared" si="196"/>
        <v>#N/A</v>
      </c>
      <c r="N1139" s="122" t="e">
        <f>-1*PMT(a!$E$8/12,2*$U1139*a!$E$9,$F1139-a!$E$4-$I1139,0,1)</f>
        <v>#N/A</v>
      </c>
      <c r="O1139" s="123" t="e">
        <f>-1*PMT(a!$E$8/12,2*$U1139*a!$E$9,$F1139-a!$E$4-$J1139,0,1)</f>
        <v>#N/A</v>
      </c>
      <c r="P1139" s="123" t="e">
        <f t="shared" si="189"/>
        <v>#N/A</v>
      </c>
      <c r="Q1139" s="123" t="e">
        <f t="shared" si="190"/>
        <v>#N/A</v>
      </c>
      <c r="R1139" s="114" t="e">
        <f>IF($M1139&lt;$I1139,"Error",IF(AND($K1139&gt;$J1139,$M1139&gt;$K1139),"Error",IF(AND($K1139&lt;$J1139,$M1139&gt;$J1139),"Error",-1*PMT(a!$E$8/12,2*$U1139*a!$E$9,$F1139-$M1139-a!$E$4,0,1))))</f>
        <v>#N/A</v>
      </c>
      <c r="S1139" s="32">
        <f t="shared" si="191"/>
        <v>1</v>
      </c>
      <c r="T1139" s="33" t="e">
        <f t="shared" si="192"/>
        <v>#N/A</v>
      </c>
      <c r="U1139" s="33" t="e">
        <f t="shared" si="197"/>
        <v>#N/A</v>
      </c>
      <c r="V1139" s="33" t="e">
        <f t="shared" si="193"/>
        <v>#N/A</v>
      </c>
      <c r="W1139" s="124">
        <f t="shared" si="194"/>
        <v>0</v>
      </c>
    </row>
    <row r="1140" spans="9:23" x14ac:dyDescent="0.25">
      <c r="I1140" s="31">
        <v>0</v>
      </c>
      <c r="J1140" s="121">
        <f t="shared" si="198"/>
        <v>0</v>
      </c>
      <c r="K1140" s="122" t="e">
        <f>MAX(0,($F1140-0+PV(a!$E$8/12,2*$U1140*a!$E$9,$W1140,0,1)))</f>
        <v>#N/A</v>
      </c>
      <c r="L1140" s="122" t="e">
        <f t="shared" si="195"/>
        <v>#N/A</v>
      </c>
      <c r="M1140" s="114" t="e">
        <f t="shared" si="196"/>
        <v>#N/A</v>
      </c>
      <c r="N1140" s="122" t="e">
        <f>-1*PMT(a!$E$8/12,2*$U1140*a!$E$9,$F1140-a!$E$4-$I1140,0,1)</f>
        <v>#N/A</v>
      </c>
      <c r="O1140" s="123" t="e">
        <f>-1*PMT(a!$E$8/12,2*$U1140*a!$E$9,$F1140-a!$E$4-$J1140,0,1)</f>
        <v>#N/A</v>
      </c>
      <c r="P1140" s="123" t="e">
        <f t="shared" si="189"/>
        <v>#N/A</v>
      </c>
      <c r="Q1140" s="123" t="e">
        <f t="shared" si="190"/>
        <v>#N/A</v>
      </c>
      <c r="R1140" s="114" t="e">
        <f>IF($M1140&lt;$I1140,"Error",IF(AND($K1140&gt;$J1140,$M1140&gt;$K1140),"Error",IF(AND($K1140&lt;$J1140,$M1140&gt;$J1140),"Error",-1*PMT(a!$E$8/12,2*$U1140*a!$E$9,$F1140-$M1140-a!$E$4,0,1))))</f>
        <v>#N/A</v>
      </c>
      <c r="S1140" s="32">
        <f t="shared" si="191"/>
        <v>1</v>
      </c>
      <c r="T1140" s="33" t="e">
        <f t="shared" si="192"/>
        <v>#N/A</v>
      </c>
      <c r="U1140" s="33" t="e">
        <f t="shared" si="197"/>
        <v>#N/A</v>
      </c>
      <c r="V1140" s="33" t="e">
        <f t="shared" si="193"/>
        <v>#N/A</v>
      </c>
      <c r="W1140" s="124">
        <f t="shared" si="194"/>
        <v>0</v>
      </c>
    </row>
    <row r="1141" spans="9:23" x14ac:dyDescent="0.25">
      <c r="I1141" s="31">
        <v>0</v>
      </c>
      <c r="J1141" s="121">
        <f t="shared" si="198"/>
        <v>0</v>
      </c>
      <c r="K1141" s="122" t="e">
        <f>MAX(0,($F1141-0+PV(a!$E$8/12,2*$U1141*a!$E$9,$W1141,0,1)))</f>
        <v>#N/A</v>
      </c>
      <c r="L1141" s="122" t="e">
        <f t="shared" si="195"/>
        <v>#N/A</v>
      </c>
      <c r="M1141" s="114" t="e">
        <f t="shared" si="196"/>
        <v>#N/A</v>
      </c>
      <c r="N1141" s="122" t="e">
        <f>-1*PMT(a!$E$8/12,2*$U1141*a!$E$9,$F1141-a!$E$4-$I1141,0,1)</f>
        <v>#N/A</v>
      </c>
      <c r="O1141" s="123" t="e">
        <f>-1*PMT(a!$E$8/12,2*$U1141*a!$E$9,$F1141-a!$E$4-$J1141,0,1)</f>
        <v>#N/A</v>
      </c>
      <c r="P1141" s="123" t="e">
        <f t="shared" si="189"/>
        <v>#N/A</v>
      </c>
      <c r="Q1141" s="123" t="e">
        <f t="shared" si="190"/>
        <v>#N/A</v>
      </c>
      <c r="R1141" s="114" t="e">
        <f>IF($M1141&lt;$I1141,"Error",IF(AND($K1141&gt;$J1141,$M1141&gt;$K1141),"Error",IF(AND($K1141&lt;$J1141,$M1141&gt;$J1141),"Error",-1*PMT(a!$E$8/12,2*$U1141*a!$E$9,$F1141-$M1141-a!$E$4,0,1))))</f>
        <v>#N/A</v>
      </c>
      <c r="S1141" s="32">
        <f t="shared" si="191"/>
        <v>1</v>
      </c>
      <c r="T1141" s="33" t="e">
        <f t="shared" si="192"/>
        <v>#N/A</v>
      </c>
      <c r="U1141" s="33" t="e">
        <f t="shared" si="197"/>
        <v>#N/A</v>
      </c>
      <c r="V1141" s="33" t="e">
        <f t="shared" si="193"/>
        <v>#N/A</v>
      </c>
      <c r="W1141" s="124">
        <f t="shared" si="194"/>
        <v>0</v>
      </c>
    </row>
    <row r="1142" spans="9:23" x14ac:dyDescent="0.25">
      <c r="I1142" s="31">
        <v>0</v>
      </c>
      <c r="J1142" s="121">
        <f t="shared" si="198"/>
        <v>0</v>
      </c>
      <c r="K1142" s="122" t="e">
        <f>MAX(0,($F1142-0+PV(a!$E$8/12,2*$U1142*a!$E$9,$W1142,0,1)))</f>
        <v>#N/A</v>
      </c>
      <c r="L1142" s="122" t="e">
        <f t="shared" si="195"/>
        <v>#N/A</v>
      </c>
      <c r="M1142" s="114" t="e">
        <f t="shared" si="196"/>
        <v>#N/A</v>
      </c>
      <c r="N1142" s="122" t="e">
        <f>-1*PMT(a!$E$8/12,2*$U1142*a!$E$9,$F1142-a!$E$4-$I1142,0,1)</f>
        <v>#N/A</v>
      </c>
      <c r="O1142" s="123" t="e">
        <f>-1*PMT(a!$E$8/12,2*$U1142*a!$E$9,$F1142-a!$E$4-$J1142,0,1)</f>
        <v>#N/A</v>
      </c>
      <c r="P1142" s="123" t="e">
        <f t="shared" si="189"/>
        <v>#N/A</v>
      </c>
      <c r="Q1142" s="123" t="e">
        <f t="shared" si="190"/>
        <v>#N/A</v>
      </c>
      <c r="R1142" s="114" t="e">
        <f>IF($M1142&lt;$I1142,"Error",IF(AND($K1142&gt;$J1142,$M1142&gt;$K1142),"Error",IF(AND($K1142&lt;$J1142,$M1142&gt;$J1142),"Error",-1*PMT(a!$E$8/12,2*$U1142*a!$E$9,$F1142-$M1142-a!$E$4,0,1))))</f>
        <v>#N/A</v>
      </c>
      <c r="S1142" s="32">
        <f t="shared" si="191"/>
        <v>1</v>
      </c>
      <c r="T1142" s="33" t="e">
        <f t="shared" si="192"/>
        <v>#N/A</v>
      </c>
      <c r="U1142" s="33" t="e">
        <f t="shared" si="197"/>
        <v>#N/A</v>
      </c>
      <c r="V1142" s="33" t="e">
        <f t="shared" si="193"/>
        <v>#N/A</v>
      </c>
      <c r="W1142" s="124">
        <f t="shared" si="194"/>
        <v>0</v>
      </c>
    </row>
    <row r="1143" spans="9:23" x14ac:dyDescent="0.25">
      <c r="I1143" s="31">
        <v>0</v>
      </c>
      <c r="J1143" s="121">
        <f t="shared" si="198"/>
        <v>0</v>
      </c>
      <c r="K1143" s="122" t="e">
        <f>MAX(0,($F1143-0+PV(a!$E$8/12,2*$U1143*a!$E$9,$W1143,0,1)))</f>
        <v>#N/A</v>
      </c>
      <c r="L1143" s="122" t="e">
        <f t="shared" si="195"/>
        <v>#N/A</v>
      </c>
      <c r="M1143" s="114" t="e">
        <f t="shared" si="196"/>
        <v>#N/A</v>
      </c>
      <c r="N1143" s="122" t="e">
        <f>-1*PMT(a!$E$8/12,2*$U1143*a!$E$9,$F1143-a!$E$4-$I1143,0,1)</f>
        <v>#N/A</v>
      </c>
      <c r="O1143" s="123" t="e">
        <f>-1*PMT(a!$E$8/12,2*$U1143*a!$E$9,$F1143-a!$E$4-$J1143,0,1)</f>
        <v>#N/A</v>
      </c>
      <c r="P1143" s="123" t="e">
        <f t="shared" ref="P1143:P1206" si="199">IF(K1143=0,N1143,W1143)</f>
        <v>#N/A</v>
      </c>
      <c r="Q1143" s="123" t="e">
        <f t="shared" ref="Q1143:Q1206" si="200">IF(K1143=L1143,P1143,R1143)</f>
        <v>#N/A</v>
      </c>
      <c r="R1143" s="114" t="e">
        <f>IF($M1143&lt;$I1143,"Error",IF(AND($K1143&gt;$J1143,$M1143&gt;$K1143),"Error",IF(AND($K1143&lt;$J1143,$M1143&gt;$J1143),"Error",-1*PMT(a!$E$8/12,2*$U1143*a!$E$9,$F1143-$M1143-a!$E$4,0,1))))</f>
        <v>#N/A</v>
      </c>
      <c r="S1143" s="32">
        <f t="shared" ref="S1143:S1206" si="201">IF(E1143="F",0,1)</f>
        <v>1</v>
      </c>
      <c r="T1143" s="33" t="e">
        <f t="shared" ref="T1143:T1206" si="202">IF($S1143=1,VLOOKUP(H1143,M,11,FALSE),VLOOKUP(H1143,F,11,FALSE))</f>
        <v>#N/A</v>
      </c>
      <c r="U1143" s="33" t="e">
        <f t="shared" si="197"/>
        <v>#N/A</v>
      </c>
      <c r="V1143" s="33" t="e">
        <f t="shared" ref="V1143:V1206" si="203">+U1143*2</f>
        <v>#N/A</v>
      </c>
      <c r="W1143" s="124">
        <f t="shared" ref="W1143:W1206" si="204">+G1143/12*0.5</f>
        <v>0</v>
      </c>
    </row>
    <row r="1144" spans="9:23" x14ac:dyDescent="0.25">
      <c r="I1144" s="31">
        <v>0</v>
      </c>
      <c r="J1144" s="121">
        <f t="shared" si="198"/>
        <v>0</v>
      </c>
      <c r="K1144" s="122" t="e">
        <f>MAX(0,($F1144-0+PV(a!$E$8/12,2*$U1144*a!$E$9,$W1144,0,1)))</f>
        <v>#N/A</v>
      </c>
      <c r="L1144" s="122" t="e">
        <f t="shared" si="195"/>
        <v>#N/A</v>
      </c>
      <c r="M1144" s="114" t="e">
        <f t="shared" si="196"/>
        <v>#N/A</v>
      </c>
      <c r="N1144" s="122" t="e">
        <f>-1*PMT(a!$E$8/12,2*$U1144*a!$E$9,$F1144-a!$E$4-$I1144,0,1)</f>
        <v>#N/A</v>
      </c>
      <c r="O1144" s="123" t="e">
        <f>-1*PMT(a!$E$8/12,2*$U1144*a!$E$9,$F1144-a!$E$4-$J1144,0,1)</f>
        <v>#N/A</v>
      </c>
      <c r="P1144" s="123" t="e">
        <f t="shared" si="199"/>
        <v>#N/A</v>
      </c>
      <c r="Q1144" s="123" t="e">
        <f t="shared" si="200"/>
        <v>#N/A</v>
      </c>
      <c r="R1144" s="114" t="e">
        <f>IF($M1144&lt;$I1144,"Error",IF(AND($K1144&gt;$J1144,$M1144&gt;$K1144),"Error",IF(AND($K1144&lt;$J1144,$M1144&gt;$J1144),"Error",-1*PMT(a!$E$8/12,2*$U1144*a!$E$9,$F1144-$M1144-a!$E$4,0,1))))</f>
        <v>#N/A</v>
      </c>
      <c r="S1144" s="32">
        <f t="shared" si="201"/>
        <v>1</v>
      </c>
      <c r="T1144" s="33" t="e">
        <f t="shared" si="202"/>
        <v>#N/A</v>
      </c>
      <c r="U1144" s="33" t="e">
        <f t="shared" si="197"/>
        <v>#N/A</v>
      </c>
      <c r="V1144" s="33" t="e">
        <f t="shared" si="203"/>
        <v>#N/A</v>
      </c>
      <c r="W1144" s="124">
        <f t="shared" si="204"/>
        <v>0</v>
      </c>
    </row>
    <row r="1145" spans="9:23" x14ac:dyDescent="0.25">
      <c r="I1145" s="31">
        <v>0</v>
      </c>
      <c r="J1145" s="121">
        <f t="shared" si="198"/>
        <v>0</v>
      </c>
      <c r="K1145" s="122" t="e">
        <f>MAX(0,($F1145-0+PV(a!$E$8/12,2*$U1145*a!$E$9,$W1145,0,1)))</f>
        <v>#N/A</v>
      </c>
      <c r="L1145" s="122" t="e">
        <f t="shared" si="195"/>
        <v>#N/A</v>
      </c>
      <c r="M1145" s="114" t="e">
        <f t="shared" si="196"/>
        <v>#N/A</v>
      </c>
      <c r="N1145" s="122" t="e">
        <f>-1*PMT(a!$E$8/12,2*$U1145*a!$E$9,$F1145-a!$E$4-$I1145,0,1)</f>
        <v>#N/A</v>
      </c>
      <c r="O1145" s="123" t="e">
        <f>-1*PMT(a!$E$8/12,2*$U1145*a!$E$9,$F1145-a!$E$4-$J1145,0,1)</f>
        <v>#N/A</v>
      </c>
      <c r="P1145" s="123" t="e">
        <f t="shared" si="199"/>
        <v>#N/A</v>
      </c>
      <c r="Q1145" s="123" t="e">
        <f t="shared" si="200"/>
        <v>#N/A</v>
      </c>
      <c r="R1145" s="114" t="e">
        <f>IF($M1145&lt;$I1145,"Error",IF(AND($K1145&gt;$J1145,$M1145&gt;$K1145),"Error",IF(AND($K1145&lt;$J1145,$M1145&gt;$J1145),"Error",-1*PMT(a!$E$8/12,2*$U1145*a!$E$9,$F1145-$M1145-a!$E$4,0,1))))</f>
        <v>#N/A</v>
      </c>
      <c r="S1145" s="32">
        <f t="shared" si="201"/>
        <v>1</v>
      </c>
      <c r="T1145" s="33" t="e">
        <f t="shared" si="202"/>
        <v>#N/A</v>
      </c>
      <c r="U1145" s="33" t="e">
        <f t="shared" si="197"/>
        <v>#N/A</v>
      </c>
      <c r="V1145" s="33" t="e">
        <f t="shared" si="203"/>
        <v>#N/A</v>
      </c>
      <c r="W1145" s="124">
        <f t="shared" si="204"/>
        <v>0</v>
      </c>
    </row>
    <row r="1146" spans="9:23" x14ac:dyDescent="0.25">
      <c r="I1146" s="31">
        <v>0</v>
      </c>
      <c r="J1146" s="121">
        <f t="shared" si="198"/>
        <v>0</v>
      </c>
      <c r="K1146" s="122" t="e">
        <f>MAX(0,($F1146-0+PV(a!$E$8/12,2*$U1146*a!$E$9,$W1146,0,1)))</f>
        <v>#N/A</v>
      </c>
      <c r="L1146" s="122" t="e">
        <f t="shared" si="195"/>
        <v>#N/A</v>
      </c>
      <c r="M1146" s="114" t="e">
        <f t="shared" si="196"/>
        <v>#N/A</v>
      </c>
      <c r="N1146" s="122" t="e">
        <f>-1*PMT(a!$E$8/12,2*$U1146*a!$E$9,$F1146-a!$E$4-$I1146,0,1)</f>
        <v>#N/A</v>
      </c>
      <c r="O1146" s="123" t="e">
        <f>-1*PMT(a!$E$8/12,2*$U1146*a!$E$9,$F1146-a!$E$4-$J1146,0,1)</f>
        <v>#N/A</v>
      </c>
      <c r="P1146" s="123" t="e">
        <f t="shared" si="199"/>
        <v>#N/A</v>
      </c>
      <c r="Q1146" s="123" t="e">
        <f t="shared" si="200"/>
        <v>#N/A</v>
      </c>
      <c r="R1146" s="114" t="e">
        <f>IF($M1146&lt;$I1146,"Error",IF(AND($K1146&gt;$J1146,$M1146&gt;$K1146),"Error",IF(AND($K1146&lt;$J1146,$M1146&gt;$J1146),"Error",-1*PMT(a!$E$8/12,2*$U1146*a!$E$9,$F1146-$M1146-a!$E$4,0,1))))</f>
        <v>#N/A</v>
      </c>
      <c r="S1146" s="32">
        <f t="shared" si="201"/>
        <v>1</v>
      </c>
      <c r="T1146" s="33" t="e">
        <f t="shared" si="202"/>
        <v>#N/A</v>
      </c>
      <c r="U1146" s="33" t="e">
        <f t="shared" si="197"/>
        <v>#N/A</v>
      </c>
      <c r="V1146" s="33" t="e">
        <f t="shared" si="203"/>
        <v>#N/A</v>
      </c>
      <c r="W1146" s="124">
        <f t="shared" si="204"/>
        <v>0</v>
      </c>
    </row>
    <row r="1147" spans="9:23" x14ac:dyDescent="0.25">
      <c r="I1147" s="31">
        <v>0</v>
      </c>
      <c r="J1147" s="121">
        <f t="shared" si="198"/>
        <v>0</v>
      </c>
      <c r="K1147" s="122" t="e">
        <f>MAX(0,($F1147-0+PV(a!$E$8/12,2*$U1147*a!$E$9,$W1147,0,1)))</f>
        <v>#N/A</v>
      </c>
      <c r="L1147" s="122" t="e">
        <f t="shared" si="195"/>
        <v>#N/A</v>
      </c>
      <c r="M1147" s="114" t="e">
        <f t="shared" si="196"/>
        <v>#N/A</v>
      </c>
      <c r="N1147" s="122" t="e">
        <f>-1*PMT(a!$E$8/12,2*$U1147*a!$E$9,$F1147-a!$E$4-$I1147,0,1)</f>
        <v>#N/A</v>
      </c>
      <c r="O1147" s="123" t="e">
        <f>-1*PMT(a!$E$8/12,2*$U1147*a!$E$9,$F1147-a!$E$4-$J1147,0,1)</f>
        <v>#N/A</v>
      </c>
      <c r="P1147" s="123" t="e">
        <f t="shared" si="199"/>
        <v>#N/A</v>
      </c>
      <c r="Q1147" s="123" t="e">
        <f t="shared" si="200"/>
        <v>#N/A</v>
      </c>
      <c r="R1147" s="114" t="e">
        <f>IF($M1147&lt;$I1147,"Error",IF(AND($K1147&gt;$J1147,$M1147&gt;$K1147),"Error",IF(AND($K1147&lt;$J1147,$M1147&gt;$J1147),"Error",-1*PMT(a!$E$8/12,2*$U1147*a!$E$9,$F1147-$M1147-a!$E$4,0,1))))</f>
        <v>#N/A</v>
      </c>
      <c r="S1147" s="32">
        <f t="shared" si="201"/>
        <v>1</v>
      </c>
      <c r="T1147" s="33" t="e">
        <f t="shared" si="202"/>
        <v>#N/A</v>
      </c>
      <c r="U1147" s="33" t="e">
        <f t="shared" si="197"/>
        <v>#N/A</v>
      </c>
      <c r="V1147" s="33" t="e">
        <f t="shared" si="203"/>
        <v>#N/A</v>
      </c>
      <c r="W1147" s="124">
        <f t="shared" si="204"/>
        <v>0</v>
      </c>
    </row>
    <row r="1148" spans="9:23" x14ac:dyDescent="0.25">
      <c r="I1148" s="31">
        <v>0</v>
      </c>
      <c r="J1148" s="121">
        <f t="shared" si="198"/>
        <v>0</v>
      </c>
      <c r="K1148" s="122" t="e">
        <f>MAX(0,($F1148-0+PV(a!$E$8/12,2*$U1148*a!$E$9,$W1148,0,1)))</f>
        <v>#N/A</v>
      </c>
      <c r="L1148" s="122" t="e">
        <f t="shared" si="195"/>
        <v>#N/A</v>
      </c>
      <c r="M1148" s="114" t="e">
        <f t="shared" si="196"/>
        <v>#N/A</v>
      </c>
      <c r="N1148" s="122" t="e">
        <f>-1*PMT(a!$E$8/12,2*$U1148*a!$E$9,$F1148-a!$E$4-$I1148,0,1)</f>
        <v>#N/A</v>
      </c>
      <c r="O1148" s="123" t="e">
        <f>-1*PMT(a!$E$8/12,2*$U1148*a!$E$9,$F1148-a!$E$4-$J1148,0,1)</f>
        <v>#N/A</v>
      </c>
      <c r="P1148" s="123" t="e">
        <f t="shared" si="199"/>
        <v>#N/A</v>
      </c>
      <c r="Q1148" s="123" t="e">
        <f t="shared" si="200"/>
        <v>#N/A</v>
      </c>
      <c r="R1148" s="114" t="e">
        <f>IF($M1148&lt;$I1148,"Error",IF(AND($K1148&gt;$J1148,$M1148&gt;$K1148),"Error",IF(AND($K1148&lt;$J1148,$M1148&gt;$J1148),"Error",-1*PMT(a!$E$8/12,2*$U1148*a!$E$9,$F1148-$M1148-a!$E$4,0,1))))</f>
        <v>#N/A</v>
      </c>
      <c r="S1148" s="32">
        <f t="shared" si="201"/>
        <v>1</v>
      </c>
      <c r="T1148" s="33" t="e">
        <f t="shared" si="202"/>
        <v>#N/A</v>
      </c>
      <c r="U1148" s="33" t="e">
        <f t="shared" si="197"/>
        <v>#N/A</v>
      </c>
      <c r="V1148" s="33" t="e">
        <f t="shared" si="203"/>
        <v>#N/A</v>
      </c>
      <c r="W1148" s="124">
        <f t="shared" si="204"/>
        <v>0</v>
      </c>
    </row>
    <row r="1149" spans="9:23" x14ac:dyDescent="0.25">
      <c r="I1149" s="31">
        <v>0</v>
      </c>
      <c r="J1149" s="121">
        <f t="shared" si="198"/>
        <v>0</v>
      </c>
      <c r="K1149" s="122" t="e">
        <f>MAX(0,($F1149-0+PV(a!$E$8/12,2*$U1149*a!$E$9,$W1149,0,1)))</f>
        <v>#N/A</v>
      </c>
      <c r="L1149" s="122" t="e">
        <f t="shared" si="195"/>
        <v>#N/A</v>
      </c>
      <c r="M1149" s="114" t="e">
        <f t="shared" si="196"/>
        <v>#N/A</v>
      </c>
      <c r="N1149" s="122" t="e">
        <f>-1*PMT(a!$E$8/12,2*$U1149*a!$E$9,$F1149-a!$E$4-$I1149,0,1)</f>
        <v>#N/A</v>
      </c>
      <c r="O1149" s="123" t="e">
        <f>-1*PMT(a!$E$8/12,2*$U1149*a!$E$9,$F1149-a!$E$4-$J1149,0,1)</f>
        <v>#N/A</v>
      </c>
      <c r="P1149" s="123" t="e">
        <f t="shared" si="199"/>
        <v>#N/A</v>
      </c>
      <c r="Q1149" s="123" t="e">
        <f t="shared" si="200"/>
        <v>#N/A</v>
      </c>
      <c r="R1149" s="114" t="e">
        <f>IF($M1149&lt;$I1149,"Error",IF(AND($K1149&gt;$J1149,$M1149&gt;$K1149),"Error",IF(AND($K1149&lt;$J1149,$M1149&gt;$J1149),"Error",-1*PMT(a!$E$8/12,2*$U1149*a!$E$9,$F1149-$M1149-a!$E$4,0,1))))</f>
        <v>#N/A</v>
      </c>
      <c r="S1149" s="32">
        <f t="shared" si="201"/>
        <v>1</v>
      </c>
      <c r="T1149" s="33" t="e">
        <f t="shared" si="202"/>
        <v>#N/A</v>
      </c>
      <c r="U1149" s="33" t="e">
        <f t="shared" si="197"/>
        <v>#N/A</v>
      </c>
      <c r="V1149" s="33" t="e">
        <f t="shared" si="203"/>
        <v>#N/A</v>
      </c>
      <c r="W1149" s="124">
        <f t="shared" si="204"/>
        <v>0</v>
      </c>
    </row>
    <row r="1150" spans="9:23" x14ac:dyDescent="0.25">
      <c r="I1150" s="31">
        <v>0</v>
      </c>
      <c r="J1150" s="121">
        <f t="shared" si="198"/>
        <v>0</v>
      </c>
      <c r="K1150" s="122" t="e">
        <f>MAX(0,($F1150-0+PV(a!$E$8/12,2*$U1150*a!$E$9,$W1150,0,1)))</f>
        <v>#N/A</v>
      </c>
      <c r="L1150" s="122" t="e">
        <f t="shared" si="195"/>
        <v>#N/A</v>
      </c>
      <c r="M1150" s="114" t="e">
        <f t="shared" si="196"/>
        <v>#N/A</v>
      </c>
      <c r="N1150" s="122" t="e">
        <f>-1*PMT(a!$E$8/12,2*$U1150*a!$E$9,$F1150-a!$E$4-$I1150,0,1)</f>
        <v>#N/A</v>
      </c>
      <c r="O1150" s="123" t="e">
        <f>-1*PMT(a!$E$8/12,2*$U1150*a!$E$9,$F1150-a!$E$4-$J1150,0,1)</f>
        <v>#N/A</v>
      </c>
      <c r="P1150" s="123" t="e">
        <f t="shared" si="199"/>
        <v>#N/A</v>
      </c>
      <c r="Q1150" s="123" t="e">
        <f t="shared" si="200"/>
        <v>#N/A</v>
      </c>
      <c r="R1150" s="114" t="e">
        <f>IF($M1150&lt;$I1150,"Error",IF(AND($K1150&gt;$J1150,$M1150&gt;$K1150),"Error",IF(AND($K1150&lt;$J1150,$M1150&gt;$J1150),"Error",-1*PMT(a!$E$8/12,2*$U1150*a!$E$9,$F1150-$M1150-a!$E$4,0,1))))</f>
        <v>#N/A</v>
      </c>
      <c r="S1150" s="32">
        <f t="shared" si="201"/>
        <v>1</v>
      </c>
      <c r="T1150" s="33" t="e">
        <f t="shared" si="202"/>
        <v>#N/A</v>
      </c>
      <c r="U1150" s="33" t="e">
        <f t="shared" si="197"/>
        <v>#N/A</v>
      </c>
      <c r="V1150" s="33" t="e">
        <f t="shared" si="203"/>
        <v>#N/A</v>
      </c>
      <c r="W1150" s="124">
        <f t="shared" si="204"/>
        <v>0</v>
      </c>
    </row>
    <row r="1151" spans="9:23" x14ac:dyDescent="0.25">
      <c r="I1151" s="31">
        <v>0</v>
      </c>
      <c r="J1151" s="121">
        <f t="shared" si="198"/>
        <v>0</v>
      </c>
      <c r="K1151" s="122" t="e">
        <f>MAX(0,($F1151-0+PV(a!$E$8/12,2*$U1151*a!$E$9,$W1151,0,1)))</f>
        <v>#N/A</v>
      </c>
      <c r="L1151" s="122" t="e">
        <f t="shared" si="195"/>
        <v>#N/A</v>
      </c>
      <c r="M1151" s="114" t="e">
        <f t="shared" si="196"/>
        <v>#N/A</v>
      </c>
      <c r="N1151" s="122" t="e">
        <f>-1*PMT(a!$E$8/12,2*$U1151*a!$E$9,$F1151-a!$E$4-$I1151,0,1)</f>
        <v>#N/A</v>
      </c>
      <c r="O1151" s="123" t="e">
        <f>-1*PMT(a!$E$8/12,2*$U1151*a!$E$9,$F1151-a!$E$4-$J1151,0,1)</f>
        <v>#N/A</v>
      </c>
      <c r="P1151" s="123" t="e">
        <f t="shared" si="199"/>
        <v>#N/A</v>
      </c>
      <c r="Q1151" s="123" t="e">
        <f t="shared" si="200"/>
        <v>#N/A</v>
      </c>
      <c r="R1151" s="114" t="e">
        <f>IF($M1151&lt;$I1151,"Error",IF(AND($K1151&gt;$J1151,$M1151&gt;$K1151),"Error",IF(AND($K1151&lt;$J1151,$M1151&gt;$J1151),"Error",-1*PMT(a!$E$8/12,2*$U1151*a!$E$9,$F1151-$M1151-a!$E$4,0,1))))</f>
        <v>#N/A</v>
      </c>
      <c r="S1151" s="32">
        <f t="shared" si="201"/>
        <v>1</v>
      </c>
      <c r="T1151" s="33" t="e">
        <f t="shared" si="202"/>
        <v>#N/A</v>
      </c>
      <c r="U1151" s="33" t="e">
        <f t="shared" si="197"/>
        <v>#N/A</v>
      </c>
      <c r="V1151" s="33" t="e">
        <f t="shared" si="203"/>
        <v>#N/A</v>
      </c>
      <c r="W1151" s="124">
        <f t="shared" si="204"/>
        <v>0</v>
      </c>
    </row>
    <row r="1152" spans="9:23" x14ac:dyDescent="0.25">
      <c r="I1152" s="31">
        <v>0</v>
      </c>
      <c r="J1152" s="121">
        <f t="shared" si="198"/>
        <v>0</v>
      </c>
      <c r="K1152" s="122" t="e">
        <f>MAX(0,($F1152-0+PV(a!$E$8/12,2*$U1152*a!$E$9,$W1152,0,1)))</f>
        <v>#N/A</v>
      </c>
      <c r="L1152" s="122" t="e">
        <f t="shared" si="195"/>
        <v>#N/A</v>
      </c>
      <c r="M1152" s="114" t="e">
        <f t="shared" si="196"/>
        <v>#N/A</v>
      </c>
      <c r="N1152" s="122" t="e">
        <f>-1*PMT(a!$E$8/12,2*$U1152*a!$E$9,$F1152-a!$E$4-$I1152,0,1)</f>
        <v>#N/A</v>
      </c>
      <c r="O1152" s="123" t="e">
        <f>-1*PMT(a!$E$8/12,2*$U1152*a!$E$9,$F1152-a!$E$4-$J1152,0,1)</f>
        <v>#N/A</v>
      </c>
      <c r="P1152" s="123" t="e">
        <f t="shared" si="199"/>
        <v>#N/A</v>
      </c>
      <c r="Q1152" s="123" t="e">
        <f t="shared" si="200"/>
        <v>#N/A</v>
      </c>
      <c r="R1152" s="114" t="e">
        <f>IF($M1152&lt;$I1152,"Error",IF(AND($K1152&gt;$J1152,$M1152&gt;$K1152),"Error",IF(AND($K1152&lt;$J1152,$M1152&gt;$J1152),"Error",-1*PMT(a!$E$8/12,2*$U1152*a!$E$9,$F1152-$M1152-a!$E$4,0,1))))</f>
        <v>#N/A</v>
      </c>
      <c r="S1152" s="32">
        <f t="shared" si="201"/>
        <v>1</v>
      </c>
      <c r="T1152" s="33" t="e">
        <f t="shared" si="202"/>
        <v>#N/A</v>
      </c>
      <c r="U1152" s="33" t="e">
        <f t="shared" si="197"/>
        <v>#N/A</v>
      </c>
      <c r="V1152" s="33" t="e">
        <f t="shared" si="203"/>
        <v>#N/A</v>
      </c>
      <c r="W1152" s="124">
        <f t="shared" si="204"/>
        <v>0</v>
      </c>
    </row>
    <row r="1153" spans="9:23" x14ac:dyDescent="0.25">
      <c r="I1153" s="31">
        <v>0</v>
      </c>
      <c r="J1153" s="121">
        <f t="shared" si="198"/>
        <v>0</v>
      </c>
      <c r="K1153" s="122" t="e">
        <f>MAX(0,($F1153-0+PV(a!$E$8/12,2*$U1153*a!$E$9,$W1153,0,1)))</f>
        <v>#N/A</v>
      </c>
      <c r="L1153" s="122" t="e">
        <f t="shared" si="195"/>
        <v>#N/A</v>
      </c>
      <c r="M1153" s="114" t="e">
        <f t="shared" si="196"/>
        <v>#N/A</v>
      </c>
      <c r="N1153" s="122" t="e">
        <f>-1*PMT(a!$E$8/12,2*$U1153*a!$E$9,$F1153-a!$E$4-$I1153,0,1)</f>
        <v>#N/A</v>
      </c>
      <c r="O1153" s="123" t="e">
        <f>-1*PMT(a!$E$8/12,2*$U1153*a!$E$9,$F1153-a!$E$4-$J1153,0,1)</f>
        <v>#N/A</v>
      </c>
      <c r="P1153" s="123" t="e">
        <f t="shared" si="199"/>
        <v>#N/A</v>
      </c>
      <c r="Q1153" s="123" t="e">
        <f t="shared" si="200"/>
        <v>#N/A</v>
      </c>
      <c r="R1153" s="114" t="e">
        <f>IF($M1153&lt;$I1153,"Error",IF(AND($K1153&gt;$J1153,$M1153&gt;$K1153),"Error",IF(AND($K1153&lt;$J1153,$M1153&gt;$J1153),"Error",-1*PMT(a!$E$8/12,2*$U1153*a!$E$9,$F1153-$M1153-a!$E$4,0,1))))</f>
        <v>#N/A</v>
      </c>
      <c r="S1153" s="32">
        <f t="shared" si="201"/>
        <v>1</v>
      </c>
      <c r="T1153" s="33" t="e">
        <f t="shared" si="202"/>
        <v>#N/A</v>
      </c>
      <c r="U1153" s="33" t="e">
        <f t="shared" si="197"/>
        <v>#N/A</v>
      </c>
      <c r="V1153" s="33" t="e">
        <f t="shared" si="203"/>
        <v>#N/A</v>
      </c>
      <c r="W1153" s="124">
        <f t="shared" si="204"/>
        <v>0</v>
      </c>
    </row>
    <row r="1154" spans="9:23" x14ac:dyDescent="0.25">
      <c r="I1154" s="31">
        <v>0</v>
      </c>
      <c r="J1154" s="121">
        <f t="shared" si="198"/>
        <v>0</v>
      </c>
      <c r="K1154" s="122" t="e">
        <f>MAX(0,($F1154-0+PV(a!$E$8/12,2*$U1154*a!$E$9,$W1154,0,1)))</f>
        <v>#N/A</v>
      </c>
      <c r="L1154" s="122" t="e">
        <f t="shared" si="195"/>
        <v>#N/A</v>
      </c>
      <c r="M1154" s="114" t="e">
        <f t="shared" si="196"/>
        <v>#N/A</v>
      </c>
      <c r="N1154" s="122" t="e">
        <f>-1*PMT(a!$E$8/12,2*$U1154*a!$E$9,$F1154-a!$E$4-$I1154,0,1)</f>
        <v>#N/A</v>
      </c>
      <c r="O1154" s="123" t="e">
        <f>-1*PMT(a!$E$8/12,2*$U1154*a!$E$9,$F1154-a!$E$4-$J1154,0,1)</f>
        <v>#N/A</v>
      </c>
      <c r="P1154" s="123" t="e">
        <f t="shared" si="199"/>
        <v>#N/A</v>
      </c>
      <c r="Q1154" s="123" t="e">
        <f t="shared" si="200"/>
        <v>#N/A</v>
      </c>
      <c r="R1154" s="114" t="e">
        <f>IF($M1154&lt;$I1154,"Error",IF(AND($K1154&gt;$J1154,$M1154&gt;$K1154),"Error",IF(AND($K1154&lt;$J1154,$M1154&gt;$J1154),"Error",-1*PMT(a!$E$8/12,2*$U1154*a!$E$9,$F1154-$M1154-a!$E$4,0,1))))</f>
        <v>#N/A</v>
      </c>
      <c r="S1154" s="32">
        <f t="shared" si="201"/>
        <v>1</v>
      </c>
      <c r="T1154" s="33" t="e">
        <f t="shared" si="202"/>
        <v>#N/A</v>
      </c>
      <c r="U1154" s="33" t="e">
        <f t="shared" si="197"/>
        <v>#N/A</v>
      </c>
      <c r="V1154" s="33" t="e">
        <f t="shared" si="203"/>
        <v>#N/A</v>
      </c>
      <c r="W1154" s="124">
        <f t="shared" si="204"/>
        <v>0</v>
      </c>
    </row>
    <row r="1155" spans="9:23" x14ac:dyDescent="0.25">
      <c r="I1155" s="31">
        <v>0</v>
      </c>
      <c r="J1155" s="121">
        <f t="shared" si="198"/>
        <v>0</v>
      </c>
      <c r="K1155" s="122" t="e">
        <f>MAX(0,($F1155-0+PV(a!$E$8/12,2*$U1155*a!$E$9,$W1155,0,1)))</f>
        <v>#N/A</v>
      </c>
      <c r="L1155" s="122" t="e">
        <f t="shared" ref="L1155:L1218" si="205">MAX(IF(K1155&gt;F1155*0.5,F1155*0.5,K1155),J1155)</f>
        <v>#N/A</v>
      </c>
      <c r="M1155" s="114" t="e">
        <f t="shared" ref="M1155:M1218" si="206">IF(OR(K1155&lt;=0,K1155&lt;J1155),J1155,MIN(K1155,F1155*50%))</f>
        <v>#N/A</v>
      </c>
      <c r="N1155" s="122" t="e">
        <f>-1*PMT(a!$E$8/12,2*$U1155*a!$E$9,$F1155-a!$E$4-$I1155,0,1)</f>
        <v>#N/A</v>
      </c>
      <c r="O1155" s="123" t="e">
        <f>-1*PMT(a!$E$8/12,2*$U1155*a!$E$9,$F1155-a!$E$4-$J1155,0,1)</f>
        <v>#N/A</v>
      </c>
      <c r="P1155" s="123" t="e">
        <f t="shared" si="199"/>
        <v>#N/A</v>
      </c>
      <c r="Q1155" s="123" t="e">
        <f t="shared" si="200"/>
        <v>#N/A</v>
      </c>
      <c r="R1155" s="114" t="e">
        <f>IF($M1155&lt;$I1155,"Error",IF(AND($K1155&gt;$J1155,$M1155&gt;$K1155),"Error",IF(AND($K1155&lt;$J1155,$M1155&gt;$J1155),"Error",-1*PMT(a!$E$8/12,2*$U1155*a!$E$9,$F1155-$M1155-a!$E$4,0,1))))</f>
        <v>#N/A</v>
      </c>
      <c r="S1155" s="32">
        <f t="shared" si="201"/>
        <v>1</v>
      </c>
      <c r="T1155" s="33" t="e">
        <f t="shared" si="202"/>
        <v>#N/A</v>
      </c>
      <c r="U1155" s="33" t="e">
        <f t="shared" si="197"/>
        <v>#N/A</v>
      </c>
      <c r="V1155" s="33" t="e">
        <f t="shared" si="203"/>
        <v>#N/A</v>
      </c>
      <c r="W1155" s="124">
        <f t="shared" si="204"/>
        <v>0</v>
      </c>
    </row>
    <row r="1156" spans="9:23" x14ac:dyDescent="0.25">
      <c r="I1156" s="31">
        <v>0</v>
      </c>
      <c r="J1156" s="121">
        <f t="shared" si="198"/>
        <v>0</v>
      </c>
      <c r="K1156" s="122" t="e">
        <f>MAX(0,($F1156-0+PV(a!$E$8/12,2*$U1156*a!$E$9,$W1156,0,1)))</f>
        <v>#N/A</v>
      </c>
      <c r="L1156" s="122" t="e">
        <f t="shared" si="205"/>
        <v>#N/A</v>
      </c>
      <c r="M1156" s="114" t="e">
        <f t="shared" si="206"/>
        <v>#N/A</v>
      </c>
      <c r="N1156" s="122" t="e">
        <f>-1*PMT(a!$E$8/12,2*$U1156*a!$E$9,$F1156-a!$E$4-$I1156,0,1)</f>
        <v>#N/A</v>
      </c>
      <c r="O1156" s="123" t="e">
        <f>-1*PMT(a!$E$8/12,2*$U1156*a!$E$9,$F1156-a!$E$4-$J1156,0,1)</f>
        <v>#N/A</v>
      </c>
      <c r="P1156" s="123" t="e">
        <f t="shared" si="199"/>
        <v>#N/A</v>
      </c>
      <c r="Q1156" s="123" t="e">
        <f t="shared" si="200"/>
        <v>#N/A</v>
      </c>
      <c r="R1156" s="114" t="e">
        <f>IF($M1156&lt;$I1156,"Error",IF(AND($K1156&gt;$J1156,$M1156&gt;$K1156),"Error",IF(AND($K1156&lt;$J1156,$M1156&gt;$J1156),"Error",-1*PMT(a!$E$8/12,2*$U1156*a!$E$9,$F1156-$M1156-a!$E$4,0,1))))</f>
        <v>#N/A</v>
      </c>
      <c r="S1156" s="32">
        <f t="shared" si="201"/>
        <v>1</v>
      </c>
      <c r="T1156" s="33" t="e">
        <f t="shared" si="202"/>
        <v>#N/A</v>
      </c>
      <c r="U1156" s="33" t="e">
        <f t="shared" si="197"/>
        <v>#N/A</v>
      </c>
      <c r="V1156" s="33" t="e">
        <f t="shared" si="203"/>
        <v>#N/A</v>
      </c>
      <c r="W1156" s="124">
        <f t="shared" si="204"/>
        <v>0</v>
      </c>
    </row>
    <row r="1157" spans="9:23" x14ac:dyDescent="0.25">
      <c r="I1157" s="31">
        <v>0</v>
      </c>
      <c r="J1157" s="121">
        <f t="shared" si="198"/>
        <v>0</v>
      </c>
      <c r="K1157" s="122" t="e">
        <f>MAX(0,($F1157-0+PV(a!$E$8/12,2*$U1157*a!$E$9,$W1157,0,1)))</f>
        <v>#N/A</v>
      </c>
      <c r="L1157" s="122" t="e">
        <f t="shared" si="205"/>
        <v>#N/A</v>
      </c>
      <c r="M1157" s="114" t="e">
        <f t="shared" si="206"/>
        <v>#N/A</v>
      </c>
      <c r="N1157" s="122" t="e">
        <f>-1*PMT(a!$E$8/12,2*$U1157*a!$E$9,$F1157-a!$E$4-$I1157,0,1)</f>
        <v>#N/A</v>
      </c>
      <c r="O1157" s="123" t="e">
        <f>-1*PMT(a!$E$8/12,2*$U1157*a!$E$9,$F1157-a!$E$4-$J1157,0,1)</f>
        <v>#N/A</v>
      </c>
      <c r="P1157" s="123" t="e">
        <f t="shared" si="199"/>
        <v>#N/A</v>
      </c>
      <c r="Q1157" s="123" t="e">
        <f t="shared" si="200"/>
        <v>#N/A</v>
      </c>
      <c r="R1157" s="114" t="e">
        <f>IF($M1157&lt;$I1157,"Error",IF(AND($K1157&gt;$J1157,$M1157&gt;$K1157),"Error",IF(AND($K1157&lt;$J1157,$M1157&gt;$J1157),"Error",-1*PMT(a!$E$8/12,2*$U1157*a!$E$9,$F1157-$M1157-a!$E$4,0,1))))</f>
        <v>#N/A</v>
      </c>
      <c r="S1157" s="32">
        <f t="shared" si="201"/>
        <v>1</v>
      </c>
      <c r="T1157" s="33" t="e">
        <f t="shared" si="202"/>
        <v>#N/A</v>
      </c>
      <c r="U1157" s="33" t="e">
        <f t="shared" si="197"/>
        <v>#N/A</v>
      </c>
      <c r="V1157" s="33" t="e">
        <f t="shared" si="203"/>
        <v>#N/A</v>
      </c>
      <c r="W1157" s="124">
        <f t="shared" si="204"/>
        <v>0</v>
      </c>
    </row>
    <row r="1158" spans="9:23" x14ac:dyDescent="0.25">
      <c r="I1158" s="31">
        <v>0</v>
      </c>
      <c r="J1158" s="121">
        <f t="shared" si="198"/>
        <v>0</v>
      </c>
      <c r="K1158" s="122" t="e">
        <f>MAX(0,($F1158-0+PV(a!$E$8/12,2*$U1158*a!$E$9,$W1158,0,1)))</f>
        <v>#N/A</v>
      </c>
      <c r="L1158" s="122" t="e">
        <f t="shared" si="205"/>
        <v>#N/A</v>
      </c>
      <c r="M1158" s="114" t="e">
        <f t="shared" si="206"/>
        <v>#N/A</v>
      </c>
      <c r="N1158" s="122" t="e">
        <f>-1*PMT(a!$E$8/12,2*$U1158*a!$E$9,$F1158-a!$E$4-$I1158,0,1)</f>
        <v>#N/A</v>
      </c>
      <c r="O1158" s="123" t="e">
        <f>-1*PMT(a!$E$8/12,2*$U1158*a!$E$9,$F1158-a!$E$4-$J1158,0,1)</f>
        <v>#N/A</v>
      </c>
      <c r="P1158" s="123" t="e">
        <f t="shared" si="199"/>
        <v>#N/A</v>
      </c>
      <c r="Q1158" s="123" t="e">
        <f t="shared" si="200"/>
        <v>#N/A</v>
      </c>
      <c r="R1158" s="114" t="e">
        <f>IF($M1158&lt;$I1158,"Error",IF(AND($K1158&gt;$J1158,$M1158&gt;$K1158),"Error",IF(AND($K1158&lt;$J1158,$M1158&gt;$J1158),"Error",-1*PMT(a!$E$8/12,2*$U1158*a!$E$9,$F1158-$M1158-a!$E$4,0,1))))</f>
        <v>#N/A</v>
      </c>
      <c r="S1158" s="32">
        <f t="shared" si="201"/>
        <v>1</v>
      </c>
      <c r="T1158" s="33" t="e">
        <f t="shared" si="202"/>
        <v>#N/A</v>
      </c>
      <c r="U1158" s="33" t="e">
        <f t="shared" si="197"/>
        <v>#N/A</v>
      </c>
      <c r="V1158" s="33" t="e">
        <f t="shared" si="203"/>
        <v>#N/A</v>
      </c>
      <c r="W1158" s="124">
        <f t="shared" si="204"/>
        <v>0</v>
      </c>
    </row>
    <row r="1159" spans="9:23" x14ac:dyDescent="0.25">
      <c r="I1159" s="31">
        <v>0</v>
      </c>
      <c r="J1159" s="121">
        <f t="shared" si="198"/>
        <v>0</v>
      </c>
      <c r="K1159" s="122" t="e">
        <f>MAX(0,($F1159-0+PV(a!$E$8/12,2*$U1159*a!$E$9,$W1159,0,1)))</f>
        <v>#N/A</v>
      </c>
      <c r="L1159" s="122" t="e">
        <f t="shared" si="205"/>
        <v>#N/A</v>
      </c>
      <c r="M1159" s="114" t="e">
        <f t="shared" si="206"/>
        <v>#N/A</v>
      </c>
      <c r="N1159" s="122" t="e">
        <f>-1*PMT(a!$E$8/12,2*$U1159*a!$E$9,$F1159-a!$E$4-$I1159,0,1)</f>
        <v>#N/A</v>
      </c>
      <c r="O1159" s="123" t="e">
        <f>-1*PMT(a!$E$8/12,2*$U1159*a!$E$9,$F1159-a!$E$4-$J1159,0,1)</f>
        <v>#N/A</v>
      </c>
      <c r="P1159" s="123" t="e">
        <f t="shared" si="199"/>
        <v>#N/A</v>
      </c>
      <c r="Q1159" s="123" t="e">
        <f t="shared" si="200"/>
        <v>#N/A</v>
      </c>
      <c r="R1159" s="114" t="e">
        <f>IF($M1159&lt;$I1159,"Error",IF(AND($K1159&gt;$J1159,$M1159&gt;$K1159),"Error",IF(AND($K1159&lt;$J1159,$M1159&gt;$J1159),"Error",-1*PMT(a!$E$8/12,2*$U1159*a!$E$9,$F1159-$M1159-a!$E$4,0,1))))</f>
        <v>#N/A</v>
      </c>
      <c r="S1159" s="32">
        <f t="shared" si="201"/>
        <v>1</v>
      </c>
      <c r="T1159" s="33" t="e">
        <f t="shared" si="202"/>
        <v>#N/A</v>
      </c>
      <c r="U1159" s="33" t="e">
        <f t="shared" si="197"/>
        <v>#N/A</v>
      </c>
      <c r="V1159" s="33" t="e">
        <f t="shared" si="203"/>
        <v>#N/A</v>
      </c>
      <c r="W1159" s="124">
        <f t="shared" si="204"/>
        <v>0</v>
      </c>
    </row>
    <row r="1160" spans="9:23" x14ac:dyDescent="0.25">
      <c r="I1160" s="31">
        <v>0</v>
      </c>
      <c r="J1160" s="121">
        <f t="shared" si="198"/>
        <v>0</v>
      </c>
      <c r="K1160" s="122" t="e">
        <f>MAX(0,($F1160-0+PV(a!$E$8/12,2*$U1160*a!$E$9,$W1160,0,1)))</f>
        <v>#N/A</v>
      </c>
      <c r="L1160" s="122" t="e">
        <f t="shared" si="205"/>
        <v>#N/A</v>
      </c>
      <c r="M1160" s="114" t="e">
        <f t="shared" si="206"/>
        <v>#N/A</v>
      </c>
      <c r="N1160" s="122" t="e">
        <f>-1*PMT(a!$E$8/12,2*$U1160*a!$E$9,$F1160-a!$E$4-$I1160,0,1)</f>
        <v>#N/A</v>
      </c>
      <c r="O1160" s="123" t="e">
        <f>-1*PMT(a!$E$8/12,2*$U1160*a!$E$9,$F1160-a!$E$4-$J1160,0,1)</f>
        <v>#N/A</v>
      </c>
      <c r="P1160" s="123" t="e">
        <f t="shared" si="199"/>
        <v>#N/A</v>
      </c>
      <c r="Q1160" s="123" t="e">
        <f t="shared" si="200"/>
        <v>#N/A</v>
      </c>
      <c r="R1160" s="114" t="e">
        <f>IF($M1160&lt;$I1160,"Error",IF(AND($K1160&gt;$J1160,$M1160&gt;$K1160),"Error",IF(AND($K1160&lt;$J1160,$M1160&gt;$J1160),"Error",-1*PMT(a!$E$8/12,2*$U1160*a!$E$9,$F1160-$M1160-a!$E$4,0,1))))</f>
        <v>#N/A</v>
      </c>
      <c r="S1160" s="32">
        <f t="shared" si="201"/>
        <v>1</v>
      </c>
      <c r="T1160" s="33" t="e">
        <f t="shared" si="202"/>
        <v>#N/A</v>
      </c>
      <c r="U1160" s="33" t="e">
        <f t="shared" ref="U1160:U1223" si="207">$T1160-(11/24)</f>
        <v>#N/A</v>
      </c>
      <c r="V1160" s="33" t="e">
        <f t="shared" si="203"/>
        <v>#N/A</v>
      </c>
      <c r="W1160" s="124">
        <f t="shared" si="204"/>
        <v>0</v>
      </c>
    </row>
    <row r="1161" spans="9:23" x14ac:dyDescent="0.25">
      <c r="I1161" s="31">
        <v>0</v>
      </c>
      <c r="J1161" s="121">
        <f t="shared" si="198"/>
        <v>0</v>
      </c>
      <c r="K1161" s="122" t="e">
        <f>MAX(0,($F1161-0+PV(a!$E$8/12,2*$U1161*a!$E$9,$W1161,0,1)))</f>
        <v>#N/A</v>
      </c>
      <c r="L1161" s="122" t="e">
        <f t="shared" si="205"/>
        <v>#N/A</v>
      </c>
      <c r="M1161" s="114" t="e">
        <f t="shared" si="206"/>
        <v>#N/A</v>
      </c>
      <c r="N1161" s="122" t="e">
        <f>-1*PMT(a!$E$8/12,2*$U1161*a!$E$9,$F1161-a!$E$4-$I1161,0,1)</f>
        <v>#N/A</v>
      </c>
      <c r="O1161" s="123" t="e">
        <f>-1*PMT(a!$E$8/12,2*$U1161*a!$E$9,$F1161-a!$E$4-$J1161,0,1)</f>
        <v>#N/A</v>
      </c>
      <c r="P1161" s="123" t="e">
        <f t="shared" si="199"/>
        <v>#N/A</v>
      </c>
      <c r="Q1161" s="123" t="e">
        <f t="shared" si="200"/>
        <v>#N/A</v>
      </c>
      <c r="R1161" s="114" t="e">
        <f>IF($M1161&lt;$I1161,"Error",IF(AND($K1161&gt;$J1161,$M1161&gt;$K1161),"Error",IF(AND($K1161&lt;$J1161,$M1161&gt;$J1161),"Error",-1*PMT(a!$E$8/12,2*$U1161*a!$E$9,$F1161-$M1161-a!$E$4,0,1))))</f>
        <v>#N/A</v>
      </c>
      <c r="S1161" s="32">
        <f t="shared" si="201"/>
        <v>1</v>
      </c>
      <c r="T1161" s="33" t="e">
        <f t="shared" si="202"/>
        <v>#N/A</v>
      </c>
      <c r="U1161" s="33" t="e">
        <f t="shared" si="207"/>
        <v>#N/A</v>
      </c>
      <c r="V1161" s="33" t="e">
        <f t="shared" si="203"/>
        <v>#N/A</v>
      </c>
      <c r="W1161" s="124">
        <f t="shared" si="204"/>
        <v>0</v>
      </c>
    </row>
    <row r="1162" spans="9:23" x14ac:dyDescent="0.25">
      <c r="I1162" s="31">
        <v>0</v>
      </c>
      <c r="J1162" s="121">
        <f t="shared" si="198"/>
        <v>0</v>
      </c>
      <c r="K1162" s="122" t="e">
        <f>MAX(0,($F1162-0+PV(a!$E$8/12,2*$U1162*a!$E$9,$W1162,0,1)))</f>
        <v>#N/A</v>
      </c>
      <c r="L1162" s="122" t="e">
        <f t="shared" si="205"/>
        <v>#N/A</v>
      </c>
      <c r="M1162" s="114" t="e">
        <f t="shared" si="206"/>
        <v>#N/A</v>
      </c>
      <c r="N1162" s="122" t="e">
        <f>-1*PMT(a!$E$8/12,2*$U1162*a!$E$9,$F1162-a!$E$4-$I1162,0,1)</f>
        <v>#N/A</v>
      </c>
      <c r="O1162" s="123" t="e">
        <f>-1*PMT(a!$E$8/12,2*$U1162*a!$E$9,$F1162-a!$E$4-$J1162,0,1)</f>
        <v>#N/A</v>
      </c>
      <c r="P1162" s="123" t="e">
        <f t="shared" si="199"/>
        <v>#N/A</v>
      </c>
      <c r="Q1162" s="123" t="e">
        <f t="shared" si="200"/>
        <v>#N/A</v>
      </c>
      <c r="R1162" s="114" t="e">
        <f>IF($M1162&lt;$I1162,"Error",IF(AND($K1162&gt;$J1162,$M1162&gt;$K1162),"Error",IF(AND($K1162&lt;$J1162,$M1162&gt;$J1162),"Error",-1*PMT(a!$E$8/12,2*$U1162*a!$E$9,$F1162-$M1162-a!$E$4,0,1))))</f>
        <v>#N/A</v>
      </c>
      <c r="S1162" s="32">
        <f t="shared" si="201"/>
        <v>1</v>
      </c>
      <c r="T1162" s="33" t="e">
        <f t="shared" si="202"/>
        <v>#N/A</v>
      </c>
      <c r="U1162" s="33" t="e">
        <f t="shared" si="207"/>
        <v>#N/A</v>
      </c>
      <c r="V1162" s="33" t="e">
        <f t="shared" si="203"/>
        <v>#N/A</v>
      </c>
      <c r="W1162" s="124">
        <f t="shared" si="204"/>
        <v>0</v>
      </c>
    </row>
    <row r="1163" spans="9:23" x14ac:dyDescent="0.25">
      <c r="I1163" s="31">
        <v>0</v>
      </c>
      <c r="J1163" s="121">
        <f t="shared" si="198"/>
        <v>0</v>
      </c>
      <c r="K1163" s="122" t="e">
        <f>MAX(0,($F1163-0+PV(a!$E$8/12,2*$U1163*a!$E$9,$W1163,0,1)))</f>
        <v>#N/A</v>
      </c>
      <c r="L1163" s="122" t="e">
        <f t="shared" si="205"/>
        <v>#N/A</v>
      </c>
      <c r="M1163" s="114" t="e">
        <f t="shared" si="206"/>
        <v>#N/A</v>
      </c>
      <c r="N1163" s="122" t="e">
        <f>-1*PMT(a!$E$8/12,2*$U1163*a!$E$9,$F1163-a!$E$4-$I1163,0,1)</f>
        <v>#N/A</v>
      </c>
      <c r="O1163" s="123" t="e">
        <f>-1*PMT(a!$E$8/12,2*$U1163*a!$E$9,$F1163-a!$E$4-$J1163,0,1)</f>
        <v>#N/A</v>
      </c>
      <c r="P1163" s="123" t="e">
        <f t="shared" si="199"/>
        <v>#N/A</v>
      </c>
      <c r="Q1163" s="123" t="e">
        <f t="shared" si="200"/>
        <v>#N/A</v>
      </c>
      <c r="R1163" s="114" t="e">
        <f>IF($M1163&lt;$I1163,"Error",IF(AND($K1163&gt;$J1163,$M1163&gt;$K1163),"Error",IF(AND($K1163&lt;$J1163,$M1163&gt;$J1163),"Error",-1*PMT(a!$E$8/12,2*$U1163*a!$E$9,$F1163-$M1163-a!$E$4,0,1))))</f>
        <v>#N/A</v>
      </c>
      <c r="S1163" s="32">
        <f t="shared" si="201"/>
        <v>1</v>
      </c>
      <c r="T1163" s="33" t="e">
        <f t="shared" si="202"/>
        <v>#N/A</v>
      </c>
      <c r="U1163" s="33" t="e">
        <f t="shared" si="207"/>
        <v>#N/A</v>
      </c>
      <c r="V1163" s="33" t="e">
        <f t="shared" si="203"/>
        <v>#N/A</v>
      </c>
      <c r="W1163" s="124">
        <f t="shared" si="204"/>
        <v>0</v>
      </c>
    </row>
    <row r="1164" spans="9:23" x14ac:dyDescent="0.25">
      <c r="I1164" s="31">
        <v>0</v>
      </c>
      <c r="J1164" s="121">
        <f t="shared" si="198"/>
        <v>0</v>
      </c>
      <c r="K1164" s="122" t="e">
        <f>MAX(0,($F1164-0+PV(a!$E$8/12,2*$U1164*a!$E$9,$W1164,0,1)))</f>
        <v>#N/A</v>
      </c>
      <c r="L1164" s="122" t="e">
        <f t="shared" si="205"/>
        <v>#N/A</v>
      </c>
      <c r="M1164" s="114" t="e">
        <f t="shared" si="206"/>
        <v>#N/A</v>
      </c>
      <c r="N1164" s="122" t="e">
        <f>-1*PMT(a!$E$8/12,2*$U1164*a!$E$9,$F1164-a!$E$4-$I1164,0,1)</f>
        <v>#N/A</v>
      </c>
      <c r="O1164" s="123" t="e">
        <f>-1*PMT(a!$E$8/12,2*$U1164*a!$E$9,$F1164-a!$E$4-$J1164,0,1)</f>
        <v>#N/A</v>
      </c>
      <c r="P1164" s="123" t="e">
        <f t="shared" si="199"/>
        <v>#N/A</v>
      </c>
      <c r="Q1164" s="123" t="e">
        <f t="shared" si="200"/>
        <v>#N/A</v>
      </c>
      <c r="R1164" s="114" t="e">
        <f>IF($M1164&lt;$I1164,"Error",IF(AND($K1164&gt;$J1164,$M1164&gt;$K1164),"Error",IF(AND($K1164&lt;$J1164,$M1164&gt;$J1164),"Error",-1*PMT(a!$E$8/12,2*$U1164*a!$E$9,$F1164-$M1164-a!$E$4,0,1))))</f>
        <v>#N/A</v>
      </c>
      <c r="S1164" s="32">
        <f t="shared" si="201"/>
        <v>1</v>
      </c>
      <c r="T1164" s="33" t="e">
        <f t="shared" si="202"/>
        <v>#N/A</v>
      </c>
      <c r="U1164" s="33" t="e">
        <f t="shared" si="207"/>
        <v>#N/A</v>
      </c>
      <c r="V1164" s="33" t="e">
        <f t="shared" si="203"/>
        <v>#N/A</v>
      </c>
      <c r="W1164" s="124">
        <f t="shared" si="204"/>
        <v>0</v>
      </c>
    </row>
    <row r="1165" spans="9:23" x14ac:dyDescent="0.25">
      <c r="I1165" s="31">
        <v>0</v>
      </c>
      <c r="J1165" s="121">
        <f t="shared" si="198"/>
        <v>0</v>
      </c>
      <c r="K1165" s="122" t="e">
        <f>MAX(0,($F1165-0+PV(a!$E$8/12,2*$U1165*a!$E$9,$W1165,0,1)))</f>
        <v>#N/A</v>
      </c>
      <c r="L1165" s="122" t="e">
        <f t="shared" si="205"/>
        <v>#N/A</v>
      </c>
      <c r="M1165" s="114" t="e">
        <f t="shared" si="206"/>
        <v>#N/A</v>
      </c>
      <c r="N1165" s="122" t="e">
        <f>-1*PMT(a!$E$8/12,2*$U1165*a!$E$9,$F1165-a!$E$4-$I1165,0,1)</f>
        <v>#N/A</v>
      </c>
      <c r="O1165" s="123" t="e">
        <f>-1*PMT(a!$E$8/12,2*$U1165*a!$E$9,$F1165-a!$E$4-$J1165,0,1)</f>
        <v>#N/A</v>
      </c>
      <c r="P1165" s="123" t="e">
        <f t="shared" si="199"/>
        <v>#N/A</v>
      </c>
      <c r="Q1165" s="123" t="e">
        <f t="shared" si="200"/>
        <v>#N/A</v>
      </c>
      <c r="R1165" s="114" t="e">
        <f>IF($M1165&lt;$I1165,"Error",IF(AND($K1165&gt;$J1165,$M1165&gt;$K1165),"Error",IF(AND($K1165&lt;$J1165,$M1165&gt;$J1165),"Error",-1*PMT(a!$E$8/12,2*$U1165*a!$E$9,$F1165-$M1165-a!$E$4,0,1))))</f>
        <v>#N/A</v>
      </c>
      <c r="S1165" s="32">
        <f t="shared" si="201"/>
        <v>1</v>
      </c>
      <c r="T1165" s="33" t="e">
        <f t="shared" si="202"/>
        <v>#N/A</v>
      </c>
      <c r="U1165" s="33" t="e">
        <f t="shared" si="207"/>
        <v>#N/A</v>
      </c>
      <c r="V1165" s="33" t="e">
        <f t="shared" si="203"/>
        <v>#N/A</v>
      </c>
      <c r="W1165" s="124">
        <f t="shared" si="204"/>
        <v>0</v>
      </c>
    </row>
    <row r="1166" spans="9:23" x14ac:dyDescent="0.25">
      <c r="I1166" s="31">
        <v>0</v>
      </c>
      <c r="J1166" s="121">
        <f t="shared" si="198"/>
        <v>0</v>
      </c>
      <c r="K1166" s="122" t="e">
        <f>MAX(0,($F1166-0+PV(a!$E$8/12,2*$U1166*a!$E$9,$W1166,0,1)))</f>
        <v>#N/A</v>
      </c>
      <c r="L1166" s="122" t="e">
        <f t="shared" si="205"/>
        <v>#N/A</v>
      </c>
      <c r="M1166" s="114" t="e">
        <f t="shared" si="206"/>
        <v>#N/A</v>
      </c>
      <c r="N1166" s="122" t="e">
        <f>-1*PMT(a!$E$8/12,2*$U1166*a!$E$9,$F1166-a!$E$4-$I1166,0,1)</f>
        <v>#N/A</v>
      </c>
      <c r="O1166" s="123" t="e">
        <f>-1*PMT(a!$E$8/12,2*$U1166*a!$E$9,$F1166-a!$E$4-$J1166,0,1)</f>
        <v>#N/A</v>
      </c>
      <c r="P1166" s="123" t="e">
        <f t="shared" si="199"/>
        <v>#N/A</v>
      </c>
      <c r="Q1166" s="123" t="e">
        <f t="shared" si="200"/>
        <v>#N/A</v>
      </c>
      <c r="R1166" s="114" t="e">
        <f>IF($M1166&lt;$I1166,"Error",IF(AND($K1166&gt;$J1166,$M1166&gt;$K1166),"Error",IF(AND($K1166&lt;$J1166,$M1166&gt;$J1166),"Error",-1*PMT(a!$E$8/12,2*$U1166*a!$E$9,$F1166-$M1166-a!$E$4,0,1))))</f>
        <v>#N/A</v>
      </c>
      <c r="S1166" s="32">
        <f t="shared" si="201"/>
        <v>1</v>
      </c>
      <c r="T1166" s="33" t="e">
        <f t="shared" si="202"/>
        <v>#N/A</v>
      </c>
      <c r="U1166" s="33" t="e">
        <f t="shared" si="207"/>
        <v>#N/A</v>
      </c>
      <c r="V1166" s="33" t="e">
        <f t="shared" si="203"/>
        <v>#N/A</v>
      </c>
      <c r="W1166" s="124">
        <f t="shared" si="204"/>
        <v>0</v>
      </c>
    </row>
    <row r="1167" spans="9:23" x14ac:dyDescent="0.25">
      <c r="I1167" s="31">
        <v>0</v>
      </c>
      <c r="J1167" s="121">
        <f t="shared" si="198"/>
        <v>0</v>
      </c>
      <c r="K1167" s="122" t="e">
        <f>MAX(0,($F1167-0+PV(a!$E$8/12,2*$U1167*a!$E$9,$W1167,0,1)))</f>
        <v>#N/A</v>
      </c>
      <c r="L1167" s="122" t="e">
        <f t="shared" si="205"/>
        <v>#N/A</v>
      </c>
      <c r="M1167" s="114" t="e">
        <f t="shared" si="206"/>
        <v>#N/A</v>
      </c>
      <c r="N1167" s="122" t="e">
        <f>-1*PMT(a!$E$8/12,2*$U1167*a!$E$9,$F1167-a!$E$4-$I1167,0,1)</f>
        <v>#N/A</v>
      </c>
      <c r="O1167" s="123" t="e">
        <f>-1*PMT(a!$E$8/12,2*$U1167*a!$E$9,$F1167-a!$E$4-$J1167,0,1)</f>
        <v>#N/A</v>
      </c>
      <c r="P1167" s="123" t="e">
        <f t="shared" si="199"/>
        <v>#N/A</v>
      </c>
      <c r="Q1167" s="123" t="e">
        <f t="shared" si="200"/>
        <v>#N/A</v>
      </c>
      <c r="R1167" s="114" t="e">
        <f>IF($M1167&lt;$I1167,"Error",IF(AND($K1167&gt;$J1167,$M1167&gt;$K1167),"Error",IF(AND($K1167&lt;$J1167,$M1167&gt;$J1167),"Error",-1*PMT(a!$E$8/12,2*$U1167*a!$E$9,$F1167-$M1167-a!$E$4,0,1))))</f>
        <v>#N/A</v>
      </c>
      <c r="S1167" s="32">
        <f t="shared" si="201"/>
        <v>1</v>
      </c>
      <c r="T1167" s="33" t="e">
        <f t="shared" si="202"/>
        <v>#N/A</v>
      </c>
      <c r="U1167" s="33" t="e">
        <f t="shared" si="207"/>
        <v>#N/A</v>
      </c>
      <c r="V1167" s="33" t="e">
        <f t="shared" si="203"/>
        <v>#N/A</v>
      </c>
      <c r="W1167" s="124">
        <f t="shared" si="204"/>
        <v>0</v>
      </c>
    </row>
    <row r="1168" spans="9:23" x14ac:dyDescent="0.25">
      <c r="I1168" s="31">
        <v>0</v>
      </c>
      <c r="J1168" s="121">
        <f t="shared" si="198"/>
        <v>0</v>
      </c>
      <c r="K1168" s="122" t="e">
        <f>MAX(0,($F1168-0+PV(a!$E$8/12,2*$U1168*a!$E$9,$W1168,0,1)))</f>
        <v>#N/A</v>
      </c>
      <c r="L1168" s="122" t="e">
        <f t="shared" si="205"/>
        <v>#N/A</v>
      </c>
      <c r="M1168" s="114" t="e">
        <f t="shared" si="206"/>
        <v>#N/A</v>
      </c>
      <c r="N1168" s="122" t="e">
        <f>-1*PMT(a!$E$8/12,2*$U1168*a!$E$9,$F1168-a!$E$4-$I1168,0,1)</f>
        <v>#N/A</v>
      </c>
      <c r="O1168" s="123" t="e">
        <f>-1*PMT(a!$E$8/12,2*$U1168*a!$E$9,$F1168-a!$E$4-$J1168,0,1)</f>
        <v>#N/A</v>
      </c>
      <c r="P1168" s="123" t="e">
        <f t="shared" si="199"/>
        <v>#N/A</v>
      </c>
      <c r="Q1168" s="123" t="e">
        <f t="shared" si="200"/>
        <v>#N/A</v>
      </c>
      <c r="R1168" s="114" t="e">
        <f>IF($M1168&lt;$I1168,"Error",IF(AND($K1168&gt;$J1168,$M1168&gt;$K1168),"Error",IF(AND($K1168&lt;$J1168,$M1168&gt;$J1168),"Error",-1*PMT(a!$E$8/12,2*$U1168*a!$E$9,$F1168-$M1168-a!$E$4,0,1))))</f>
        <v>#N/A</v>
      </c>
      <c r="S1168" s="32">
        <f t="shared" si="201"/>
        <v>1</v>
      </c>
      <c r="T1168" s="33" t="e">
        <f t="shared" si="202"/>
        <v>#N/A</v>
      </c>
      <c r="U1168" s="33" t="e">
        <f t="shared" si="207"/>
        <v>#N/A</v>
      </c>
      <c r="V1168" s="33" t="e">
        <f t="shared" si="203"/>
        <v>#N/A</v>
      </c>
      <c r="W1168" s="124">
        <f t="shared" si="204"/>
        <v>0</v>
      </c>
    </row>
    <row r="1169" spans="9:23" x14ac:dyDescent="0.25">
      <c r="I1169" s="31">
        <v>0</v>
      </c>
      <c r="J1169" s="121">
        <f t="shared" si="198"/>
        <v>0</v>
      </c>
      <c r="K1169" s="122" t="e">
        <f>MAX(0,($F1169-0+PV(a!$E$8/12,2*$U1169*a!$E$9,$W1169,0,1)))</f>
        <v>#N/A</v>
      </c>
      <c r="L1169" s="122" t="e">
        <f t="shared" si="205"/>
        <v>#N/A</v>
      </c>
      <c r="M1169" s="114" t="e">
        <f t="shared" si="206"/>
        <v>#N/A</v>
      </c>
      <c r="N1169" s="122" t="e">
        <f>-1*PMT(a!$E$8/12,2*$U1169*a!$E$9,$F1169-a!$E$4-$I1169,0,1)</f>
        <v>#N/A</v>
      </c>
      <c r="O1169" s="123" t="e">
        <f>-1*PMT(a!$E$8/12,2*$U1169*a!$E$9,$F1169-a!$E$4-$J1169,0,1)</f>
        <v>#N/A</v>
      </c>
      <c r="P1169" s="123" t="e">
        <f t="shared" si="199"/>
        <v>#N/A</v>
      </c>
      <c r="Q1169" s="123" t="e">
        <f t="shared" si="200"/>
        <v>#N/A</v>
      </c>
      <c r="R1169" s="114" t="e">
        <f>IF($M1169&lt;$I1169,"Error",IF(AND($K1169&gt;$J1169,$M1169&gt;$K1169),"Error",IF(AND($K1169&lt;$J1169,$M1169&gt;$J1169),"Error",-1*PMT(a!$E$8/12,2*$U1169*a!$E$9,$F1169-$M1169-a!$E$4,0,1))))</f>
        <v>#N/A</v>
      </c>
      <c r="S1169" s="32">
        <f t="shared" si="201"/>
        <v>1</v>
      </c>
      <c r="T1169" s="33" t="e">
        <f t="shared" si="202"/>
        <v>#N/A</v>
      </c>
      <c r="U1169" s="33" t="e">
        <f t="shared" si="207"/>
        <v>#N/A</v>
      </c>
      <c r="V1169" s="33" t="e">
        <f t="shared" si="203"/>
        <v>#N/A</v>
      </c>
      <c r="W1169" s="124">
        <f t="shared" si="204"/>
        <v>0</v>
      </c>
    </row>
    <row r="1170" spans="9:23" x14ac:dyDescent="0.25">
      <c r="I1170" s="31">
        <v>0</v>
      </c>
      <c r="J1170" s="121">
        <f t="shared" si="198"/>
        <v>0</v>
      </c>
      <c r="K1170" s="122" t="e">
        <f>MAX(0,($F1170-0+PV(a!$E$8/12,2*$U1170*a!$E$9,$W1170,0,1)))</f>
        <v>#N/A</v>
      </c>
      <c r="L1170" s="122" t="e">
        <f t="shared" si="205"/>
        <v>#N/A</v>
      </c>
      <c r="M1170" s="114" t="e">
        <f t="shared" si="206"/>
        <v>#N/A</v>
      </c>
      <c r="N1170" s="122" t="e">
        <f>-1*PMT(a!$E$8/12,2*$U1170*a!$E$9,$F1170-a!$E$4-$I1170,0,1)</f>
        <v>#N/A</v>
      </c>
      <c r="O1170" s="123" t="e">
        <f>-1*PMT(a!$E$8/12,2*$U1170*a!$E$9,$F1170-a!$E$4-$J1170,0,1)</f>
        <v>#N/A</v>
      </c>
      <c r="P1170" s="123" t="e">
        <f t="shared" si="199"/>
        <v>#N/A</v>
      </c>
      <c r="Q1170" s="123" t="e">
        <f t="shared" si="200"/>
        <v>#N/A</v>
      </c>
      <c r="R1170" s="114" t="e">
        <f>IF($M1170&lt;$I1170,"Error",IF(AND($K1170&gt;$J1170,$M1170&gt;$K1170),"Error",IF(AND($K1170&lt;$J1170,$M1170&gt;$J1170),"Error",-1*PMT(a!$E$8/12,2*$U1170*a!$E$9,$F1170-$M1170-a!$E$4,0,1))))</f>
        <v>#N/A</v>
      </c>
      <c r="S1170" s="32">
        <f t="shared" si="201"/>
        <v>1</v>
      </c>
      <c r="T1170" s="33" t="e">
        <f t="shared" si="202"/>
        <v>#N/A</v>
      </c>
      <c r="U1170" s="33" t="e">
        <f t="shared" si="207"/>
        <v>#N/A</v>
      </c>
      <c r="V1170" s="33" t="e">
        <f t="shared" si="203"/>
        <v>#N/A</v>
      </c>
      <c r="W1170" s="124">
        <f t="shared" si="204"/>
        <v>0</v>
      </c>
    </row>
    <row r="1171" spans="9:23" x14ac:dyDescent="0.25">
      <c r="I1171" s="31">
        <v>0</v>
      </c>
      <c r="J1171" s="121">
        <f t="shared" si="198"/>
        <v>0</v>
      </c>
      <c r="K1171" s="122" t="e">
        <f>MAX(0,($F1171-0+PV(a!$E$8/12,2*$U1171*a!$E$9,$W1171,0,1)))</f>
        <v>#N/A</v>
      </c>
      <c r="L1171" s="122" t="e">
        <f t="shared" si="205"/>
        <v>#N/A</v>
      </c>
      <c r="M1171" s="114" t="e">
        <f t="shared" si="206"/>
        <v>#N/A</v>
      </c>
      <c r="N1171" s="122" t="e">
        <f>-1*PMT(a!$E$8/12,2*$U1171*a!$E$9,$F1171-a!$E$4-$I1171,0,1)</f>
        <v>#N/A</v>
      </c>
      <c r="O1171" s="123" t="e">
        <f>-1*PMT(a!$E$8/12,2*$U1171*a!$E$9,$F1171-a!$E$4-$J1171,0,1)</f>
        <v>#N/A</v>
      </c>
      <c r="P1171" s="123" t="e">
        <f t="shared" si="199"/>
        <v>#N/A</v>
      </c>
      <c r="Q1171" s="123" t="e">
        <f t="shared" si="200"/>
        <v>#N/A</v>
      </c>
      <c r="R1171" s="114" t="e">
        <f>IF($M1171&lt;$I1171,"Error",IF(AND($K1171&gt;$J1171,$M1171&gt;$K1171),"Error",IF(AND($K1171&lt;$J1171,$M1171&gt;$J1171),"Error",-1*PMT(a!$E$8/12,2*$U1171*a!$E$9,$F1171-$M1171-a!$E$4,0,1))))</f>
        <v>#N/A</v>
      </c>
      <c r="S1171" s="32">
        <f t="shared" si="201"/>
        <v>1</v>
      </c>
      <c r="T1171" s="33" t="e">
        <f t="shared" si="202"/>
        <v>#N/A</v>
      </c>
      <c r="U1171" s="33" t="e">
        <f t="shared" si="207"/>
        <v>#N/A</v>
      </c>
      <c r="V1171" s="33" t="e">
        <f t="shared" si="203"/>
        <v>#N/A</v>
      </c>
      <c r="W1171" s="124">
        <f t="shared" si="204"/>
        <v>0</v>
      </c>
    </row>
    <row r="1172" spans="9:23" x14ac:dyDescent="0.25">
      <c r="I1172" s="31">
        <v>0</v>
      </c>
      <c r="J1172" s="121">
        <f t="shared" si="198"/>
        <v>0</v>
      </c>
      <c r="K1172" s="122" t="e">
        <f>MAX(0,($F1172-0+PV(a!$E$8/12,2*$U1172*a!$E$9,$W1172,0,1)))</f>
        <v>#N/A</v>
      </c>
      <c r="L1172" s="122" t="e">
        <f t="shared" si="205"/>
        <v>#N/A</v>
      </c>
      <c r="M1172" s="114" t="e">
        <f t="shared" si="206"/>
        <v>#N/A</v>
      </c>
      <c r="N1172" s="122" t="e">
        <f>-1*PMT(a!$E$8/12,2*$U1172*a!$E$9,$F1172-a!$E$4-$I1172,0,1)</f>
        <v>#N/A</v>
      </c>
      <c r="O1172" s="123" t="e">
        <f>-1*PMT(a!$E$8/12,2*$U1172*a!$E$9,$F1172-a!$E$4-$J1172,0,1)</f>
        <v>#N/A</v>
      </c>
      <c r="P1172" s="123" t="e">
        <f t="shared" si="199"/>
        <v>#N/A</v>
      </c>
      <c r="Q1172" s="123" t="e">
        <f t="shared" si="200"/>
        <v>#N/A</v>
      </c>
      <c r="R1172" s="114" t="e">
        <f>IF($M1172&lt;$I1172,"Error",IF(AND($K1172&gt;$J1172,$M1172&gt;$K1172),"Error",IF(AND($K1172&lt;$J1172,$M1172&gt;$J1172),"Error",-1*PMT(a!$E$8/12,2*$U1172*a!$E$9,$F1172-$M1172-a!$E$4,0,1))))</f>
        <v>#N/A</v>
      </c>
      <c r="S1172" s="32">
        <f t="shared" si="201"/>
        <v>1</v>
      </c>
      <c r="T1172" s="33" t="e">
        <f t="shared" si="202"/>
        <v>#N/A</v>
      </c>
      <c r="U1172" s="33" t="e">
        <f t="shared" si="207"/>
        <v>#N/A</v>
      </c>
      <c r="V1172" s="33" t="e">
        <f t="shared" si="203"/>
        <v>#N/A</v>
      </c>
      <c r="W1172" s="124">
        <f t="shared" si="204"/>
        <v>0</v>
      </c>
    </row>
    <row r="1173" spans="9:23" x14ac:dyDescent="0.25">
      <c r="I1173" s="31">
        <v>0</v>
      </c>
      <c r="J1173" s="121">
        <f t="shared" si="198"/>
        <v>0</v>
      </c>
      <c r="K1173" s="122" t="e">
        <f>MAX(0,($F1173-0+PV(a!$E$8/12,2*$U1173*a!$E$9,$W1173,0,1)))</f>
        <v>#N/A</v>
      </c>
      <c r="L1173" s="122" t="e">
        <f t="shared" si="205"/>
        <v>#N/A</v>
      </c>
      <c r="M1173" s="114" t="e">
        <f t="shared" si="206"/>
        <v>#N/A</v>
      </c>
      <c r="N1173" s="122" t="e">
        <f>-1*PMT(a!$E$8/12,2*$U1173*a!$E$9,$F1173-a!$E$4-$I1173,0,1)</f>
        <v>#N/A</v>
      </c>
      <c r="O1173" s="123" t="e">
        <f>-1*PMT(a!$E$8/12,2*$U1173*a!$E$9,$F1173-a!$E$4-$J1173,0,1)</f>
        <v>#N/A</v>
      </c>
      <c r="P1173" s="123" t="e">
        <f t="shared" si="199"/>
        <v>#N/A</v>
      </c>
      <c r="Q1173" s="123" t="e">
        <f t="shared" si="200"/>
        <v>#N/A</v>
      </c>
      <c r="R1173" s="114" t="e">
        <f>IF($M1173&lt;$I1173,"Error",IF(AND($K1173&gt;$J1173,$M1173&gt;$K1173),"Error",IF(AND($K1173&lt;$J1173,$M1173&gt;$J1173),"Error",-1*PMT(a!$E$8/12,2*$U1173*a!$E$9,$F1173-$M1173-a!$E$4,0,1))))</f>
        <v>#N/A</v>
      </c>
      <c r="S1173" s="32">
        <f t="shared" si="201"/>
        <v>1</v>
      </c>
      <c r="T1173" s="33" t="e">
        <f t="shared" si="202"/>
        <v>#N/A</v>
      </c>
      <c r="U1173" s="33" t="e">
        <f t="shared" si="207"/>
        <v>#N/A</v>
      </c>
      <c r="V1173" s="33" t="e">
        <f t="shared" si="203"/>
        <v>#N/A</v>
      </c>
      <c r="W1173" s="124">
        <f t="shared" si="204"/>
        <v>0</v>
      </c>
    </row>
    <row r="1174" spans="9:23" x14ac:dyDescent="0.25">
      <c r="I1174" s="31">
        <v>0</v>
      </c>
      <c r="J1174" s="121">
        <f t="shared" ref="J1174:J1237" si="208">F1174*0.25</f>
        <v>0</v>
      </c>
      <c r="K1174" s="122" t="e">
        <f>MAX(0,($F1174-0+PV(a!$E$8/12,2*$U1174*a!$E$9,$W1174,0,1)))</f>
        <v>#N/A</v>
      </c>
      <c r="L1174" s="122" t="e">
        <f t="shared" si="205"/>
        <v>#N/A</v>
      </c>
      <c r="M1174" s="114" t="e">
        <f t="shared" si="206"/>
        <v>#N/A</v>
      </c>
      <c r="N1174" s="122" t="e">
        <f>-1*PMT(a!$E$8/12,2*$U1174*a!$E$9,$F1174-a!$E$4-$I1174,0,1)</f>
        <v>#N/A</v>
      </c>
      <c r="O1174" s="123" t="e">
        <f>-1*PMT(a!$E$8/12,2*$U1174*a!$E$9,$F1174-a!$E$4-$J1174,0,1)</f>
        <v>#N/A</v>
      </c>
      <c r="P1174" s="123" t="e">
        <f t="shared" si="199"/>
        <v>#N/A</v>
      </c>
      <c r="Q1174" s="123" t="e">
        <f t="shared" si="200"/>
        <v>#N/A</v>
      </c>
      <c r="R1174" s="114" t="e">
        <f>IF($M1174&lt;$I1174,"Error",IF(AND($K1174&gt;$J1174,$M1174&gt;$K1174),"Error",IF(AND($K1174&lt;$J1174,$M1174&gt;$J1174),"Error",-1*PMT(a!$E$8/12,2*$U1174*a!$E$9,$F1174-$M1174-a!$E$4,0,1))))</f>
        <v>#N/A</v>
      </c>
      <c r="S1174" s="32">
        <f t="shared" si="201"/>
        <v>1</v>
      </c>
      <c r="T1174" s="33" t="e">
        <f t="shared" si="202"/>
        <v>#N/A</v>
      </c>
      <c r="U1174" s="33" t="e">
        <f t="shared" si="207"/>
        <v>#N/A</v>
      </c>
      <c r="V1174" s="33" t="e">
        <f t="shared" si="203"/>
        <v>#N/A</v>
      </c>
      <c r="W1174" s="124">
        <f t="shared" si="204"/>
        <v>0</v>
      </c>
    </row>
    <row r="1175" spans="9:23" x14ac:dyDescent="0.25">
      <c r="I1175" s="31">
        <v>0</v>
      </c>
      <c r="J1175" s="121">
        <f t="shared" si="208"/>
        <v>0</v>
      </c>
      <c r="K1175" s="122" t="e">
        <f>MAX(0,($F1175-0+PV(a!$E$8/12,2*$U1175*a!$E$9,$W1175,0,1)))</f>
        <v>#N/A</v>
      </c>
      <c r="L1175" s="122" t="e">
        <f t="shared" si="205"/>
        <v>#N/A</v>
      </c>
      <c r="M1175" s="114" t="e">
        <f t="shared" si="206"/>
        <v>#N/A</v>
      </c>
      <c r="N1175" s="122" t="e">
        <f>-1*PMT(a!$E$8/12,2*$U1175*a!$E$9,$F1175-a!$E$4-$I1175,0,1)</f>
        <v>#N/A</v>
      </c>
      <c r="O1175" s="123" t="e">
        <f>-1*PMT(a!$E$8/12,2*$U1175*a!$E$9,$F1175-a!$E$4-$J1175,0,1)</f>
        <v>#N/A</v>
      </c>
      <c r="P1175" s="123" t="e">
        <f t="shared" si="199"/>
        <v>#N/A</v>
      </c>
      <c r="Q1175" s="123" t="e">
        <f t="shared" si="200"/>
        <v>#N/A</v>
      </c>
      <c r="R1175" s="114" t="e">
        <f>IF($M1175&lt;$I1175,"Error",IF(AND($K1175&gt;$J1175,$M1175&gt;$K1175),"Error",IF(AND($K1175&lt;$J1175,$M1175&gt;$J1175),"Error",-1*PMT(a!$E$8/12,2*$U1175*a!$E$9,$F1175-$M1175-a!$E$4,0,1))))</f>
        <v>#N/A</v>
      </c>
      <c r="S1175" s="32">
        <f t="shared" si="201"/>
        <v>1</v>
      </c>
      <c r="T1175" s="33" t="e">
        <f t="shared" si="202"/>
        <v>#N/A</v>
      </c>
      <c r="U1175" s="33" t="e">
        <f t="shared" si="207"/>
        <v>#N/A</v>
      </c>
      <c r="V1175" s="33" t="e">
        <f t="shared" si="203"/>
        <v>#N/A</v>
      </c>
      <c r="W1175" s="124">
        <f t="shared" si="204"/>
        <v>0</v>
      </c>
    </row>
    <row r="1176" spans="9:23" x14ac:dyDescent="0.25">
      <c r="I1176" s="31">
        <v>0</v>
      </c>
      <c r="J1176" s="121">
        <f t="shared" si="208"/>
        <v>0</v>
      </c>
      <c r="K1176" s="122" t="e">
        <f>MAX(0,($F1176-0+PV(a!$E$8/12,2*$U1176*a!$E$9,$W1176,0,1)))</f>
        <v>#N/A</v>
      </c>
      <c r="L1176" s="122" t="e">
        <f t="shared" si="205"/>
        <v>#N/A</v>
      </c>
      <c r="M1176" s="114" t="e">
        <f t="shared" si="206"/>
        <v>#N/A</v>
      </c>
      <c r="N1176" s="122" t="e">
        <f>-1*PMT(a!$E$8/12,2*$U1176*a!$E$9,$F1176-a!$E$4-$I1176,0,1)</f>
        <v>#N/A</v>
      </c>
      <c r="O1176" s="123" t="e">
        <f>-1*PMT(a!$E$8/12,2*$U1176*a!$E$9,$F1176-a!$E$4-$J1176,0,1)</f>
        <v>#N/A</v>
      </c>
      <c r="P1176" s="123" t="e">
        <f t="shared" si="199"/>
        <v>#N/A</v>
      </c>
      <c r="Q1176" s="123" t="e">
        <f t="shared" si="200"/>
        <v>#N/A</v>
      </c>
      <c r="R1176" s="114" t="e">
        <f>IF($M1176&lt;$I1176,"Error",IF(AND($K1176&gt;$J1176,$M1176&gt;$K1176),"Error",IF(AND($K1176&lt;$J1176,$M1176&gt;$J1176),"Error",-1*PMT(a!$E$8/12,2*$U1176*a!$E$9,$F1176-$M1176-a!$E$4,0,1))))</f>
        <v>#N/A</v>
      </c>
      <c r="S1176" s="32">
        <f t="shared" si="201"/>
        <v>1</v>
      </c>
      <c r="T1176" s="33" t="e">
        <f t="shared" si="202"/>
        <v>#N/A</v>
      </c>
      <c r="U1176" s="33" t="e">
        <f t="shared" si="207"/>
        <v>#N/A</v>
      </c>
      <c r="V1176" s="33" t="e">
        <f t="shared" si="203"/>
        <v>#N/A</v>
      </c>
      <c r="W1176" s="124">
        <f t="shared" si="204"/>
        <v>0</v>
      </c>
    </row>
    <row r="1177" spans="9:23" x14ac:dyDescent="0.25">
      <c r="I1177" s="31">
        <v>0</v>
      </c>
      <c r="J1177" s="121">
        <f t="shared" si="208"/>
        <v>0</v>
      </c>
      <c r="K1177" s="122" t="e">
        <f>MAX(0,($F1177-0+PV(a!$E$8/12,2*$U1177*a!$E$9,$W1177,0,1)))</f>
        <v>#N/A</v>
      </c>
      <c r="L1177" s="122" t="e">
        <f t="shared" si="205"/>
        <v>#N/A</v>
      </c>
      <c r="M1177" s="114" t="e">
        <f t="shared" si="206"/>
        <v>#N/A</v>
      </c>
      <c r="N1177" s="122" t="e">
        <f>-1*PMT(a!$E$8/12,2*$U1177*a!$E$9,$F1177-a!$E$4-$I1177,0,1)</f>
        <v>#N/A</v>
      </c>
      <c r="O1177" s="123" t="e">
        <f>-1*PMT(a!$E$8/12,2*$U1177*a!$E$9,$F1177-a!$E$4-$J1177,0,1)</f>
        <v>#N/A</v>
      </c>
      <c r="P1177" s="123" t="e">
        <f t="shared" si="199"/>
        <v>#N/A</v>
      </c>
      <c r="Q1177" s="123" t="e">
        <f t="shared" si="200"/>
        <v>#N/A</v>
      </c>
      <c r="R1177" s="114" t="e">
        <f>IF($M1177&lt;$I1177,"Error",IF(AND($K1177&gt;$J1177,$M1177&gt;$K1177),"Error",IF(AND($K1177&lt;$J1177,$M1177&gt;$J1177),"Error",-1*PMT(a!$E$8/12,2*$U1177*a!$E$9,$F1177-$M1177-a!$E$4,0,1))))</f>
        <v>#N/A</v>
      </c>
      <c r="S1177" s="32">
        <f t="shared" si="201"/>
        <v>1</v>
      </c>
      <c r="T1177" s="33" t="e">
        <f t="shared" si="202"/>
        <v>#N/A</v>
      </c>
      <c r="U1177" s="33" t="e">
        <f t="shared" si="207"/>
        <v>#N/A</v>
      </c>
      <c r="V1177" s="33" t="e">
        <f t="shared" si="203"/>
        <v>#N/A</v>
      </c>
      <c r="W1177" s="124">
        <f t="shared" si="204"/>
        <v>0</v>
      </c>
    </row>
    <row r="1178" spans="9:23" x14ac:dyDescent="0.25">
      <c r="I1178" s="31">
        <v>0</v>
      </c>
      <c r="J1178" s="121">
        <f t="shared" si="208"/>
        <v>0</v>
      </c>
      <c r="K1178" s="122" t="e">
        <f>MAX(0,($F1178-0+PV(a!$E$8/12,2*$U1178*a!$E$9,$W1178,0,1)))</f>
        <v>#N/A</v>
      </c>
      <c r="L1178" s="122" t="e">
        <f t="shared" si="205"/>
        <v>#N/A</v>
      </c>
      <c r="M1178" s="114" t="e">
        <f t="shared" si="206"/>
        <v>#N/A</v>
      </c>
      <c r="N1178" s="122" t="e">
        <f>-1*PMT(a!$E$8/12,2*$U1178*a!$E$9,$F1178-a!$E$4-$I1178,0,1)</f>
        <v>#N/A</v>
      </c>
      <c r="O1178" s="123" t="e">
        <f>-1*PMT(a!$E$8/12,2*$U1178*a!$E$9,$F1178-a!$E$4-$J1178,0,1)</f>
        <v>#N/A</v>
      </c>
      <c r="P1178" s="123" t="e">
        <f t="shared" si="199"/>
        <v>#N/A</v>
      </c>
      <c r="Q1178" s="123" t="e">
        <f t="shared" si="200"/>
        <v>#N/A</v>
      </c>
      <c r="R1178" s="114" t="e">
        <f>IF($M1178&lt;$I1178,"Error",IF(AND($K1178&gt;$J1178,$M1178&gt;$K1178),"Error",IF(AND($K1178&lt;$J1178,$M1178&gt;$J1178),"Error",-1*PMT(a!$E$8/12,2*$U1178*a!$E$9,$F1178-$M1178-a!$E$4,0,1))))</f>
        <v>#N/A</v>
      </c>
      <c r="S1178" s="32">
        <f t="shared" si="201"/>
        <v>1</v>
      </c>
      <c r="T1178" s="33" t="e">
        <f t="shared" si="202"/>
        <v>#N/A</v>
      </c>
      <c r="U1178" s="33" t="e">
        <f t="shared" si="207"/>
        <v>#N/A</v>
      </c>
      <c r="V1178" s="33" t="e">
        <f t="shared" si="203"/>
        <v>#N/A</v>
      </c>
      <c r="W1178" s="124">
        <f t="shared" si="204"/>
        <v>0</v>
      </c>
    </row>
    <row r="1179" spans="9:23" x14ac:dyDescent="0.25">
      <c r="I1179" s="31">
        <v>0</v>
      </c>
      <c r="J1179" s="121">
        <f t="shared" si="208"/>
        <v>0</v>
      </c>
      <c r="K1179" s="122" t="e">
        <f>MAX(0,($F1179-0+PV(a!$E$8/12,2*$U1179*a!$E$9,$W1179,0,1)))</f>
        <v>#N/A</v>
      </c>
      <c r="L1179" s="122" t="e">
        <f t="shared" si="205"/>
        <v>#N/A</v>
      </c>
      <c r="M1179" s="114" t="e">
        <f t="shared" si="206"/>
        <v>#N/A</v>
      </c>
      <c r="N1179" s="122" t="e">
        <f>-1*PMT(a!$E$8/12,2*$U1179*a!$E$9,$F1179-a!$E$4-$I1179,0,1)</f>
        <v>#N/A</v>
      </c>
      <c r="O1179" s="123" t="e">
        <f>-1*PMT(a!$E$8/12,2*$U1179*a!$E$9,$F1179-a!$E$4-$J1179,0,1)</f>
        <v>#N/A</v>
      </c>
      <c r="P1179" s="123" t="e">
        <f t="shared" si="199"/>
        <v>#N/A</v>
      </c>
      <c r="Q1179" s="123" t="e">
        <f t="shared" si="200"/>
        <v>#N/A</v>
      </c>
      <c r="R1179" s="114" t="e">
        <f>IF($M1179&lt;$I1179,"Error",IF(AND($K1179&gt;$J1179,$M1179&gt;$K1179),"Error",IF(AND($K1179&lt;$J1179,$M1179&gt;$J1179),"Error",-1*PMT(a!$E$8/12,2*$U1179*a!$E$9,$F1179-$M1179-a!$E$4,0,1))))</f>
        <v>#N/A</v>
      </c>
      <c r="S1179" s="32">
        <f t="shared" si="201"/>
        <v>1</v>
      </c>
      <c r="T1179" s="33" t="e">
        <f t="shared" si="202"/>
        <v>#N/A</v>
      </c>
      <c r="U1179" s="33" t="e">
        <f t="shared" si="207"/>
        <v>#N/A</v>
      </c>
      <c r="V1179" s="33" t="e">
        <f t="shared" si="203"/>
        <v>#N/A</v>
      </c>
      <c r="W1179" s="124">
        <f t="shared" si="204"/>
        <v>0</v>
      </c>
    </row>
    <row r="1180" spans="9:23" x14ac:dyDescent="0.25">
      <c r="I1180" s="31">
        <v>0</v>
      </c>
      <c r="J1180" s="121">
        <f t="shared" si="208"/>
        <v>0</v>
      </c>
      <c r="K1180" s="122" t="e">
        <f>MAX(0,($F1180-0+PV(a!$E$8/12,2*$U1180*a!$E$9,$W1180,0,1)))</f>
        <v>#N/A</v>
      </c>
      <c r="L1180" s="122" t="e">
        <f t="shared" si="205"/>
        <v>#N/A</v>
      </c>
      <c r="M1180" s="114" t="e">
        <f t="shared" si="206"/>
        <v>#N/A</v>
      </c>
      <c r="N1180" s="122" t="e">
        <f>-1*PMT(a!$E$8/12,2*$U1180*a!$E$9,$F1180-a!$E$4-$I1180,0,1)</f>
        <v>#N/A</v>
      </c>
      <c r="O1180" s="123" t="e">
        <f>-1*PMT(a!$E$8/12,2*$U1180*a!$E$9,$F1180-a!$E$4-$J1180,0,1)</f>
        <v>#N/A</v>
      </c>
      <c r="P1180" s="123" t="e">
        <f t="shared" si="199"/>
        <v>#N/A</v>
      </c>
      <c r="Q1180" s="123" t="e">
        <f t="shared" si="200"/>
        <v>#N/A</v>
      </c>
      <c r="R1180" s="114" t="e">
        <f>IF($M1180&lt;$I1180,"Error",IF(AND($K1180&gt;$J1180,$M1180&gt;$K1180),"Error",IF(AND($K1180&lt;$J1180,$M1180&gt;$J1180),"Error",-1*PMT(a!$E$8/12,2*$U1180*a!$E$9,$F1180-$M1180-a!$E$4,0,1))))</f>
        <v>#N/A</v>
      </c>
      <c r="S1180" s="32">
        <f t="shared" si="201"/>
        <v>1</v>
      </c>
      <c r="T1180" s="33" t="e">
        <f t="shared" si="202"/>
        <v>#N/A</v>
      </c>
      <c r="U1180" s="33" t="e">
        <f t="shared" si="207"/>
        <v>#N/A</v>
      </c>
      <c r="V1180" s="33" t="e">
        <f t="shared" si="203"/>
        <v>#N/A</v>
      </c>
      <c r="W1180" s="124">
        <f t="shared" si="204"/>
        <v>0</v>
      </c>
    </row>
    <row r="1181" spans="9:23" x14ac:dyDescent="0.25">
      <c r="I1181" s="31">
        <v>0</v>
      </c>
      <c r="J1181" s="121">
        <f t="shared" si="208"/>
        <v>0</v>
      </c>
      <c r="K1181" s="122" t="e">
        <f>MAX(0,($F1181-0+PV(a!$E$8/12,2*$U1181*a!$E$9,$W1181,0,1)))</f>
        <v>#N/A</v>
      </c>
      <c r="L1181" s="122" t="e">
        <f t="shared" si="205"/>
        <v>#N/A</v>
      </c>
      <c r="M1181" s="114" t="e">
        <f t="shared" si="206"/>
        <v>#N/A</v>
      </c>
      <c r="N1181" s="122" t="e">
        <f>-1*PMT(a!$E$8/12,2*$U1181*a!$E$9,$F1181-a!$E$4-$I1181,0,1)</f>
        <v>#N/A</v>
      </c>
      <c r="O1181" s="123" t="e">
        <f>-1*PMT(a!$E$8/12,2*$U1181*a!$E$9,$F1181-a!$E$4-$J1181,0,1)</f>
        <v>#N/A</v>
      </c>
      <c r="P1181" s="123" t="e">
        <f t="shared" si="199"/>
        <v>#N/A</v>
      </c>
      <c r="Q1181" s="123" t="e">
        <f t="shared" si="200"/>
        <v>#N/A</v>
      </c>
      <c r="R1181" s="114" t="e">
        <f>IF($M1181&lt;$I1181,"Error",IF(AND($K1181&gt;$J1181,$M1181&gt;$K1181),"Error",IF(AND($K1181&lt;$J1181,$M1181&gt;$J1181),"Error",-1*PMT(a!$E$8/12,2*$U1181*a!$E$9,$F1181-$M1181-a!$E$4,0,1))))</f>
        <v>#N/A</v>
      </c>
      <c r="S1181" s="32">
        <f t="shared" si="201"/>
        <v>1</v>
      </c>
      <c r="T1181" s="33" t="e">
        <f t="shared" si="202"/>
        <v>#N/A</v>
      </c>
      <c r="U1181" s="33" t="e">
        <f t="shared" si="207"/>
        <v>#N/A</v>
      </c>
      <c r="V1181" s="33" t="e">
        <f t="shared" si="203"/>
        <v>#N/A</v>
      </c>
      <c r="W1181" s="124">
        <f t="shared" si="204"/>
        <v>0</v>
      </c>
    </row>
    <row r="1182" spans="9:23" x14ac:dyDescent="0.25">
      <c r="I1182" s="31">
        <v>0</v>
      </c>
      <c r="J1182" s="121">
        <f t="shared" si="208"/>
        <v>0</v>
      </c>
      <c r="K1182" s="122" t="e">
        <f>MAX(0,($F1182-0+PV(a!$E$8/12,2*$U1182*a!$E$9,$W1182,0,1)))</f>
        <v>#N/A</v>
      </c>
      <c r="L1182" s="122" t="e">
        <f t="shared" si="205"/>
        <v>#N/A</v>
      </c>
      <c r="M1182" s="114" t="e">
        <f t="shared" si="206"/>
        <v>#N/A</v>
      </c>
      <c r="N1182" s="122" t="e">
        <f>-1*PMT(a!$E$8/12,2*$U1182*a!$E$9,$F1182-a!$E$4-$I1182,0,1)</f>
        <v>#N/A</v>
      </c>
      <c r="O1182" s="123" t="e">
        <f>-1*PMT(a!$E$8/12,2*$U1182*a!$E$9,$F1182-a!$E$4-$J1182,0,1)</f>
        <v>#N/A</v>
      </c>
      <c r="P1182" s="123" t="e">
        <f t="shared" si="199"/>
        <v>#N/A</v>
      </c>
      <c r="Q1182" s="123" t="e">
        <f t="shared" si="200"/>
        <v>#N/A</v>
      </c>
      <c r="R1182" s="114" t="e">
        <f>IF($M1182&lt;$I1182,"Error",IF(AND($K1182&gt;$J1182,$M1182&gt;$K1182),"Error",IF(AND($K1182&lt;$J1182,$M1182&gt;$J1182),"Error",-1*PMT(a!$E$8/12,2*$U1182*a!$E$9,$F1182-$M1182-a!$E$4,0,1))))</f>
        <v>#N/A</v>
      </c>
      <c r="S1182" s="32">
        <f t="shared" si="201"/>
        <v>1</v>
      </c>
      <c r="T1182" s="33" t="e">
        <f t="shared" si="202"/>
        <v>#N/A</v>
      </c>
      <c r="U1182" s="33" t="e">
        <f t="shared" si="207"/>
        <v>#N/A</v>
      </c>
      <c r="V1182" s="33" t="e">
        <f t="shared" si="203"/>
        <v>#N/A</v>
      </c>
      <c r="W1182" s="124">
        <f t="shared" si="204"/>
        <v>0</v>
      </c>
    </row>
    <row r="1183" spans="9:23" x14ac:dyDescent="0.25">
      <c r="I1183" s="31">
        <v>0</v>
      </c>
      <c r="J1183" s="121">
        <f t="shared" si="208"/>
        <v>0</v>
      </c>
      <c r="K1183" s="122" t="e">
        <f>MAX(0,($F1183-0+PV(a!$E$8/12,2*$U1183*a!$E$9,$W1183,0,1)))</f>
        <v>#N/A</v>
      </c>
      <c r="L1183" s="122" t="e">
        <f t="shared" si="205"/>
        <v>#N/A</v>
      </c>
      <c r="M1183" s="114" t="e">
        <f t="shared" si="206"/>
        <v>#N/A</v>
      </c>
      <c r="N1183" s="122" t="e">
        <f>-1*PMT(a!$E$8/12,2*$U1183*a!$E$9,$F1183-a!$E$4-$I1183,0,1)</f>
        <v>#N/A</v>
      </c>
      <c r="O1183" s="123" t="e">
        <f>-1*PMT(a!$E$8/12,2*$U1183*a!$E$9,$F1183-a!$E$4-$J1183,0,1)</f>
        <v>#N/A</v>
      </c>
      <c r="P1183" s="123" t="e">
        <f t="shared" si="199"/>
        <v>#N/A</v>
      </c>
      <c r="Q1183" s="123" t="e">
        <f t="shared" si="200"/>
        <v>#N/A</v>
      </c>
      <c r="R1183" s="114" t="e">
        <f>IF($M1183&lt;$I1183,"Error",IF(AND($K1183&gt;$J1183,$M1183&gt;$K1183),"Error",IF(AND($K1183&lt;$J1183,$M1183&gt;$J1183),"Error",-1*PMT(a!$E$8/12,2*$U1183*a!$E$9,$F1183-$M1183-a!$E$4,0,1))))</f>
        <v>#N/A</v>
      </c>
      <c r="S1183" s="32">
        <f t="shared" si="201"/>
        <v>1</v>
      </c>
      <c r="T1183" s="33" t="e">
        <f t="shared" si="202"/>
        <v>#N/A</v>
      </c>
      <c r="U1183" s="33" t="e">
        <f t="shared" si="207"/>
        <v>#N/A</v>
      </c>
      <c r="V1183" s="33" t="e">
        <f t="shared" si="203"/>
        <v>#N/A</v>
      </c>
      <c r="W1183" s="124">
        <f t="shared" si="204"/>
        <v>0</v>
      </c>
    </row>
    <row r="1184" spans="9:23" x14ac:dyDescent="0.25">
      <c r="I1184" s="31">
        <v>0</v>
      </c>
      <c r="J1184" s="121">
        <f t="shared" si="208"/>
        <v>0</v>
      </c>
      <c r="K1184" s="122" t="e">
        <f>MAX(0,($F1184-0+PV(a!$E$8/12,2*$U1184*a!$E$9,$W1184,0,1)))</f>
        <v>#N/A</v>
      </c>
      <c r="L1184" s="122" t="e">
        <f t="shared" si="205"/>
        <v>#N/A</v>
      </c>
      <c r="M1184" s="114" t="e">
        <f t="shared" si="206"/>
        <v>#N/A</v>
      </c>
      <c r="N1184" s="122" t="e">
        <f>-1*PMT(a!$E$8/12,2*$U1184*a!$E$9,$F1184-a!$E$4-$I1184,0,1)</f>
        <v>#N/A</v>
      </c>
      <c r="O1184" s="123" t="e">
        <f>-1*PMT(a!$E$8/12,2*$U1184*a!$E$9,$F1184-a!$E$4-$J1184,0,1)</f>
        <v>#N/A</v>
      </c>
      <c r="P1184" s="123" t="e">
        <f t="shared" si="199"/>
        <v>#N/A</v>
      </c>
      <c r="Q1184" s="123" t="e">
        <f t="shared" si="200"/>
        <v>#N/A</v>
      </c>
      <c r="R1184" s="114" t="e">
        <f>IF($M1184&lt;$I1184,"Error",IF(AND($K1184&gt;$J1184,$M1184&gt;$K1184),"Error",IF(AND($K1184&lt;$J1184,$M1184&gt;$J1184),"Error",-1*PMT(a!$E$8/12,2*$U1184*a!$E$9,$F1184-$M1184-a!$E$4,0,1))))</f>
        <v>#N/A</v>
      </c>
      <c r="S1184" s="32">
        <f t="shared" si="201"/>
        <v>1</v>
      </c>
      <c r="T1184" s="33" t="e">
        <f t="shared" si="202"/>
        <v>#N/A</v>
      </c>
      <c r="U1184" s="33" t="e">
        <f t="shared" si="207"/>
        <v>#N/A</v>
      </c>
      <c r="V1184" s="33" t="e">
        <f t="shared" si="203"/>
        <v>#N/A</v>
      </c>
      <c r="W1184" s="124">
        <f t="shared" si="204"/>
        <v>0</v>
      </c>
    </row>
    <row r="1185" spans="9:23" x14ac:dyDescent="0.25">
      <c r="I1185" s="31">
        <v>0</v>
      </c>
      <c r="J1185" s="121">
        <f t="shared" si="208"/>
        <v>0</v>
      </c>
      <c r="K1185" s="122" t="e">
        <f>MAX(0,($F1185-0+PV(a!$E$8/12,2*$U1185*a!$E$9,$W1185,0,1)))</f>
        <v>#N/A</v>
      </c>
      <c r="L1185" s="122" t="e">
        <f t="shared" si="205"/>
        <v>#N/A</v>
      </c>
      <c r="M1185" s="114" t="e">
        <f t="shared" si="206"/>
        <v>#N/A</v>
      </c>
      <c r="N1185" s="122" t="e">
        <f>-1*PMT(a!$E$8/12,2*$U1185*a!$E$9,$F1185-a!$E$4-$I1185,0,1)</f>
        <v>#N/A</v>
      </c>
      <c r="O1185" s="123" t="e">
        <f>-1*PMT(a!$E$8/12,2*$U1185*a!$E$9,$F1185-a!$E$4-$J1185,0,1)</f>
        <v>#N/A</v>
      </c>
      <c r="P1185" s="123" t="e">
        <f t="shared" si="199"/>
        <v>#N/A</v>
      </c>
      <c r="Q1185" s="123" t="e">
        <f t="shared" si="200"/>
        <v>#N/A</v>
      </c>
      <c r="R1185" s="114" t="e">
        <f>IF($M1185&lt;$I1185,"Error",IF(AND($K1185&gt;$J1185,$M1185&gt;$K1185),"Error",IF(AND($K1185&lt;$J1185,$M1185&gt;$J1185),"Error",-1*PMT(a!$E$8/12,2*$U1185*a!$E$9,$F1185-$M1185-a!$E$4,0,1))))</f>
        <v>#N/A</v>
      </c>
      <c r="S1185" s="32">
        <f t="shared" si="201"/>
        <v>1</v>
      </c>
      <c r="T1185" s="33" t="e">
        <f t="shared" si="202"/>
        <v>#N/A</v>
      </c>
      <c r="U1185" s="33" t="e">
        <f t="shared" si="207"/>
        <v>#N/A</v>
      </c>
      <c r="V1185" s="33" t="e">
        <f t="shared" si="203"/>
        <v>#N/A</v>
      </c>
      <c r="W1185" s="124">
        <f t="shared" si="204"/>
        <v>0</v>
      </c>
    </row>
    <row r="1186" spans="9:23" x14ac:dyDescent="0.25">
      <c r="I1186" s="31">
        <v>0</v>
      </c>
      <c r="J1186" s="121">
        <f t="shared" si="208"/>
        <v>0</v>
      </c>
      <c r="K1186" s="122" t="e">
        <f>MAX(0,($F1186-0+PV(a!$E$8/12,2*$U1186*a!$E$9,$W1186,0,1)))</f>
        <v>#N/A</v>
      </c>
      <c r="L1186" s="122" t="e">
        <f t="shared" si="205"/>
        <v>#N/A</v>
      </c>
      <c r="M1186" s="114" t="e">
        <f t="shared" si="206"/>
        <v>#N/A</v>
      </c>
      <c r="N1186" s="122" t="e">
        <f>-1*PMT(a!$E$8/12,2*$U1186*a!$E$9,$F1186-a!$E$4-$I1186,0,1)</f>
        <v>#N/A</v>
      </c>
      <c r="O1186" s="123" t="e">
        <f>-1*PMT(a!$E$8/12,2*$U1186*a!$E$9,$F1186-a!$E$4-$J1186,0,1)</f>
        <v>#N/A</v>
      </c>
      <c r="P1186" s="123" t="e">
        <f t="shared" si="199"/>
        <v>#N/A</v>
      </c>
      <c r="Q1186" s="123" t="e">
        <f t="shared" si="200"/>
        <v>#N/A</v>
      </c>
      <c r="R1186" s="114" t="e">
        <f>IF($M1186&lt;$I1186,"Error",IF(AND($K1186&gt;$J1186,$M1186&gt;$K1186),"Error",IF(AND($K1186&lt;$J1186,$M1186&gt;$J1186),"Error",-1*PMT(a!$E$8/12,2*$U1186*a!$E$9,$F1186-$M1186-a!$E$4,0,1))))</f>
        <v>#N/A</v>
      </c>
      <c r="S1186" s="32">
        <f t="shared" si="201"/>
        <v>1</v>
      </c>
      <c r="T1186" s="33" t="e">
        <f t="shared" si="202"/>
        <v>#N/A</v>
      </c>
      <c r="U1186" s="33" t="e">
        <f t="shared" si="207"/>
        <v>#N/A</v>
      </c>
      <c r="V1186" s="33" t="e">
        <f t="shared" si="203"/>
        <v>#N/A</v>
      </c>
      <c r="W1186" s="124">
        <f t="shared" si="204"/>
        <v>0</v>
      </c>
    </row>
    <row r="1187" spans="9:23" x14ac:dyDescent="0.25">
      <c r="I1187" s="31">
        <v>0</v>
      </c>
      <c r="J1187" s="121">
        <f t="shared" si="208"/>
        <v>0</v>
      </c>
      <c r="K1187" s="122" t="e">
        <f>MAX(0,($F1187-0+PV(a!$E$8/12,2*$U1187*a!$E$9,$W1187,0,1)))</f>
        <v>#N/A</v>
      </c>
      <c r="L1187" s="122" t="e">
        <f t="shared" si="205"/>
        <v>#N/A</v>
      </c>
      <c r="M1187" s="114" t="e">
        <f t="shared" si="206"/>
        <v>#N/A</v>
      </c>
      <c r="N1187" s="122" t="e">
        <f>-1*PMT(a!$E$8/12,2*$U1187*a!$E$9,$F1187-a!$E$4-$I1187,0,1)</f>
        <v>#N/A</v>
      </c>
      <c r="O1187" s="123" t="e">
        <f>-1*PMT(a!$E$8/12,2*$U1187*a!$E$9,$F1187-a!$E$4-$J1187,0,1)</f>
        <v>#N/A</v>
      </c>
      <c r="P1187" s="123" t="e">
        <f t="shared" si="199"/>
        <v>#N/A</v>
      </c>
      <c r="Q1187" s="123" t="e">
        <f t="shared" si="200"/>
        <v>#N/A</v>
      </c>
      <c r="R1187" s="114" t="e">
        <f>IF($M1187&lt;$I1187,"Error",IF(AND($K1187&gt;$J1187,$M1187&gt;$K1187),"Error",IF(AND($K1187&lt;$J1187,$M1187&gt;$J1187),"Error",-1*PMT(a!$E$8/12,2*$U1187*a!$E$9,$F1187-$M1187-a!$E$4,0,1))))</f>
        <v>#N/A</v>
      </c>
      <c r="S1187" s="32">
        <f t="shared" si="201"/>
        <v>1</v>
      </c>
      <c r="T1187" s="33" t="e">
        <f t="shared" si="202"/>
        <v>#N/A</v>
      </c>
      <c r="U1187" s="33" t="e">
        <f t="shared" si="207"/>
        <v>#N/A</v>
      </c>
      <c r="V1187" s="33" t="e">
        <f t="shared" si="203"/>
        <v>#N/A</v>
      </c>
      <c r="W1187" s="124">
        <f t="shared" si="204"/>
        <v>0</v>
      </c>
    </row>
    <row r="1188" spans="9:23" x14ac:dyDescent="0.25">
      <c r="I1188" s="31">
        <v>0</v>
      </c>
      <c r="J1188" s="121">
        <f t="shared" si="208"/>
        <v>0</v>
      </c>
      <c r="K1188" s="122" t="e">
        <f>MAX(0,($F1188-0+PV(a!$E$8/12,2*$U1188*a!$E$9,$W1188,0,1)))</f>
        <v>#N/A</v>
      </c>
      <c r="L1188" s="122" t="e">
        <f t="shared" si="205"/>
        <v>#N/A</v>
      </c>
      <c r="M1188" s="114" t="e">
        <f t="shared" si="206"/>
        <v>#N/A</v>
      </c>
      <c r="N1188" s="122" t="e">
        <f>-1*PMT(a!$E$8/12,2*$U1188*a!$E$9,$F1188-a!$E$4-$I1188,0,1)</f>
        <v>#N/A</v>
      </c>
      <c r="O1188" s="123" t="e">
        <f>-1*PMT(a!$E$8/12,2*$U1188*a!$E$9,$F1188-a!$E$4-$J1188,0,1)</f>
        <v>#N/A</v>
      </c>
      <c r="P1188" s="123" t="e">
        <f t="shared" si="199"/>
        <v>#N/A</v>
      </c>
      <c r="Q1188" s="123" t="e">
        <f t="shared" si="200"/>
        <v>#N/A</v>
      </c>
      <c r="R1188" s="114" t="e">
        <f>IF($M1188&lt;$I1188,"Error",IF(AND($K1188&gt;$J1188,$M1188&gt;$K1188),"Error",IF(AND($K1188&lt;$J1188,$M1188&gt;$J1188),"Error",-1*PMT(a!$E$8/12,2*$U1188*a!$E$9,$F1188-$M1188-a!$E$4,0,1))))</f>
        <v>#N/A</v>
      </c>
      <c r="S1188" s="32">
        <f t="shared" si="201"/>
        <v>1</v>
      </c>
      <c r="T1188" s="33" t="e">
        <f t="shared" si="202"/>
        <v>#N/A</v>
      </c>
      <c r="U1188" s="33" t="e">
        <f t="shared" si="207"/>
        <v>#N/A</v>
      </c>
      <c r="V1188" s="33" t="e">
        <f t="shared" si="203"/>
        <v>#N/A</v>
      </c>
      <c r="W1188" s="124">
        <f t="shared" si="204"/>
        <v>0</v>
      </c>
    </row>
    <row r="1189" spans="9:23" x14ac:dyDescent="0.25">
      <c r="I1189" s="31">
        <v>0</v>
      </c>
      <c r="J1189" s="121">
        <f t="shared" si="208"/>
        <v>0</v>
      </c>
      <c r="K1189" s="122" t="e">
        <f>MAX(0,($F1189-0+PV(a!$E$8/12,2*$U1189*a!$E$9,$W1189,0,1)))</f>
        <v>#N/A</v>
      </c>
      <c r="L1189" s="122" t="e">
        <f t="shared" si="205"/>
        <v>#N/A</v>
      </c>
      <c r="M1189" s="114" t="e">
        <f t="shared" si="206"/>
        <v>#N/A</v>
      </c>
      <c r="N1189" s="122" t="e">
        <f>-1*PMT(a!$E$8/12,2*$U1189*a!$E$9,$F1189-a!$E$4-$I1189,0,1)</f>
        <v>#N/A</v>
      </c>
      <c r="O1189" s="123" t="e">
        <f>-1*PMT(a!$E$8/12,2*$U1189*a!$E$9,$F1189-a!$E$4-$J1189,0,1)</f>
        <v>#N/A</v>
      </c>
      <c r="P1189" s="123" t="e">
        <f t="shared" si="199"/>
        <v>#N/A</v>
      </c>
      <c r="Q1189" s="123" t="e">
        <f t="shared" si="200"/>
        <v>#N/A</v>
      </c>
      <c r="R1189" s="114" t="e">
        <f>IF($M1189&lt;$I1189,"Error",IF(AND($K1189&gt;$J1189,$M1189&gt;$K1189),"Error",IF(AND($K1189&lt;$J1189,$M1189&gt;$J1189),"Error",-1*PMT(a!$E$8/12,2*$U1189*a!$E$9,$F1189-$M1189-a!$E$4,0,1))))</f>
        <v>#N/A</v>
      </c>
      <c r="S1189" s="32">
        <f t="shared" si="201"/>
        <v>1</v>
      </c>
      <c r="T1189" s="33" t="e">
        <f t="shared" si="202"/>
        <v>#N/A</v>
      </c>
      <c r="U1189" s="33" t="e">
        <f t="shared" si="207"/>
        <v>#N/A</v>
      </c>
      <c r="V1189" s="33" t="e">
        <f t="shared" si="203"/>
        <v>#N/A</v>
      </c>
      <c r="W1189" s="124">
        <f t="shared" si="204"/>
        <v>0</v>
      </c>
    </row>
    <row r="1190" spans="9:23" x14ac:dyDescent="0.25">
      <c r="I1190" s="31">
        <v>0</v>
      </c>
      <c r="J1190" s="121">
        <f t="shared" si="208"/>
        <v>0</v>
      </c>
      <c r="K1190" s="122" t="e">
        <f>MAX(0,($F1190-0+PV(a!$E$8/12,2*$U1190*a!$E$9,$W1190,0,1)))</f>
        <v>#N/A</v>
      </c>
      <c r="L1190" s="122" t="e">
        <f t="shared" si="205"/>
        <v>#N/A</v>
      </c>
      <c r="M1190" s="114" t="e">
        <f t="shared" si="206"/>
        <v>#N/A</v>
      </c>
      <c r="N1190" s="122" t="e">
        <f>-1*PMT(a!$E$8/12,2*$U1190*a!$E$9,$F1190-a!$E$4-$I1190,0,1)</f>
        <v>#N/A</v>
      </c>
      <c r="O1190" s="123" t="e">
        <f>-1*PMT(a!$E$8/12,2*$U1190*a!$E$9,$F1190-a!$E$4-$J1190,0,1)</f>
        <v>#N/A</v>
      </c>
      <c r="P1190" s="123" t="e">
        <f t="shared" si="199"/>
        <v>#N/A</v>
      </c>
      <c r="Q1190" s="123" t="e">
        <f t="shared" si="200"/>
        <v>#N/A</v>
      </c>
      <c r="R1190" s="114" t="e">
        <f>IF($M1190&lt;$I1190,"Error",IF(AND($K1190&gt;$J1190,$M1190&gt;$K1190),"Error",IF(AND($K1190&lt;$J1190,$M1190&gt;$J1190),"Error",-1*PMT(a!$E$8/12,2*$U1190*a!$E$9,$F1190-$M1190-a!$E$4,0,1))))</f>
        <v>#N/A</v>
      </c>
      <c r="S1190" s="32">
        <f t="shared" si="201"/>
        <v>1</v>
      </c>
      <c r="T1190" s="33" t="e">
        <f t="shared" si="202"/>
        <v>#N/A</v>
      </c>
      <c r="U1190" s="33" t="e">
        <f t="shared" si="207"/>
        <v>#N/A</v>
      </c>
      <c r="V1190" s="33" t="e">
        <f t="shared" si="203"/>
        <v>#N/A</v>
      </c>
      <c r="W1190" s="124">
        <f t="shared" si="204"/>
        <v>0</v>
      </c>
    </row>
    <row r="1191" spans="9:23" x14ac:dyDescent="0.25">
      <c r="I1191" s="31">
        <v>0</v>
      </c>
      <c r="J1191" s="121">
        <f t="shared" si="208"/>
        <v>0</v>
      </c>
      <c r="K1191" s="122" t="e">
        <f>MAX(0,($F1191-0+PV(a!$E$8/12,2*$U1191*a!$E$9,$W1191,0,1)))</f>
        <v>#N/A</v>
      </c>
      <c r="L1191" s="122" t="e">
        <f t="shared" si="205"/>
        <v>#N/A</v>
      </c>
      <c r="M1191" s="114" t="e">
        <f t="shared" si="206"/>
        <v>#N/A</v>
      </c>
      <c r="N1191" s="122" t="e">
        <f>-1*PMT(a!$E$8/12,2*$U1191*a!$E$9,$F1191-a!$E$4-$I1191,0,1)</f>
        <v>#N/A</v>
      </c>
      <c r="O1191" s="123" t="e">
        <f>-1*PMT(a!$E$8/12,2*$U1191*a!$E$9,$F1191-a!$E$4-$J1191,0,1)</f>
        <v>#N/A</v>
      </c>
      <c r="P1191" s="123" t="e">
        <f t="shared" si="199"/>
        <v>#N/A</v>
      </c>
      <c r="Q1191" s="123" t="e">
        <f t="shared" si="200"/>
        <v>#N/A</v>
      </c>
      <c r="R1191" s="114" t="e">
        <f>IF($M1191&lt;$I1191,"Error",IF(AND($K1191&gt;$J1191,$M1191&gt;$K1191),"Error",IF(AND($K1191&lt;$J1191,$M1191&gt;$J1191),"Error",-1*PMT(a!$E$8/12,2*$U1191*a!$E$9,$F1191-$M1191-a!$E$4,0,1))))</f>
        <v>#N/A</v>
      </c>
      <c r="S1191" s="32">
        <f t="shared" si="201"/>
        <v>1</v>
      </c>
      <c r="T1191" s="33" t="e">
        <f t="shared" si="202"/>
        <v>#N/A</v>
      </c>
      <c r="U1191" s="33" t="e">
        <f t="shared" si="207"/>
        <v>#N/A</v>
      </c>
      <c r="V1191" s="33" t="e">
        <f t="shared" si="203"/>
        <v>#N/A</v>
      </c>
      <c r="W1191" s="124">
        <f t="shared" si="204"/>
        <v>0</v>
      </c>
    </row>
    <row r="1192" spans="9:23" x14ac:dyDescent="0.25">
      <c r="I1192" s="31">
        <v>0</v>
      </c>
      <c r="J1192" s="121">
        <f t="shared" si="208"/>
        <v>0</v>
      </c>
      <c r="K1192" s="122" t="e">
        <f>MAX(0,($F1192-0+PV(a!$E$8/12,2*$U1192*a!$E$9,$W1192,0,1)))</f>
        <v>#N/A</v>
      </c>
      <c r="L1192" s="122" t="e">
        <f t="shared" si="205"/>
        <v>#N/A</v>
      </c>
      <c r="M1192" s="114" t="e">
        <f t="shared" si="206"/>
        <v>#N/A</v>
      </c>
      <c r="N1192" s="122" t="e">
        <f>-1*PMT(a!$E$8/12,2*$U1192*a!$E$9,$F1192-a!$E$4-$I1192,0,1)</f>
        <v>#N/A</v>
      </c>
      <c r="O1192" s="123" t="e">
        <f>-1*PMT(a!$E$8/12,2*$U1192*a!$E$9,$F1192-a!$E$4-$J1192,0,1)</f>
        <v>#N/A</v>
      </c>
      <c r="P1192" s="123" t="e">
        <f t="shared" si="199"/>
        <v>#N/A</v>
      </c>
      <c r="Q1192" s="123" t="e">
        <f t="shared" si="200"/>
        <v>#N/A</v>
      </c>
      <c r="R1192" s="114" t="e">
        <f>IF($M1192&lt;$I1192,"Error",IF(AND($K1192&gt;$J1192,$M1192&gt;$K1192),"Error",IF(AND($K1192&lt;$J1192,$M1192&gt;$J1192),"Error",-1*PMT(a!$E$8/12,2*$U1192*a!$E$9,$F1192-$M1192-a!$E$4,0,1))))</f>
        <v>#N/A</v>
      </c>
      <c r="S1192" s="32">
        <f t="shared" si="201"/>
        <v>1</v>
      </c>
      <c r="T1192" s="33" t="e">
        <f t="shared" si="202"/>
        <v>#N/A</v>
      </c>
      <c r="U1192" s="33" t="e">
        <f t="shared" si="207"/>
        <v>#N/A</v>
      </c>
      <c r="V1192" s="33" t="e">
        <f t="shared" si="203"/>
        <v>#N/A</v>
      </c>
      <c r="W1192" s="124">
        <f t="shared" si="204"/>
        <v>0</v>
      </c>
    </row>
    <row r="1193" spans="9:23" x14ac:dyDescent="0.25">
      <c r="I1193" s="31">
        <v>0</v>
      </c>
      <c r="J1193" s="121">
        <f t="shared" si="208"/>
        <v>0</v>
      </c>
      <c r="K1193" s="122" t="e">
        <f>MAX(0,($F1193-0+PV(a!$E$8/12,2*$U1193*a!$E$9,$W1193,0,1)))</f>
        <v>#N/A</v>
      </c>
      <c r="L1193" s="122" t="e">
        <f t="shared" si="205"/>
        <v>#N/A</v>
      </c>
      <c r="M1193" s="114" t="e">
        <f t="shared" si="206"/>
        <v>#N/A</v>
      </c>
      <c r="N1193" s="122" t="e">
        <f>-1*PMT(a!$E$8/12,2*$U1193*a!$E$9,$F1193-a!$E$4-$I1193,0,1)</f>
        <v>#N/A</v>
      </c>
      <c r="O1193" s="123" t="e">
        <f>-1*PMT(a!$E$8/12,2*$U1193*a!$E$9,$F1193-a!$E$4-$J1193,0,1)</f>
        <v>#N/A</v>
      </c>
      <c r="P1193" s="123" t="e">
        <f t="shared" si="199"/>
        <v>#N/A</v>
      </c>
      <c r="Q1193" s="123" t="e">
        <f t="shared" si="200"/>
        <v>#N/A</v>
      </c>
      <c r="R1193" s="114" t="e">
        <f>IF($M1193&lt;$I1193,"Error",IF(AND($K1193&gt;$J1193,$M1193&gt;$K1193),"Error",IF(AND($K1193&lt;$J1193,$M1193&gt;$J1193),"Error",-1*PMT(a!$E$8/12,2*$U1193*a!$E$9,$F1193-$M1193-a!$E$4,0,1))))</f>
        <v>#N/A</v>
      </c>
      <c r="S1193" s="32">
        <f t="shared" si="201"/>
        <v>1</v>
      </c>
      <c r="T1193" s="33" t="e">
        <f t="shared" si="202"/>
        <v>#N/A</v>
      </c>
      <c r="U1193" s="33" t="e">
        <f t="shared" si="207"/>
        <v>#N/A</v>
      </c>
      <c r="V1193" s="33" t="e">
        <f t="shared" si="203"/>
        <v>#N/A</v>
      </c>
      <c r="W1193" s="124">
        <f t="shared" si="204"/>
        <v>0</v>
      </c>
    </row>
    <row r="1194" spans="9:23" x14ac:dyDescent="0.25">
      <c r="I1194" s="31">
        <v>0</v>
      </c>
      <c r="J1194" s="121">
        <f t="shared" si="208"/>
        <v>0</v>
      </c>
      <c r="K1194" s="122" t="e">
        <f>MAX(0,($F1194-0+PV(a!$E$8/12,2*$U1194*a!$E$9,$W1194,0,1)))</f>
        <v>#N/A</v>
      </c>
      <c r="L1194" s="122" t="e">
        <f t="shared" si="205"/>
        <v>#N/A</v>
      </c>
      <c r="M1194" s="114" t="e">
        <f t="shared" si="206"/>
        <v>#N/A</v>
      </c>
      <c r="N1194" s="122" t="e">
        <f>-1*PMT(a!$E$8/12,2*$U1194*a!$E$9,$F1194-a!$E$4-$I1194,0,1)</f>
        <v>#N/A</v>
      </c>
      <c r="O1194" s="123" t="e">
        <f>-1*PMT(a!$E$8/12,2*$U1194*a!$E$9,$F1194-a!$E$4-$J1194,0,1)</f>
        <v>#N/A</v>
      </c>
      <c r="P1194" s="123" t="e">
        <f t="shared" si="199"/>
        <v>#N/A</v>
      </c>
      <c r="Q1194" s="123" t="e">
        <f t="shared" si="200"/>
        <v>#N/A</v>
      </c>
      <c r="R1194" s="114" t="e">
        <f>IF($M1194&lt;$I1194,"Error",IF(AND($K1194&gt;$J1194,$M1194&gt;$K1194),"Error",IF(AND($K1194&lt;$J1194,$M1194&gt;$J1194),"Error",-1*PMT(a!$E$8/12,2*$U1194*a!$E$9,$F1194-$M1194-a!$E$4,0,1))))</f>
        <v>#N/A</v>
      </c>
      <c r="S1194" s="32">
        <f t="shared" si="201"/>
        <v>1</v>
      </c>
      <c r="T1194" s="33" t="e">
        <f t="shared" si="202"/>
        <v>#N/A</v>
      </c>
      <c r="U1194" s="33" t="e">
        <f t="shared" si="207"/>
        <v>#N/A</v>
      </c>
      <c r="V1194" s="33" t="e">
        <f t="shared" si="203"/>
        <v>#N/A</v>
      </c>
      <c r="W1194" s="124">
        <f t="shared" si="204"/>
        <v>0</v>
      </c>
    </row>
    <row r="1195" spans="9:23" x14ac:dyDescent="0.25">
      <c r="I1195" s="31">
        <v>0</v>
      </c>
      <c r="J1195" s="121">
        <f t="shared" si="208"/>
        <v>0</v>
      </c>
      <c r="K1195" s="122" t="e">
        <f>MAX(0,($F1195-0+PV(a!$E$8/12,2*$U1195*a!$E$9,$W1195,0,1)))</f>
        <v>#N/A</v>
      </c>
      <c r="L1195" s="122" t="e">
        <f t="shared" si="205"/>
        <v>#N/A</v>
      </c>
      <c r="M1195" s="114" t="e">
        <f t="shared" si="206"/>
        <v>#N/A</v>
      </c>
      <c r="N1195" s="122" t="e">
        <f>-1*PMT(a!$E$8/12,2*$U1195*a!$E$9,$F1195-a!$E$4-$I1195,0,1)</f>
        <v>#N/A</v>
      </c>
      <c r="O1195" s="123" t="e">
        <f>-1*PMT(a!$E$8/12,2*$U1195*a!$E$9,$F1195-a!$E$4-$J1195,0,1)</f>
        <v>#N/A</v>
      </c>
      <c r="P1195" s="123" t="e">
        <f t="shared" si="199"/>
        <v>#N/A</v>
      </c>
      <c r="Q1195" s="123" t="e">
        <f t="shared" si="200"/>
        <v>#N/A</v>
      </c>
      <c r="R1195" s="114" t="e">
        <f>IF($M1195&lt;$I1195,"Error",IF(AND($K1195&gt;$J1195,$M1195&gt;$K1195),"Error",IF(AND($K1195&lt;$J1195,$M1195&gt;$J1195),"Error",-1*PMT(a!$E$8/12,2*$U1195*a!$E$9,$F1195-$M1195-a!$E$4,0,1))))</f>
        <v>#N/A</v>
      </c>
      <c r="S1195" s="32">
        <f t="shared" si="201"/>
        <v>1</v>
      </c>
      <c r="T1195" s="33" t="e">
        <f t="shared" si="202"/>
        <v>#N/A</v>
      </c>
      <c r="U1195" s="33" t="e">
        <f t="shared" si="207"/>
        <v>#N/A</v>
      </c>
      <c r="V1195" s="33" t="e">
        <f t="shared" si="203"/>
        <v>#N/A</v>
      </c>
      <c r="W1195" s="124">
        <f t="shared" si="204"/>
        <v>0</v>
      </c>
    </row>
    <row r="1196" spans="9:23" x14ac:dyDescent="0.25">
      <c r="I1196" s="31">
        <v>0</v>
      </c>
      <c r="J1196" s="121">
        <f t="shared" si="208"/>
        <v>0</v>
      </c>
      <c r="K1196" s="122" t="e">
        <f>MAX(0,($F1196-0+PV(a!$E$8/12,2*$U1196*a!$E$9,$W1196,0,1)))</f>
        <v>#N/A</v>
      </c>
      <c r="L1196" s="122" t="e">
        <f t="shared" si="205"/>
        <v>#N/A</v>
      </c>
      <c r="M1196" s="114" t="e">
        <f t="shared" si="206"/>
        <v>#N/A</v>
      </c>
      <c r="N1196" s="122" t="e">
        <f>-1*PMT(a!$E$8/12,2*$U1196*a!$E$9,$F1196-a!$E$4-$I1196,0,1)</f>
        <v>#N/A</v>
      </c>
      <c r="O1196" s="123" t="e">
        <f>-1*PMT(a!$E$8/12,2*$U1196*a!$E$9,$F1196-a!$E$4-$J1196,0,1)</f>
        <v>#N/A</v>
      </c>
      <c r="P1196" s="123" t="e">
        <f t="shared" si="199"/>
        <v>#N/A</v>
      </c>
      <c r="Q1196" s="123" t="e">
        <f t="shared" si="200"/>
        <v>#N/A</v>
      </c>
      <c r="R1196" s="114" t="e">
        <f>IF($M1196&lt;$I1196,"Error",IF(AND($K1196&gt;$J1196,$M1196&gt;$K1196),"Error",IF(AND($K1196&lt;$J1196,$M1196&gt;$J1196),"Error",-1*PMT(a!$E$8/12,2*$U1196*a!$E$9,$F1196-$M1196-a!$E$4,0,1))))</f>
        <v>#N/A</v>
      </c>
      <c r="S1196" s="32">
        <f t="shared" si="201"/>
        <v>1</v>
      </c>
      <c r="T1196" s="33" t="e">
        <f t="shared" si="202"/>
        <v>#N/A</v>
      </c>
      <c r="U1196" s="33" t="e">
        <f t="shared" si="207"/>
        <v>#N/A</v>
      </c>
      <c r="V1196" s="33" t="e">
        <f t="shared" si="203"/>
        <v>#N/A</v>
      </c>
      <c r="W1196" s="124">
        <f t="shared" si="204"/>
        <v>0</v>
      </c>
    </row>
    <row r="1197" spans="9:23" x14ac:dyDescent="0.25">
      <c r="I1197" s="31">
        <v>0</v>
      </c>
      <c r="J1197" s="121">
        <f t="shared" si="208"/>
        <v>0</v>
      </c>
      <c r="K1197" s="122" t="e">
        <f>MAX(0,($F1197-0+PV(a!$E$8/12,2*$U1197*a!$E$9,$W1197,0,1)))</f>
        <v>#N/A</v>
      </c>
      <c r="L1197" s="122" t="e">
        <f t="shared" si="205"/>
        <v>#N/A</v>
      </c>
      <c r="M1197" s="114" t="e">
        <f t="shared" si="206"/>
        <v>#N/A</v>
      </c>
      <c r="N1197" s="122" t="e">
        <f>-1*PMT(a!$E$8/12,2*$U1197*a!$E$9,$F1197-a!$E$4-$I1197,0,1)</f>
        <v>#N/A</v>
      </c>
      <c r="O1197" s="123" t="e">
        <f>-1*PMT(a!$E$8/12,2*$U1197*a!$E$9,$F1197-a!$E$4-$J1197,0,1)</f>
        <v>#N/A</v>
      </c>
      <c r="P1197" s="123" t="e">
        <f t="shared" si="199"/>
        <v>#N/A</v>
      </c>
      <c r="Q1197" s="123" t="e">
        <f t="shared" si="200"/>
        <v>#N/A</v>
      </c>
      <c r="R1197" s="114" t="e">
        <f>IF($M1197&lt;$I1197,"Error",IF(AND($K1197&gt;$J1197,$M1197&gt;$K1197),"Error",IF(AND($K1197&lt;$J1197,$M1197&gt;$J1197),"Error",-1*PMT(a!$E$8/12,2*$U1197*a!$E$9,$F1197-$M1197-a!$E$4,0,1))))</f>
        <v>#N/A</v>
      </c>
      <c r="S1197" s="32">
        <f t="shared" si="201"/>
        <v>1</v>
      </c>
      <c r="T1197" s="33" t="e">
        <f t="shared" si="202"/>
        <v>#N/A</v>
      </c>
      <c r="U1197" s="33" t="e">
        <f t="shared" si="207"/>
        <v>#N/A</v>
      </c>
      <c r="V1197" s="33" t="e">
        <f t="shared" si="203"/>
        <v>#N/A</v>
      </c>
      <c r="W1197" s="124">
        <f t="shared" si="204"/>
        <v>0</v>
      </c>
    </row>
    <row r="1198" spans="9:23" x14ac:dyDescent="0.25">
      <c r="I1198" s="31">
        <v>0</v>
      </c>
      <c r="J1198" s="121">
        <f t="shared" si="208"/>
        <v>0</v>
      </c>
      <c r="K1198" s="122" t="e">
        <f>MAX(0,($F1198-0+PV(a!$E$8/12,2*$U1198*a!$E$9,$W1198,0,1)))</f>
        <v>#N/A</v>
      </c>
      <c r="L1198" s="122" t="e">
        <f t="shared" si="205"/>
        <v>#N/A</v>
      </c>
      <c r="M1198" s="114" t="e">
        <f t="shared" si="206"/>
        <v>#N/A</v>
      </c>
      <c r="N1198" s="122" t="e">
        <f>-1*PMT(a!$E$8/12,2*$U1198*a!$E$9,$F1198-a!$E$4-$I1198,0,1)</f>
        <v>#N/A</v>
      </c>
      <c r="O1198" s="123" t="e">
        <f>-1*PMT(a!$E$8/12,2*$U1198*a!$E$9,$F1198-a!$E$4-$J1198,0,1)</f>
        <v>#N/A</v>
      </c>
      <c r="P1198" s="123" t="e">
        <f t="shared" si="199"/>
        <v>#N/A</v>
      </c>
      <c r="Q1198" s="123" t="e">
        <f t="shared" si="200"/>
        <v>#N/A</v>
      </c>
      <c r="R1198" s="114" t="e">
        <f>IF($M1198&lt;$I1198,"Error",IF(AND($K1198&gt;$J1198,$M1198&gt;$K1198),"Error",IF(AND($K1198&lt;$J1198,$M1198&gt;$J1198),"Error",-1*PMT(a!$E$8/12,2*$U1198*a!$E$9,$F1198-$M1198-a!$E$4,0,1))))</f>
        <v>#N/A</v>
      </c>
      <c r="S1198" s="32">
        <f t="shared" si="201"/>
        <v>1</v>
      </c>
      <c r="T1198" s="33" t="e">
        <f t="shared" si="202"/>
        <v>#N/A</v>
      </c>
      <c r="U1198" s="33" t="e">
        <f t="shared" si="207"/>
        <v>#N/A</v>
      </c>
      <c r="V1198" s="33" t="e">
        <f t="shared" si="203"/>
        <v>#N/A</v>
      </c>
      <c r="W1198" s="124">
        <f t="shared" si="204"/>
        <v>0</v>
      </c>
    </row>
    <row r="1199" spans="9:23" x14ac:dyDescent="0.25">
      <c r="I1199" s="31">
        <v>0</v>
      </c>
      <c r="J1199" s="121">
        <f t="shared" si="208"/>
        <v>0</v>
      </c>
      <c r="K1199" s="122" t="e">
        <f>MAX(0,($F1199-0+PV(a!$E$8/12,2*$U1199*a!$E$9,$W1199,0,1)))</f>
        <v>#N/A</v>
      </c>
      <c r="L1199" s="122" t="e">
        <f t="shared" si="205"/>
        <v>#N/A</v>
      </c>
      <c r="M1199" s="114" t="e">
        <f t="shared" si="206"/>
        <v>#N/A</v>
      </c>
      <c r="N1199" s="122" t="e">
        <f>-1*PMT(a!$E$8/12,2*$U1199*a!$E$9,$F1199-a!$E$4-$I1199,0,1)</f>
        <v>#N/A</v>
      </c>
      <c r="O1199" s="123" t="e">
        <f>-1*PMT(a!$E$8/12,2*$U1199*a!$E$9,$F1199-a!$E$4-$J1199,0,1)</f>
        <v>#N/A</v>
      </c>
      <c r="P1199" s="123" t="e">
        <f t="shared" si="199"/>
        <v>#N/A</v>
      </c>
      <c r="Q1199" s="123" t="e">
        <f t="shared" si="200"/>
        <v>#N/A</v>
      </c>
      <c r="R1199" s="114" t="e">
        <f>IF($M1199&lt;$I1199,"Error",IF(AND($K1199&gt;$J1199,$M1199&gt;$K1199),"Error",IF(AND($K1199&lt;$J1199,$M1199&gt;$J1199),"Error",-1*PMT(a!$E$8/12,2*$U1199*a!$E$9,$F1199-$M1199-a!$E$4,0,1))))</f>
        <v>#N/A</v>
      </c>
      <c r="S1199" s="32">
        <f t="shared" si="201"/>
        <v>1</v>
      </c>
      <c r="T1199" s="33" t="e">
        <f t="shared" si="202"/>
        <v>#N/A</v>
      </c>
      <c r="U1199" s="33" t="e">
        <f t="shared" si="207"/>
        <v>#N/A</v>
      </c>
      <c r="V1199" s="33" t="e">
        <f t="shared" si="203"/>
        <v>#N/A</v>
      </c>
      <c r="W1199" s="124">
        <f t="shared" si="204"/>
        <v>0</v>
      </c>
    </row>
    <row r="1200" spans="9:23" x14ac:dyDescent="0.25">
      <c r="I1200" s="31">
        <v>0</v>
      </c>
      <c r="J1200" s="121">
        <f t="shared" si="208"/>
        <v>0</v>
      </c>
      <c r="K1200" s="122" t="e">
        <f>MAX(0,($F1200-0+PV(a!$E$8/12,2*$U1200*a!$E$9,$W1200,0,1)))</f>
        <v>#N/A</v>
      </c>
      <c r="L1200" s="122" t="e">
        <f t="shared" si="205"/>
        <v>#N/A</v>
      </c>
      <c r="M1200" s="114" t="e">
        <f t="shared" si="206"/>
        <v>#N/A</v>
      </c>
      <c r="N1200" s="122" t="e">
        <f>-1*PMT(a!$E$8/12,2*$U1200*a!$E$9,$F1200-a!$E$4-$I1200,0,1)</f>
        <v>#N/A</v>
      </c>
      <c r="O1200" s="123" t="e">
        <f>-1*PMT(a!$E$8/12,2*$U1200*a!$E$9,$F1200-a!$E$4-$J1200,0,1)</f>
        <v>#N/A</v>
      </c>
      <c r="P1200" s="123" t="e">
        <f t="shared" si="199"/>
        <v>#N/A</v>
      </c>
      <c r="Q1200" s="123" t="e">
        <f t="shared" si="200"/>
        <v>#N/A</v>
      </c>
      <c r="R1200" s="114" t="e">
        <f>IF($M1200&lt;$I1200,"Error",IF(AND($K1200&gt;$J1200,$M1200&gt;$K1200),"Error",IF(AND($K1200&lt;$J1200,$M1200&gt;$J1200),"Error",-1*PMT(a!$E$8/12,2*$U1200*a!$E$9,$F1200-$M1200-a!$E$4,0,1))))</f>
        <v>#N/A</v>
      </c>
      <c r="S1200" s="32">
        <f t="shared" si="201"/>
        <v>1</v>
      </c>
      <c r="T1200" s="33" t="e">
        <f t="shared" si="202"/>
        <v>#N/A</v>
      </c>
      <c r="U1200" s="33" t="e">
        <f t="shared" si="207"/>
        <v>#N/A</v>
      </c>
      <c r="V1200" s="33" t="e">
        <f t="shared" si="203"/>
        <v>#N/A</v>
      </c>
      <c r="W1200" s="124">
        <f t="shared" si="204"/>
        <v>0</v>
      </c>
    </row>
    <row r="1201" spans="9:23" x14ac:dyDescent="0.25">
      <c r="I1201" s="31">
        <v>0</v>
      </c>
      <c r="J1201" s="121">
        <f t="shared" si="208"/>
        <v>0</v>
      </c>
      <c r="K1201" s="122" t="e">
        <f>MAX(0,($F1201-0+PV(a!$E$8/12,2*$U1201*a!$E$9,$W1201,0,1)))</f>
        <v>#N/A</v>
      </c>
      <c r="L1201" s="122" t="e">
        <f t="shared" si="205"/>
        <v>#N/A</v>
      </c>
      <c r="M1201" s="114" t="e">
        <f t="shared" si="206"/>
        <v>#N/A</v>
      </c>
      <c r="N1201" s="122" t="e">
        <f>-1*PMT(a!$E$8/12,2*$U1201*a!$E$9,$F1201-a!$E$4-$I1201,0,1)</f>
        <v>#N/A</v>
      </c>
      <c r="O1201" s="123" t="e">
        <f>-1*PMT(a!$E$8/12,2*$U1201*a!$E$9,$F1201-a!$E$4-$J1201,0,1)</f>
        <v>#N/A</v>
      </c>
      <c r="P1201" s="123" t="e">
        <f t="shared" si="199"/>
        <v>#N/A</v>
      </c>
      <c r="Q1201" s="123" t="e">
        <f t="shared" si="200"/>
        <v>#N/A</v>
      </c>
      <c r="R1201" s="114" t="e">
        <f>IF($M1201&lt;$I1201,"Error",IF(AND($K1201&gt;$J1201,$M1201&gt;$K1201),"Error",IF(AND($K1201&lt;$J1201,$M1201&gt;$J1201),"Error",-1*PMT(a!$E$8/12,2*$U1201*a!$E$9,$F1201-$M1201-a!$E$4,0,1))))</f>
        <v>#N/A</v>
      </c>
      <c r="S1201" s="32">
        <f t="shared" si="201"/>
        <v>1</v>
      </c>
      <c r="T1201" s="33" t="e">
        <f t="shared" si="202"/>
        <v>#N/A</v>
      </c>
      <c r="U1201" s="33" t="e">
        <f t="shared" si="207"/>
        <v>#N/A</v>
      </c>
      <c r="V1201" s="33" t="e">
        <f t="shared" si="203"/>
        <v>#N/A</v>
      </c>
      <c r="W1201" s="124">
        <f t="shared" si="204"/>
        <v>0</v>
      </c>
    </row>
    <row r="1202" spans="9:23" x14ac:dyDescent="0.25">
      <c r="I1202" s="31">
        <v>0</v>
      </c>
      <c r="J1202" s="121">
        <f t="shared" si="208"/>
        <v>0</v>
      </c>
      <c r="K1202" s="122" t="e">
        <f>MAX(0,($F1202-0+PV(a!$E$8/12,2*$U1202*a!$E$9,$W1202,0,1)))</f>
        <v>#N/A</v>
      </c>
      <c r="L1202" s="122" t="e">
        <f t="shared" si="205"/>
        <v>#N/A</v>
      </c>
      <c r="M1202" s="114" t="e">
        <f t="shared" si="206"/>
        <v>#N/A</v>
      </c>
      <c r="N1202" s="122" t="e">
        <f>-1*PMT(a!$E$8/12,2*$U1202*a!$E$9,$F1202-a!$E$4-$I1202,0,1)</f>
        <v>#N/A</v>
      </c>
      <c r="O1202" s="123" t="e">
        <f>-1*PMT(a!$E$8/12,2*$U1202*a!$E$9,$F1202-a!$E$4-$J1202,0,1)</f>
        <v>#N/A</v>
      </c>
      <c r="P1202" s="123" t="e">
        <f t="shared" si="199"/>
        <v>#N/A</v>
      </c>
      <c r="Q1202" s="123" t="e">
        <f t="shared" si="200"/>
        <v>#N/A</v>
      </c>
      <c r="R1202" s="114" t="e">
        <f>IF($M1202&lt;$I1202,"Error",IF(AND($K1202&gt;$J1202,$M1202&gt;$K1202),"Error",IF(AND($K1202&lt;$J1202,$M1202&gt;$J1202),"Error",-1*PMT(a!$E$8/12,2*$U1202*a!$E$9,$F1202-$M1202-a!$E$4,0,1))))</f>
        <v>#N/A</v>
      </c>
      <c r="S1202" s="32">
        <f t="shared" si="201"/>
        <v>1</v>
      </c>
      <c r="T1202" s="33" t="e">
        <f t="shared" si="202"/>
        <v>#N/A</v>
      </c>
      <c r="U1202" s="33" t="e">
        <f t="shared" si="207"/>
        <v>#N/A</v>
      </c>
      <c r="V1202" s="33" t="e">
        <f t="shared" si="203"/>
        <v>#N/A</v>
      </c>
      <c r="W1202" s="124">
        <f t="shared" si="204"/>
        <v>0</v>
      </c>
    </row>
    <row r="1203" spans="9:23" x14ac:dyDescent="0.25">
      <c r="I1203" s="31">
        <v>0</v>
      </c>
      <c r="J1203" s="121">
        <f t="shared" si="208"/>
        <v>0</v>
      </c>
      <c r="K1203" s="122" t="e">
        <f>MAX(0,($F1203-0+PV(a!$E$8/12,2*$U1203*a!$E$9,$W1203,0,1)))</f>
        <v>#N/A</v>
      </c>
      <c r="L1203" s="122" t="e">
        <f t="shared" si="205"/>
        <v>#N/A</v>
      </c>
      <c r="M1203" s="114" t="e">
        <f t="shared" si="206"/>
        <v>#N/A</v>
      </c>
      <c r="N1203" s="122" t="e">
        <f>-1*PMT(a!$E$8/12,2*$U1203*a!$E$9,$F1203-a!$E$4-$I1203,0,1)</f>
        <v>#N/A</v>
      </c>
      <c r="O1203" s="123" t="e">
        <f>-1*PMT(a!$E$8/12,2*$U1203*a!$E$9,$F1203-a!$E$4-$J1203,0,1)</f>
        <v>#N/A</v>
      </c>
      <c r="P1203" s="123" t="e">
        <f t="shared" si="199"/>
        <v>#N/A</v>
      </c>
      <c r="Q1203" s="123" t="e">
        <f t="shared" si="200"/>
        <v>#N/A</v>
      </c>
      <c r="R1203" s="114" t="e">
        <f>IF($M1203&lt;$I1203,"Error",IF(AND($K1203&gt;$J1203,$M1203&gt;$K1203),"Error",IF(AND($K1203&lt;$J1203,$M1203&gt;$J1203),"Error",-1*PMT(a!$E$8/12,2*$U1203*a!$E$9,$F1203-$M1203-a!$E$4,0,1))))</f>
        <v>#N/A</v>
      </c>
      <c r="S1203" s="32">
        <f t="shared" si="201"/>
        <v>1</v>
      </c>
      <c r="T1203" s="33" t="e">
        <f t="shared" si="202"/>
        <v>#N/A</v>
      </c>
      <c r="U1203" s="33" t="e">
        <f t="shared" si="207"/>
        <v>#N/A</v>
      </c>
      <c r="V1203" s="33" t="e">
        <f t="shared" si="203"/>
        <v>#N/A</v>
      </c>
      <c r="W1203" s="124">
        <f t="shared" si="204"/>
        <v>0</v>
      </c>
    </row>
    <row r="1204" spans="9:23" x14ac:dyDescent="0.25">
      <c r="I1204" s="31">
        <v>0</v>
      </c>
      <c r="J1204" s="121">
        <f t="shared" si="208"/>
        <v>0</v>
      </c>
      <c r="K1204" s="122" t="e">
        <f>MAX(0,($F1204-0+PV(a!$E$8/12,2*$U1204*a!$E$9,$W1204,0,1)))</f>
        <v>#N/A</v>
      </c>
      <c r="L1204" s="122" t="e">
        <f t="shared" si="205"/>
        <v>#N/A</v>
      </c>
      <c r="M1204" s="114" t="e">
        <f t="shared" si="206"/>
        <v>#N/A</v>
      </c>
      <c r="N1204" s="122" t="e">
        <f>-1*PMT(a!$E$8/12,2*$U1204*a!$E$9,$F1204-a!$E$4-$I1204,0,1)</f>
        <v>#N/A</v>
      </c>
      <c r="O1204" s="123" t="e">
        <f>-1*PMT(a!$E$8/12,2*$U1204*a!$E$9,$F1204-a!$E$4-$J1204,0,1)</f>
        <v>#N/A</v>
      </c>
      <c r="P1204" s="123" t="e">
        <f t="shared" si="199"/>
        <v>#N/A</v>
      </c>
      <c r="Q1204" s="123" t="e">
        <f t="shared" si="200"/>
        <v>#N/A</v>
      </c>
      <c r="R1204" s="114" t="e">
        <f>IF($M1204&lt;$I1204,"Error",IF(AND($K1204&gt;$J1204,$M1204&gt;$K1204),"Error",IF(AND($K1204&lt;$J1204,$M1204&gt;$J1204),"Error",-1*PMT(a!$E$8/12,2*$U1204*a!$E$9,$F1204-$M1204-a!$E$4,0,1))))</f>
        <v>#N/A</v>
      </c>
      <c r="S1204" s="32">
        <f t="shared" si="201"/>
        <v>1</v>
      </c>
      <c r="T1204" s="33" t="e">
        <f t="shared" si="202"/>
        <v>#N/A</v>
      </c>
      <c r="U1204" s="33" t="e">
        <f t="shared" si="207"/>
        <v>#N/A</v>
      </c>
      <c r="V1204" s="33" t="e">
        <f t="shared" si="203"/>
        <v>#N/A</v>
      </c>
      <c r="W1204" s="124">
        <f t="shared" si="204"/>
        <v>0</v>
      </c>
    </row>
    <row r="1205" spans="9:23" x14ac:dyDescent="0.25">
      <c r="I1205" s="31">
        <v>0</v>
      </c>
      <c r="J1205" s="121">
        <f t="shared" si="208"/>
        <v>0</v>
      </c>
      <c r="K1205" s="122" t="e">
        <f>MAX(0,($F1205-0+PV(a!$E$8/12,2*$U1205*a!$E$9,$W1205,0,1)))</f>
        <v>#N/A</v>
      </c>
      <c r="L1205" s="122" t="e">
        <f t="shared" si="205"/>
        <v>#N/A</v>
      </c>
      <c r="M1205" s="114" t="e">
        <f t="shared" si="206"/>
        <v>#N/A</v>
      </c>
      <c r="N1205" s="122" t="e">
        <f>-1*PMT(a!$E$8/12,2*$U1205*a!$E$9,$F1205-a!$E$4-$I1205,0,1)</f>
        <v>#N/A</v>
      </c>
      <c r="O1205" s="123" t="e">
        <f>-1*PMT(a!$E$8/12,2*$U1205*a!$E$9,$F1205-a!$E$4-$J1205,0,1)</f>
        <v>#N/A</v>
      </c>
      <c r="P1205" s="123" t="e">
        <f t="shared" si="199"/>
        <v>#N/A</v>
      </c>
      <c r="Q1205" s="123" t="e">
        <f t="shared" si="200"/>
        <v>#N/A</v>
      </c>
      <c r="R1205" s="114" t="e">
        <f>IF($M1205&lt;$I1205,"Error",IF(AND($K1205&gt;$J1205,$M1205&gt;$K1205),"Error",IF(AND($K1205&lt;$J1205,$M1205&gt;$J1205),"Error",-1*PMT(a!$E$8/12,2*$U1205*a!$E$9,$F1205-$M1205-a!$E$4,0,1))))</f>
        <v>#N/A</v>
      </c>
      <c r="S1205" s="32">
        <f t="shared" si="201"/>
        <v>1</v>
      </c>
      <c r="T1205" s="33" t="e">
        <f t="shared" si="202"/>
        <v>#N/A</v>
      </c>
      <c r="U1205" s="33" t="e">
        <f t="shared" si="207"/>
        <v>#N/A</v>
      </c>
      <c r="V1205" s="33" t="e">
        <f t="shared" si="203"/>
        <v>#N/A</v>
      </c>
      <c r="W1205" s="124">
        <f t="shared" si="204"/>
        <v>0</v>
      </c>
    </row>
    <row r="1206" spans="9:23" x14ac:dyDescent="0.25">
      <c r="I1206" s="31">
        <v>0</v>
      </c>
      <c r="J1206" s="121">
        <f t="shared" si="208"/>
        <v>0</v>
      </c>
      <c r="K1206" s="122" t="e">
        <f>MAX(0,($F1206-0+PV(a!$E$8/12,2*$U1206*a!$E$9,$W1206,0,1)))</f>
        <v>#N/A</v>
      </c>
      <c r="L1206" s="122" t="e">
        <f t="shared" si="205"/>
        <v>#N/A</v>
      </c>
      <c r="M1206" s="114" t="e">
        <f t="shared" si="206"/>
        <v>#N/A</v>
      </c>
      <c r="N1206" s="122" t="e">
        <f>-1*PMT(a!$E$8/12,2*$U1206*a!$E$9,$F1206-a!$E$4-$I1206,0,1)</f>
        <v>#N/A</v>
      </c>
      <c r="O1206" s="123" t="e">
        <f>-1*PMT(a!$E$8/12,2*$U1206*a!$E$9,$F1206-a!$E$4-$J1206,0,1)</f>
        <v>#N/A</v>
      </c>
      <c r="P1206" s="123" t="e">
        <f t="shared" si="199"/>
        <v>#N/A</v>
      </c>
      <c r="Q1206" s="123" t="e">
        <f t="shared" si="200"/>
        <v>#N/A</v>
      </c>
      <c r="R1206" s="114" t="e">
        <f>IF($M1206&lt;$I1206,"Error",IF(AND($K1206&gt;$J1206,$M1206&gt;$K1206),"Error",IF(AND($K1206&lt;$J1206,$M1206&gt;$J1206),"Error",-1*PMT(a!$E$8/12,2*$U1206*a!$E$9,$F1206-$M1206-a!$E$4,0,1))))</f>
        <v>#N/A</v>
      </c>
      <c r="S1206" s="32">
        <f t="shared" si="201"/>
        <v>1</v>
      </c>
      <c r="T1206" s="33" t="e">
        <f t="shared" si="202"/>
        <v>#N/A</v>
      </c>
      <c r="U1206" s="33" t="e">
        <f t="shared" si="207"/>
        <v>#N/A</v>
      </c>
      <c r="V1206" s="33" t="e">
        <f t="shared" si="203"/>
        <v>#N/A</v>
      </c>
      <c r="W1206" s="124">
        <f t="shared" si="204"/>
        <v>0</v>
      </c>
    </row>
    <row r="1207" spans="9:23" x14ac:dyDescent="0.25">
      <c r="I1207" s="31">
        <v>0</v>
      </c>
      <c r="J1207" s="121">
        <f t="shared" si="208"/>
        <v>0</v>
      </c>
      <c r="K1207" s="122" t="e">
        <f>MAX(0,($F1207-0+PV(a!$E$8/12,2*$U1207*a!$E$9,$W1207,0,1)))</f>
        <v>#N/A</v>
      </c>
      <c r="L1207" s="122" t="e">
        <f t="shared" si="205"/>
        <v>#N/A</v>
      </c>
      <c r="M1207" s="114" t="e">
        <f t="shared" si="206"/>
        <v>#N/A</v>
      </c>
      <c r="N1207" s="122" t="e">
        <f>-1*PMT(a!$E$8/12,2*$U1207*a!$E$9,$F1207-a!$E$4-$I1207,0,1)</f>
        <v>#N/A</v>
      </c>
      <c r="O1207" s="123" t="e">
        <f>-1*PMT(a!$E$8/12,2*$U1207*a!$E$9,$F1207-a!$E$4-$J1207,0,1)</f>
        <v>#N/A</v>
      </c>
      <c r="P1207" s="123" t="e">
        <f t="shared" ref="P1207:P1270" si="209">IF(K1207=0,N1207,W1207)</f>
        <v>#N/A</v>
      </c>
      <c r="Q1207" s="123" t="e">
        <f t="shared" ref="Q1207:Q1270" si="210">IF(K1207=L1207,P1207,R1207)</f>
        <v>#N/A</v>
      </c>
      <c r="R1207" s="114" t="e">
        <f>IF($M1207&lt;$I1207,"Error",IF(AND($K1207&gt;$J1207,$M1207&gt;$K1207),"Error",IF(AND($K1207&lt;$J1207,$M1207&gt;$J1207),"Error",-1*PMT(a!$E$8/12,2*$U1207*a!$E$9,$F1207-$M1207-a!$E$4,0,1))))</f>
        <v>#N/A</v>
      </c>
      <c r="S1207" s="32">
        <f t="shared" ref="S1207:S1270" si="211">IF(E1207="F",0,1)</f>
        <v>1</v>
      </c>
      <c r="T1207" s="33" t="e">
        <f t="shared" ref="T1207:T1270" si="212">IF($S1207=1,VLOOKUP(H1207,M,11,FALSE),VLOOKUP(H1207,F,11,FALSE))</f>
        <v>#N/A</v>
      </c>
      <c r="U1207" s="33" t="e">
        <f t="shared" si="207"/>
        <v>#N/A</v>
      </c>
      <c r="V1207" s="33" t="e">
        <f t="shared" ref="V1207:V1270" si="213">+U1207*2</f>
        <v>#N/A</v>
      </c>
      <c r="W1207" s="124">
        <f t="shared" ref="W1207:W1270" si="214">+G1207/12*0.5</f>
        <v>0</v>
      </c>
    </row>
    <row r="1208" spans="9:23" x14ac:dyDescent="0.25">
      <c r="I1208" s="31">
        <v>0</v>
      </c>
      <c r="J1208" s="121">
        <f t="shared" si="208"/>
        <v>0</v>
      </c>
      <c r="K1208" s="122" t="e">
        <f>MAX(0,($F1208-0+PV(a!$E$8/12,2*$U1208*a!$E$9,$W1208,0,1)))</f>
        <v>#N/A</v>
      </c>
      <c r="L1208" s="122" t="e">
        <f t="shared" si="205"/>
        <v>#N/A</v>
      </c>
      <c r="M1208" s="114" t="e">
        <f t="shared" si="206"/>
        <v>#N/A</v>
      </c>
      <c r="N1208" s="122" t="e">
        <f>-1*PMT(a!$E$8/12,2*$U1208*a!$E$9,$F1208-a!$E$4-$I1208,0,1)</f>
        <v>#N/A</v>
      </c>
      <c r="O1208" s="123" t="e">
        <f>-1*PMT(a!$E$8/12,2*$U1208*a!$E$9,$F1208-a!$E$4-$J1208,0,1)</f>
        <v>#N/A</v>
      </c>
      <c r="P1208" s="123" t="e">
        <f t="shared" si="209"/>
        <v>#N/A</v>
      </c>
      <c r="Q1208" s="123" t="e">
        <f t="shared" si="210"/>
        <v>#N/A</v>
      </c>
      <c r="R1208" s="114" t="e">
        <f>IF($M1208&lt;$I1208,"Error",IF(AND($K1208&gt;$J1208,$M1208&gt;$K1208),"Error",IF(AND($K1208&lt;$J1208,$M1208&gt;$J1208),"Error",-1*PMT(a!$E$8/12,2*$U1208*a!$E$9,$F1208-$M1208-a!$E$4,0,1))))</f>
        <v>#N/A</v>
      </c>
      <c r="S1208" s="32">
        <f t="shared" si="211"/>
        <v>1</v>
      </c>
      <c r="T1208" s="33" t="e">
        <f t="shared" si="212"/>
        <v>#N/A</v>
      </c>
      <c r="U1208" s="33" t="e">
        <f t="shared" si="207"/>
        <v>#N/A</v>
      </c>
      <c r="V1208" s="33" t="e">
        <f t="shared" si="213"/>
        <v>#N/A</v>
      </c>
      <c r="W1208" s="124">
        <f t="shared" si="214"/>
        <v>0</v>
      </c>
    </row>
    <row r="1209" spans="9:23" x14ac:dyDescent="0.25">
      <c r="I1209" s="31">
        <v>0</v>
      </c>
      <c r="J1209" s="121">
        <f t="shared" si="208"/>
        <v>0</v>
      </c>
      <c r="K1209" s="122" t="e">
        <f>MAX(0,($F1209-0+PV(a!$E$8/12,2*$U1209*a!$E$9,$W1209,0,1)))</f>
        <v>#N/A</v>
      </c>
      <c r="L1209" s="122" t="e">
        <f t="shared" si="205"/>
        <v>#N/A</v>
      </c>
      <c r="M1209" s="114" t="e">
        <f t="shared" si="206"/>
        <v>#N/A</v>
      </c>
      <c r="N1209" s="122" t="e">
        <f>-1*PMT(a!$E$8/12,2*$U1209*a!$E$9,$F1209-a!$E$4-$I1209,0,1)</f>
        <v>#N/A</v>
      </c>
      <c r="O1209" s="123" t="e">
        <f>-1*PMT(a!$E$8/12,2*$U1209*a!$E$9,$F1209-a!$E$4-$J1209,0,1)</f>
        <v>#N/A</v>
      </c>
      <c r="P1209" s="123" t="e">
        <f t="shared" si="209"/>
        <v>#N/A</v>
      </c>
      <c r="Q1209" s="123" t="e">
        <f t="shared" si="210"/>
        <v>#N/A</v>
      </c>
      <c r="R1209" s="114" t="e">
        <f>IF($M1209&lt;$I1209,"Error",IF(AND($K1209&gt;$J1209,$M1209&gt;$K1209),"Error",IF(AND($K1209&lt;$J1209,$M1209&gt;$J1209),"Error",-1*PMT(a!$E$8/12,2*$U1209*a!$E$9,$F1209-$M1209-a!$E$4,0,1))))</f>
        <v>#N/A</v>
      </c>
      <c r="S1209" s="32">
        <f t="shared" si="211"/>
        <v>1</v>
      </c>
      <c r="T1209" s="33" t="e">
        <f t="shared" si="212"/>
        <v>#N/A</v>
      </c>
      <c r="U1209" s="33" t="e">
        <f t="shared" si="207"/>
        <v>#N/A</v>
      </c>
      <c r="V1209" s="33" t="e">
        <f t="shared" si="213"/>
        <v>#N/A</v>
      </c>
      <c r="W1209" s="124">
        <f t="shared" si="214"/>
        <v>0</v>
      </c>
    </row>
    <row r="1210" spans="9:23" x14ac:dyDescent="0.25">
      <c r="I1210" s="31">
        <v>0</v>
      </c>
      <c r="J1210" s="121">
        <f t="shared" si="208"/>
        <v>0</v>
      </c>
      <c r="K1210" s="122" t="e">
        <f>MAX(0,($F1210-0+PV(a!$E$8/12,2*$U1210*a!$E$9,$W1210,0,1)))</f>
        <v>#N/A</v>
      </c>
      <c r="L1210" s="122" t="e">
        <f t="shared" si="205"/>
        <v>#N/A</v>
      </c>
      <c r="M1210" s="114" t="e">
        <f t="shared" si="206"/>
        <v>#N/A</v>
      </c>
      <c r="N1210" s="122" t="e">
        <f>-1*PMT(a!$E$8/12,2*$U1210*a!$E$9,$F1210-a!$E$4-$I1210,0,1)</f>
        <v>#N/A</v>
      </c>
      <c r="O1210" s="123" t="e">
        <f>-1*PMT(a!$E$8/12,2*$U1210*a!$E$9,$F1210-a!$E$4-$J1210,0,1)</f>
        <v>#N/A</v>
      </c>
      <c r="P1210" s="123" t="e">
        <f t="shared" si="209"/>
        <v>#N/A</v>
      </c>
      <c r="Q1210" s="123" t="e">
        <f t="shared" si="210"/>
        <v>#N/A</v>
      </c>
      <c r="R1210" s="114" t="e">
        <f>IF($M1210&lt;$I1210,"Error",IF(AND($K1210&gt;$J1210,$M1210&gt;$K1210),"Error",IF(AND($K1210&lt;$J1210,$M1210&gt;$J1210),"Error",-1*PMT(a!$E$8/12,2*$U1210*a!$E$9,$F1210-$M1210-a!$E$4,0,1))))</f>
        <v>#N/A</v>
      </c>
      <c r="S1210" s="32">
        <f t="shared" si="211"/>
        <v>1</v>
      </c>
      <c r="T1210" s="33" t="e">
        <f t="shared" si="212"/>
        <v>#N/A</v>
      </c>
      <c r="U1210" s="33" t="e">
        <f t="shared" si="207"/>
        <v>#N/A</v>
      </c>
      <c r="V1210" s="33" t="e">
        <f t="shared" si="213"/>
        <v>#N/A</v>
      </c>
      <c r="W1210" s="124">
        <f t="shared" si="214"/>
        <v>0</v>
      </c>
    </row>
    <row r="1211" spans="9:23" x14ac:dyDescent="0.25">
      <c r="I1211" s="31">
        <v>0</v>
      </c>
      <c r="J1211" s="121">
        <f t="shared" si="208"/>
        <v>0</v>
      </c>
      <c r="K1211" s="122" t="e">
        <f>MAX(0,($F1211-0+PV(a!$E$8/12,2*$U1211*a!$E$9,$W1211,0,1)))</f>
        <v>#N/A</v>
      </c>
      <c r="L1211" s="122" t="e">
        <f t="shared" si="205"/>
        <v>#N/A</v>
      </c>
      <c r="M1211" s="114" t="e">
        <f t="shared" si="206"/>
        <v>#N/A</v>
      </c>
      <c r="N1211" s="122" t="e">
        <f>-1*PMT(a!$E$8/12,2*$U1211*a!$E$9,$F1211-a!$E$4-$I1211,0,1)</f>
        <v>#N/A</v>
      </c>
      <c r="O1211" s="123" t="e">
        <f>-1*PMT(a!$E$8/12,2*$U1211*a!$E$9,$F1211-a!$E$4-$J1211,0,1)</f>
        <v>#N/A</v>
      </c>
      <c r="P1211" s="123" t="e">
        <f t="shared" si="209"/>
        <v>#N/A</v>
      </c>
      <c r="Q1211" s="123" t="e">
        <f t="shared" si="210"/>
        <v>#N/A</v>
      </c>
      <c r="R1211" s="114" t="e">
        <f>IF($M1211&lt;$I1211,"Error",IF(AND($K1211&gt;$J1211,$M1211&gt;$K1211),"Error",IF(AND($K1211&lt;$J1211,$M1211&gt;$J1211),"Error",-1*PMT(a!$E$8/12,2*$U1211*a!$E$9,$F1211-$M1211-a!$E$4,0,1))))</f>
        <v>#N/A</v>
      </c>
      <c r="S1211" s="32">
        <f t="shared" si="211"/>
        <v>1</v>
      </c>
      <c r="T1211" s="33" t="e">
        <f t="shared" si="212"/>
        <v>#N/A</v>
      </c>
      <c r="U1211" s="33" t="e">
        <f t="shared" si="207"/>
        <v>#N/A</v>
      </c>
      <c r="V1211" s="33" t="e">
        <f t="shared" si="213"/>
        <v>#N/A</v>
      </c>
      <c r="W1211" s="124">
        <f t="shared" si="214"/>
        <v>0</v>
      </c>
    </row>
    <row r="1212" spans="9:23" x14ac:dyDescent="0.25">
      <c r="I1212" s="31">
        <v>0</v>
      </c>
      <c r="J1212" s="121">
        <f t="shared" si="208"/>
        <v>0</v>
      </c>
      <c r="K1212" s="122" t="e">
        <f>MAX(0,($F1212-0+PV(a!$E$8/12,2*$U1212*a!$E$9,$W1212,0,1)))</f>
        <v>#N/A</v>
      </c>
      <c r="L1212" s="122" t="e">
        <f t="shared" si="205"/>
        <v>#N/A</v>
      </c>
      <c r="M1212" s="114" t="e">
        <f t="shared" si="206"/>
        <v>#N/A</v>
      </c>
      <c r="N1212" s="122" t="e">
        <f>-1*PMT(a!$E$8/12,2*$U1212*a!$E$9,$F1212-a!$E$4-$I1212,0,1)</f>
        <v>#N/A</v>
      </c>
      <c r="O1212" s="123" t="e">
        <f>-1*PMT(a!$E$8/12,2*$U1212*a!$E$9,$F1212-a!$E$4-$J1212,0,1)</f>
        <v>#N/A</v>
      </c>
      <c r="P1212" s="123" t="e">
        <f t="shared" si="209"/>
        <v>#N/A</v>
      </c>
      <c r="Q1212" s="123" t="e">
        <f t="shared" si="210"/>
        <v>#N/A</v>
      </c>
      <c r="R1212" s="114" t="e">
        <f>IF($M1212&lt;$I1212,"Error",IF(AND($K1212&gt;$J1212,$M1212&gt;$K1212),"Error",IF(AND($K1212&lt;$J1212,$M1212&gt;$J1212),"Error",-1*PMT(a!$E$8/12,2*$U1212*a!$E$9,$F1212-$M1212-a!$E$4,0,1))))</f>
        <v>#N/A</v>
      </c>
      <c r="S1212" s="32">
        <f t="shared" si="211"/>
        <v>1</v>
      </c>
      <c r="T1212" s="33" t="e">
        <f t="shared" si="212"/>
        <v>#N/A</v>
      </c>
      <c r="U1212" s="33" t="e">
        <f t="shared" si="207"/>
        <v>#N/A</v>
      </c>
      <c r="V1212" s="33" t="e">
        <f t="shared" si="213"/>
        <v>#N/A</v>
      </c>
      <c r="W1212" s="124">
        <f t="shared" si="214"/>
        <v>0</v>
      </c>
    </row>
    <row r="1213" spans="9:23" x14ac:dyDescent="0.25">
      <c r="I1213" s="31">
        <v>0</v>
      </c>
      <c r="J1213" s="121">
        <f t="shared" si="208"/>
        <v>0</v>
      </c>
      <c r="K1213" s="122" t="e">
        <f>MAX(0,($F1213-0+PV(a!$E$8/12,2*$U1213*a!$E$9,$W1213,0,1)))</f>
        <v>#N/A</v>
      </c>
      <c r="L1213" s="122" t="e">
        <f t="shared" si="205"/>
        <v>#N/A</v>
      </c>
      <c r="M1213" s="114" t="e">
        <f t="shared" si="206"/>
        <v>#N/A</v>
      </c>
      <c r="N1213" s="122" t="e">
        <f>-1*PMT(a!$E$8/12,2*$U1213*a!$E$9,$F1213-a!$E$4-$I1213,0,1)</f>
        <v>#N/A</v>
      </c>
      <c r="O1213" s="123" t="e">
        <f>-1*PMT(a!$E$8/12,2*$U1213*a!$E$9,$F1213-a!$E$4-$J1213,0,1)</f>
        <v>#N/A</v>
      </c>
      <c r="P1213" s="123" t="e">
        <f t="shared" si="209"/>
        <v>#N/A</v>
      </c>
      <c r="Q1213" s="123" t="e">
        <f t="shared" si="210"/>
        <v>#N/A</v>
      </c>
      <c r="R1213" s="114" t="e">
        <f>IF($M1213&lt;$I1213,"Error",IF(AND($K1213&gt;$J1213,$M1213&gt;$K1213),"Error",IF(AND($K1213&lt;$J1213,$M1213&gt;$J1213),"Error",-1*PMT(a!$E$8/12,2*$U1213*a!$E$9,$F1213-$M1213-a!$E$4,0,1))))</f>
        <v>#N/A</v>
      </c>
      <c r="S1213" s="32">
        <f t="shared" si="211"/>
        <v>1</v>
      </c>
      <c r="T1213" s="33" t="e">
        <f t="shared" si="212"/>
        <v>#N/A</v>
      </c>
      <c r="U1213" s="33" t="e">
        <f t="shared" si="207"/>
        <v>#N/A</v>
      </c>
      <c r="V1213" s="33" t="e">
        <f t="shared" si="213"/>
        <v>#N/A</v>
      </c>
      <c r="W1213" s="124">
        <f t="shared" si="214"/>
        <v>0</v>
      </c>
    </row>
    <row r="1214" spans="9:23" x14ac:dyDescent="0.25">
      <c r="I1214" s="31">
        <v>0</v>
      </c>
      <c r="J1214" s="121">
        <f t="shared" si="208"/>
        <v>0</v>
      </c>
      <c r="K1214" s="122" t="e">
        <f>MAX(0,($F1214-0+PV(a!$E$8/12,2*$U1214*a!$E$9,$W1214,0,1)))</f>
        <v>#N/A</v>
      </c>
      <c r="L1214" s="122" t="e">
        <f t="shared" si="205"/>
        <v>#N/A</v>
      </c>
      <c r="M1214" s="114" t="e">
        <f t="shared" si="206"/>
        <v>#N/A</v>
      </c>
      <c r="N1214" s="122" t="e">
        <f>-1*PMT(a!$E$8/12,2*$U1214*a!$E$9,$F1214-a!$E$4-$I1214,0,1)</f>
        <v>#N/A</v>
      </c>
      <c r="O1214" s="123" t="e">
        <f>-1*PMT(a!$E$8/12,2*$U1214*a!$E$9,$F1214-a!$E$4-$J1214,0,1)</f>
        <v>#N/A</v>
      </c>
      <c r="P1214" s="123" t="e">
        <f t="shared" si="209"/>
        <v>#N/A</v>
      </c>
      <c r="Q1214" s="123" t="e">
        <f t="shared" si="210"/>
        <v>#N/A</v>
      </c>
      <c r="R1214" s="114" t="e">
        <f>IF($M1214&lt;$I1214,"Error",IF(AND($K1214&gt;$J1214,$M1214&gt;$K1214),"Error",IF(AND($K1214&lt;$J1214,$M1214&gt;$J1214),"Error",-1*PMT(a!$E$8/12,2*$U1214*a!$E$9,$F1214-$M1214-a!$E$4,0,1))))</f>
        <v>#N/A</v>
      </c>
      <c r="S1214" s="32">
        <f t="shared" si="211"/>
        <v>1</v>
      </c>
      <c r="T1214" s="33" t="e">
        <f t="shared" si="212"/>
        <v>#N/A</v>
      </c>
      <c r="U1214" s="33" t="e">
        <f t="shared" si="207"/>
        <v>#N/A</v>
      </c>
      <c r="V1214" s="33" t="e">
        <f t="shared" si="213"/>
        <v>#N/A</v>
      </c>
      <c r="W1214" s="124">
        <f t="shared" si="214"/>
        <v>0</v>
      </c>
    </row>
    <row r="1215" spans="9:23" x14ac:dyDescent="0.25">
      <c r="I1215" s="31">
        <v>0</v>
      </c>
      <c r="J1215" s="121">
        <f t="shared" si="208"/>
        <v>0</v>
      </c>
      <c r="K1215" s="122" t="e">
        <f>MAX(0,($F1215-0+PV(a!$E$8/12,2*$U1215*a!$E$9,$W1215,0,1)))</f>
        <v>#N/A</v>
      </c>
      <c r="L1215" s="122" t="e">
        <f t="shared" si="205"/>
        <v>#N/A</v>
      </c>
      <c r="M1215" s="114" t="e">
        <f t="shared" si="206"/>
        <v>#N/A</v>
      </c>
      <c r="N1215" s="122" t="e">
        <f>-1*PMT(a!$E$8/12,2*$U1215*a!$E$9,$F1215-a!$E$4-$I1215,0,1)</f>
        <v>#N/A</v>
      </c>
      <c r="O1215" s="123" t="e">
        <f>-1*PMT(a!$E$8/12,2*$U1215*a!$E$9,$F1215-a!$E$4-$J1215,0,1)</f>
        <v>#N/A</v>
      </c>
      <c r="P1215" s="123" t="e">
        <f t="shared" si="209"/>
        <v>#N/A</v>
      </c>
      <c r="Q1215" s="123" t="e">
        <f t="shared" si="210"/>
        <v>#N/A</v>
      </c>
      <c r="R1215" s="114" t="e">
        <f>IF($M1215&lt;$I1215,"Error",IF(AND($K1215&gt;$J1215,$M1215&gt;$K1215),"Error",IF(AND($K1215&lt;$J1215,$M1215&gt;$J1215),"Error",-1*PMT(a!$E$8/12,2*$U1215*a!$E$9,$F1215-$M1215-a!$E$4,0,1))))</f>
        <v>#N/A</v>
      </c>
      <c r="S1215" s="32">
        <f t="shared" si="211"/>
        <v>1</v>
      </c>
      <c r="T1215" s="33" t="e">
        <f t="shared" si="212"/>
        <v>#N/A</v>
      </c>
      <c r="U1215" s="33" t="e">
        <f t="shared" si="207"/>
        <v>#N/A</v>
      </c>
      <c r="V1215" s="33" t="e">
        <f t="shared" si="213"/>
        <v>#N/A</v>
      </c>
      <c r="W1215" s="124">
        <f t="shared" si="214"/>
        <v>0</v>
      </c>
    </row>
    <row r="1216" spans="9:23" x14ac:dyDescent="0.25">
      <c r="I1216" s="31">
        <v>0</v>
      </c>
      <c r="J1216" s="121">
        <f t="shared" si="208"/>
        <v>0</v>
      </c>
      <c r="K1216" s="122" t="e">
        <f>MAX(0,($F1216-0+PV(a!$E$8/12,2*$U1216*a!$E$9,$W1216,0,1)))</f>
        <v>#N/A</v>
      </c>
      <c r="L1216" s="122" t="e">
        <f t="shared" si="205"/>
        <v>#N/A</v>
      </c>
      <c r="M1216" s="114" t="e">
        <f t="shared" si="206"/>
        <v>#N/A</v>
      </c>
      <c r="N1216" s="122" t="e">
        <f>-1*PMT(a!$E$8/12,2*$U1216*a!$E$9,$F1216-a!$E$4-$I1216,0,1)</f>
        <v>#N/A</v>
      </c>
      <c r="O1216" s="123" t="e">
        <f>-1*PMT(a!$E$8/12,2*$U1216*a!$E$9,$F1216-a!$E$4-$J1216,0,1)</f>
        <v>#N/A</v>
      </c>
      <c r="P1216" s="123" t="e">
        <f t="shared" si="209"/>
        <v>#N/A</v>
      </c>
      <c r="Q1216" s="123" t="e">
        <f t="shared" si="210"/>
        <v>#N/A</v>
      </c>
      <c r="R1216" s="114" t="e">
        <f>IF($M1216&lt;$I1216,"Error",IF(AND($K1216&gt;$J1216,$M1216&gt;$K1216),"Error",IF(AND($K1216&lt;$J1216,$M1216&gt;$J1216),"Error",-1*PMT(a!$E$8/12,2*$U1216*a!$E$9,$F1216-$M1216-a!$E$4,0,1))))</f>
        <v>#N/A</v>
      </c>
      <c r="S1216" s="32">
        <f t="shared" si="211"/>
        <v>1</v>
      </c>
      <c r="T1216" s="33" t="e">
        <f t="shared" si="212"/>
        <v>#N/A</v>
      </c>
      <c r="U1216" s="33" t="e">
        <f t="shared" si="207"/>
        <v>#N/A</v>
      </c>
      <c r="V1216" s="33" t="e">
        <f t="shared" si="213"/>
        <v>#N/A</v>
      </c>
      <c r="W1216" s="124">
        <f t="shared" si="214"/>
        <v>0</v>
      </c>
    </row>
    <row r="1217" spans="9:23" x14ac:dyDescent="0.25">
      <c r="I1217" s="31">
        <v>0</v>
      </c>
      <c r="J1217" s="121">
        <f t="shared" si="208"/>
        <v>0</v>
      </c>
      <c r="K1217" s="122" t="e">
        <f>MAX(0,($F1217-0+PV(a!$E$8/12,2*$U1217*a!$E$9,$W1217,0,1)))</f>
        <v>#N/A</v>
      </c>
      <c r="L1217" s="122" t="e">
        <f t="shared" si="205"/>
        <v>#N/A</v>
      </c>
      <c r="M1217" s="114" t="e">
        <f t="shared" si="206"/>
        <v>#N/A</v>
      </c>
      <c r="N1217" s="122" t="e">
        <f>-1*PMT(a!$E$8/12,2*$U1217*a!$E$9,$F1217-a!$E$4-$I1217,0,1)</f>
        <v>#N/A</v>
      </c>
      <c r="O1217" s="123" t="e">
        <f>-1*PMT(a!$E$8/12,2*$U1217*a!$E$9,$F1217-a!$E$4-$J1217,0,1)</f>
        <v>#N/A</v>
      </c>
      <c r="P1217" s="123" t="e">
        <f t="shared" si="209"/>
        <v>#N/A</v>
      </c>
      <c r="Q1217" s="123" t="e">
        <f t="shared" si="210"/>
        <v>#N/A</v>
      </c>
      <c r="R1217" s="114" t="e">
        <f>IF($M1217&lt;$I1217,"Error",IF(AND($K1217&gt;$J1217,$M1217&gt;$K1217),"Error",IF(AND($K1217&lt;$J1217,$M1217&gt;$J1217),"Error",-1*PMT(a!$E$8/12,2*$U1217*a!$E$9,$F1217-$M1217-a!$E$4,0,1))))</f>
        <v>#N/A</v>
      </c>
      <c r="S1217" s="32">
        <f t="shared" si="211"/>
        <v>1</v>
      </c>
      <c r="T1217" s="33" t="e">
        <f t="shared" si="212"/>
        <v>#N/A</v>
      </c>
      <c r="U1217" s="33" t="e">
        <f t="shared" si="207"/>
        <v>#N/A</v>
      </c>
      <c r="V1217" s="33" t="e">
        <f t="shared" si="213"/>
        <v>#N/A</v>
      </c>
      <c r="W1217" s="124">
        <f t="shared" si="214"/>
        <v>0</v>
      </c>
    </row>
    <row r="1218" spans="9:23" x14ac:dyDescent="0.25">
      <c r="I1218" s="31">
        <v>0</v>
      </c>
      <c r="J1218" s="121">
        <f t="shared" si="208"/>
        <v>0</v>
      </c>
      <c r="K1218" s="122" t="e">
        <f>MAX(0,($F1218-0+PV(a!$E$8/12,2*$U1218*a!$E$9,$W1218,0,1)))</f>
        <v>#N/A</v>
      </c>
      <c r="L1218" s="122" t="e">
        <f t="shared" si="205"/>
        <v>#N/A</v>
      </c>
      <c r="M1218" s="114" t="e">
        <f t="shared" si="206"/>
        <v>#N/A</v>
      </c>
      <c r="N1218" s="122" t="e">
        <f>-1*PMT(a!$E$8/12,2*$U1218*a!$E$9,$F1218-a!$E$4-$I1218,0,1)</f>
        <v>#N/A</v>
      </c>
      <c r="O1218" s="123" t="e">
        <f>-1*PMT(a!$E$8/12,2*$U1218*a!$E$9,$F1218-a!$E$4-$J1218,0,1)</f>
        <v>#N/A</v>
      </c>
      <c r="P1218" s="123" t="e">
        <f t="shared" si="209"/>
        <v>#N/A</v>
      </c>
      <c r="Q1218" s="123" t="e">
        <f t="shared" si="210"/>
        <v>#N/A</v>
      </c>
      <c r="R1218" s="114" t="e">
        <f>IF($M1218&lt;$I1218,"Error",IF(AND($K1218&gt;$J1218,$M1218&gt;$K1218),"Error",IF(AND($K1218&lt;$J1218,$M1218&gt;$J1218),"Error",-1*PMT(a!$E$8/12,2*$U1218*a!$E$9,$F1218-$M1218-a!$E$4,0,1))))</f>
        <v>#N/A</v>
      </c>
      <c r="S1218" s="32">
        <f t="shared" si="211"/>
        <v>1</v>
      </c>
      <c r="T1218" s="33" t="e">
        <f t="shared" si="212"/>
        <v>#N/A</v>
      </c>
      <c r="U1218" s="33" t="e">
        <f t="shared" si="207"/>
        <v>#N/A</v>
      </c>
      <c r="V1218" s="33" t="e">
        <f t="shared" si="213"/>
        <v>#N/A</v>
      </c>
      <c r="W1218" s="124">
        <f t="shared" si="214"/>
        <v>0</v>
      </c>
    </row>
    <row r="1219" spans="9:23" x14ac:dyDescent="0.25">
      <c r="I1219" s="31">
        <v>0</v>
      </c>
      <c r="J1219" s="121">
        <f t="shared" si="208"/>
        <v>0</v>
      </c>
      <c r="K1219" s="122" t="e">
        <f>MAX(0,($F1219-0+PV(a!$E$8/12,2*$U1219*a!$E$9,$W1219,0,1)))</f>
        <v>#N/A</v>
      </c>
      <c r="L1219" s="122" t="e">
        <f t="shared" ref="L1219:L1282" si="215">MAX(IF(K1219&gt;F1219*0.5,F1219*0.5,K1219),J1219)</f>
        <v>#N/A</v>
      </c>
      <c r="M1219" s="114" t="e">
        <f t="shared" ref="M1219:M1282" si="216">IF(OR(K1219&lt;=0,K1219&lt;J1219),J1219,MIN(K1219,F1219*50%))</f>
        <v>#N/A</v>
      </c>
      <c r="N1219" s="122" t="e">
        <f>-1*PMT(a!$E$8/12,2*$U1219*a!$E$9,$F1219-a!$E$4-$I1219,0,1)</f>
        <v>#N/A</v>
      </c>
      <c r="O1219" s="123" t="e">
        <f>-1*PMT(a!$E$8/12,2*$U1219*a!$E$9,$F1219-a!$E$4-$J1219,0,1)</f>
        <v>#N/A</v>
      </c>
      <c r="P1219" s="123" t="e">
        <f t="shared" si="209"/>
        <v>#N/A</v>
      </c>
      <c r="Q1219" s="123" t="e">
        <f t="shared" si="210"/>
        <v>#N/A</v>
      </c>
      <c r="R1219" s="114" t="e">
        <f>IF($M1219&lt;$I1219,"Error",IF(AND($K1219&gt;$J1219,$M1219&gt;$K1219),"Error",IF(AND($K1219&lt;$J1219,$M1219&gt;$J1219),"Error",-1*PMT(a!$E$8/12,2*$U1219*a!$E$9,$F1219-$M1219-a!$E$4,0,1))))</f>
        <v>#N/A</v>
      </c>
      <c r="S1219" s="32">
        <f t="shared" si="211"/>
        <v>1</v>
      </c>
      <c r="T1219" s="33" t="e">
        <f t="shared" si="212"/>
        <v>#N/A</v>
      </c>
      <c r="U1219" s="33" t="e">
        <f t="shared" si="207"/>
        <v>#N/A</v>
      </c>
      <c r="V1219" s="33" t="e">
        <f t="shared" si="213"/>
        <v>#N/A</v>
      </c>
      <c r="W1219" s="124">
        <f t="shared" si="214"/>
        <v>0</v>
      </c>
    </row>
    <row r="1220" spans="9:23" x14ac:dyDescent="0.25">
      <c r="I1220" s="31">
        <v>0</v>
      </c>
      <c r="J1220" s="121">
        <f t="shared" si="208"/>
        <v>0</v>
      </c>
      <c r="K1220" s="122" t="e">
        <f>MAX(0,($F1220-0+PV(a!$E$8/12,2*$U1220*a!$E$9,$W1220,0,1)))</f>
        <v>#N/A</v>
      </c>
      <c r="L1220" s="122" t="e">
        <f t="shared" si="215"/>
        <v>#N/A</v>
      </c>
      <c r="M1220" s="114" t="e">
        <f t="shared" si="216"/>
        <v>#N/A</v>
      </c>
      <c r="N1220" s="122" t="e">
        <f>-1*PMT(a!$E$8/12,2*$U1220*a!$E$9,$F1220-a!$E$4-$I1220,0,1)</f>
        <v>#N/A</v>
      </c>
      <c r="O1220" s="123" t="e">
        <f>-1*PMT(a!$E$8/12,2*$U1220*a!$E$9,$F1220-a!$E$4-$J1220,0,1)</f>
        <v>#N/A</v>
      </c>
      <c r="P1220" s="123" t="e">
        <f t="shared" si="209"/>
        <v>#N/A</v>
      </c>
      <c r="Q1220" s="123" t="e">
        <f t="shared" si="210"/>
        <v>#N/A</v>
      </c>
      <c r="R1220" s="114" t="e">
        <f>IF($M1220&lt;$I1220,"Error",IF(AND($K1220&gt;$J1220,$M1220&gt;$K1220),"Error",IF(AND($K1220&lt;$J1220,$M1220&gt;$J1220),"Error",-1*PMT(a!$E$8/12,2*$U1220*a!$E$9,$F1220-$M1220-a!$E$4,0,1))))</f>
        <v>#N/A</v>
      </c>
      <c r="S1220" s="32">
        <f t="shared" si="211"/>
        <v>1</v>
      </c>
      <c r="T1220" s="33" t="e">
        <f t="shared" si="212"/>
        <v>#N/A</v>
      </c>
      <c r="U1220" s="33" t="e">
        <f t="shared" si="207"/>
        <v>#N/A</v>
      </c>
      <c r="V1220" s="33" t="e">
        <f t="shared" si="213"/>
        <v>#N/A</v>
      </c>
      <c r="W1220" s="124">
        <f t="shared" si="214"/>
        <v>0</v>
      </c>
    </row>
    <row r="1221" spans="9:23" x14ac:dyDescent="0.25">
      <c r="I1221" s="31">
        <v>0</v>
      </c>
      <c r="J1221" s="121">
        <f t="shared" si="208"/>
        <v>0</v>
      </c>
      <c r="K1221" s="122" t="e">
        <f>MAX(0,($F1221-0+PV(a!$E$8/12,2*$U1221*a!$E$9,$W1221,0,1)))</f>
        <v>#N/A</v>
      </c>
      <c r="L1221" s="122" t="e">
        <f t="shared" si="215"/>
        <v>#N/A</v>
      </c>
      <c r="M1221" s="114" t="e">
        <f t="shared" si="216"/>
        <v>#N/A</v>
      </c>
      <c r="N1221" s="122" t="e">
        <f>-1*PMT(a!$E$8/12,2*$U1221*a!$E$9,$F1221-a!$E$4-$I1221,0,1)</f>
        <v>#N/A</v>
      </c>
      <c r="O1221" s="123" t="e">
        <f>-1*PMT(a!$E$8/12,2*$U1221*a!$E$9,$F1221-a!$E$4-$J1221,0,1)</f>
        <v>#N/A</v>
      </c>
      <c r="P1221" s="123" t="e">
        <f t="shared" si="209"/>
        <v>#N/A</v>
      </c>
      <c r="Q1221" s="123" t="e">
        <f t="shared" si="210"/>
        <v>#N/A</v>
      </c>
      <c r="R1221" s="114" t="e">
        <f>IF($M1221&lt;$I1221,"Error",IF(AND($K1221&gt;$J1221,$M1221&gt;$K1221),"Error",IF(AND($K1221&lt;$J1221,$M1221&gt;$J1221),"Error",-1*PMT(a!$E$8/12,2*$U1221*a!$E$9,$F1221-$M1221-a!$E$4,0,1))))</f>
        <v>#N/A</v>
      </c>
      <c r="S1221" s="32">
        <f t="shared" si="211"/>
        <v>1</v>
      </c>
      <c r="T1221" s="33" t="e">
        <f t="shared" si="212"/>
        <v>#N/A</v>
      </c>
      <c r="U1221" s="33" t="e">
        <f t="shared" si="207"/>
        <v>#N/A</v>
      </c>
      <c r="V1221" s="33" t="e">
        <f t="shared" si="213"/>
        <v>#N/A</v>
      </c>
      <c r="W1221" s="124">
        <f t="shared" si="214"/>
        <v>0</v>
      </c>
    </row>
    <row r="1222" spans="9:23" x14ac:dyDescent="0.25">
      <c r="I1222" s="31">
        <v>0</v>
      </c>
      <c r="J1222" s="121">
        <f t="shared" si="208"/>
        <v>0</v>
      </c>
      <c r="K1222" s="122" t="e">
        <f>MAX(0,($F1222-0+PV(a!$E$8/12,2*$U1222*a!$E$9,$W1222,0,1)))</f>
        <v>#N/A</v>
      </c>
      <c r="L1222" s="122" t="e">
        <f t="shared" si="215"/>
        <v>#N/A</v>
      </c>
      <c r="M1222" s="114" t="e">
        <f t="shared" si="216"/>
        <v>#N/A</v>
      </c>
      <c r="N1222" s="122" t="e">
        <f>-1*PMT(a!$E$8/12,2*$U1222*a!$E$9,$F1222-a!$E$4-$I1222,0,1)</f>
        <v>#N/A</v>
      </c>
      <c r="O1222" s="123" t="e">
        <f>-1*PMT(a!$E$8/12,2*$U1222*a!$E$9,$F1222-a!$E$4-$J1222,0,1)</f>
        <v>#N/A</v>
      </c>
      <c r="P1222" s="123" t="e">
        <f t="shared" si="209"/>
        <v>#N/A</v>
      </c>
      <c r="Q1222" s="123" t="e">
        <f t="shared" si="210"/>
        <v>#N/A</v>
      </c>
      <c r="R1222" s="114" t="e">
        <f>IF($M1222&lt;$I1222,"Error",IF(AND($K1222&gt;$J1222,$M1222&gt;$K1222),"Error",IF(AND($K1222&lt;$J1222,$M1222&gt;$J1222),"Error",-1*PMT(a!$E$8/12,2*$U1222*a!$E$9,$F1222-$M1222-a!$E$4,0,1))))</f>
        <v>#N/A</v>
      </c>
      <c r="S1222" s="32">
        <f t="shared" si="211"/>
        <v>1</v>
      </c>
      <c r="T1222" s="33" t="e">
        <f t="shared" si="212"/>
        <v>#N/A</v>
      </c>
      <c r="U1222" s="33" t="e">
        <f t="shared" si="207"/>
        <v>#N/A</v>
      </c>
      <c r="V1222" s="33" t="e">
        <f t="shared" si="213"/>
        <v>#N/A</v>
      </c>
      <c r="W1222" s="124">
        <f t="shared" si="214"/>
        <v>0</v>
      </c>
    </row>
    <row r="1223" spans="9:23" x14ac:dyDescent="0.25">
      <c r="I1223" s="31">
        <v>0</v>
      </c>
      <c r="J1223" s="121">
        <f t="shared" si="208"/>
        <v>0</v>
      </c>
      <c r="K1223" s="122" t="e">
        <f>MAX(0,($F1223-0+PV(a!$E$8/12,2*$U1223*a!$E$9,$W1223,0,1)))</f>
        <v>#N/A</v>
      </c>
      <c r="L1223" s="122" t="e">
        <f t="shared" si="215"/>
        <v>#N/A</v>
      </c>
      <c r="M1223" s="114" t="e">
        <f t="shared" si="216"/>
        <v>#N/A</v>
      </c>
      <c r="N1223" s="122" t="e">
        <f>-1*PMT(a!$E$8/12,2*$U1223*a!$E$9,$F1223-a!$E$4-$I1223,0,1)</f>
        <v>#N/A</v>
      </c>
      <c r="O1223" s="123" t="e">
        <f>-1*PMT(a!$E$8/12,2*$U1223*a!$E$9,$F1223-a!$E$4-$J1223,0,1)</f>
        <v>#N/A</v>
      </c>
      <c r="P1223" s="123" t="e">
        <f t="shared" si="209"/>
        <v>#N/A</v>
      </c>
      <c r="Q1223" s="123" t="e">
        <f t="shared" si="210"/>
        <v>#N/A</v>
      </c>
      <c r="R1223" s="114" t="e">
        <f>IF($M1223&lt;$I1223,"Error",IF(AND($K1223&gt;$J1223,$M1223&gt;$K1223),"Error",IF(AND($K1223&lt;$J1223,$M1223&gt;$J1223),"Error",-1*PMT(a!$E$8/12,2*$U1223*a!$E$9,$F1223-$M1223-a!$E$4,0,1))))</f>
        <v>#N/A</v>
      </c>
      <c r="S1223" s="32">
        <f t="shared" si="211"/>
        <v>1</v>
      </c>
      <c r="T1223" s="33" t="e">
        <f t="shared" si="212"/>
        <v>#N/A</v>
      </c>
      <c r="U1223" s="33" t="e">
        <f t="shared" si="207"/>
        <v>#N/A</v>
      </c>
      <c r="V1223" s="33" t="e">
        <f t="shared" si="213"/>
        <v>#N/A</v>
      </c>
      <c r="W1223" s="124">
        <f t="shared" si="214"/>
        <v>0</v>
      </c>
    </row>
    <row r="1224" spans="9:23" x14ac:dyDescent="0.25">
      <c r="I1224" s="31">
        <v>0</v>
      </c>
      <c r="J1224" s="121">
        <f t="shared" si="208"/>
        <v>0</v>
      </c>
      <c r="K1224" s="122" t="e">
        <f>MAX(0,($F1224-0+PV(a!$E$8/12,2*$U1224*a!$E$9,$W1224,0,1)))</f>
        <v>#N/A</v>
      </c>
      <c r="L1224" s="122" t="e">
        <f t="shared" si="215"/>
        <v>#N/A</v>
      </c>
      <c r="M1224" s="114" t="e">
        <f t="shared" si="216"/>
        <v>#N/A</v>
      </c>
      <c r="N1224" s="122" t="e">
        <f>-1*PMT(a!$E$8/12,2*$U1224*a!$E$9,$F1224-a!$E$4-$I1224,0,1)</f>
        <v>#N/A</v>
      </c>
      <c r="O1224" s="123" t="e">
        <f>-1*PMT(a!$E$8/12,2*$U1224*a!$E$9,$F1224-a!$E$4-$J1224,0,1)</f>
        <v>#N/A</v>
      </c>
      <c r="P1224" s="123" t="e">
        <f t="shared" si="209"/>
        <v>#N/A</v>
      </c>
      <c r="Q1224" s="123" t="e">
        <f t="shared" si="210"/>
        <v>#N/A</v>
      </c>
      <c r="R1224" s="114" t="e">
        <f>IF($M1224&lt;$I1224,"Error",IF(AND($K1224&gt;$J1224,$M1224&gt;$K1224),"Error",IF(AND($K1224&lt;$J1224,$M1224&gt;$J1224),"Error",-1*PMT(a!$E$8/12,2*$U1224*a!$E$9,$F1224-$M1224-a!$E$4,0,1))))</f>
        <v>#N/A</v>
      </c>
      <c r="S1224" s="32">
        <f t="shared" si="211"/>
        <v>1</v>
      </c>
      <c r="T1224" s="33" t="e">
        <f t="shared" si="212"/>
        <v>#N/A</v>
      </c>
      <c r="U1224" s="33" t="e">
        <f t="shared" ref="U1224:U1287" si="217">$T1224-(11/24)</f>
        <v>#N/A</v>
      </c>
      <c r="V1224" s="33" t="e">
        <f t="shared" si="213"/>
        <v>#N/A</v>
      </c>
      <c r="W1224" s="124">
        <f t="shared" si="214"/>
        <v>0</v>
      </c>
    </row>
    <row r="1225" spans="9:23" x14ac:dyDescent="0.25">
      <c r="I1225" s="31">
        <v>0</v>
      </c>
      <c r="J1225" s="121">
        <f t="shared" si="208"/>
        <v>0</v>
      </c>
      <c r="K1225" s="122" t="e">
        <f>MAX(0,($F1225-0+PV(a!$E$8/12,2*$U1225*a!$E$9,$W1225,0,1)))</f>
        <v>#N/A</v>
      </c>
      <c r="L1225" s="122" t="e">
        <f t="shared" si="215"/>
        <v>#N/A</v>
      </c>
      <c r="M1225" s="114" t="e">
        <f t="shared" si="216"/>
        <v>#N/A</v>
      </c>
      <c r="N1225" s="122" t="e">
        <f>-1*PMT(a!$E$8/12,2*$U1225*a!$E$9,$F1225-a!$E$4-$I1225,0,1)</f>
        <v>#N/A</v>
      </c>
      <c r="O1225" s="123" t="e">
        <f>-1*PMT(a!$E$8/12,2*$U1225*a!$E$9,$F1225-a!$E$4-$J1225,0,1)</f>
        <v>#N/A</v>
      </c>
      <c r="P1225" s="123" t="e">
        <f t="shared" si="209"/>
        <v>#N/A</v>
      </c>
      <c r="Q1225" s="123" t="e">
        <f t="shared" si="210"/>
        <v>#N/A</v>
      </c>
      <c r="R1225" s="114" t="e">
        <f>IF($M1225&lt;$I1225,"Error",IF(AND($K1225&gt;$J1225,$M1225&gt;$K1225),"Error",IF(AND($K1225&lt;$J1225,$M1225&gt;$J1225),"Error",-1*PMT(a!$E$8/12,2*$U1225*a!$E$9,$F1225-$M1225-a!$E$4,0,1))))</f>
        <v>#N/A</v>
      </c>
      <c r="S1225" s="32">
        <f t="shared" si="211"/>
        <v>1</v>
      </c>
      <c r="T1225" s="33" t="e">
        <f t="shared" si="212"/>
        <v>#N/A</v>
      </c>
      <c r="U1225" s="33" t="e">
        <f t="shared" si="217"/>
        <v>#N/A</v>
      </c>
      <c r="V1225" s="33" t="e">
        <f t="shared" si="213"/>
        <v>#N/A</v>
      </c>
      <c r="W1225" s="124">
        <f t="shared" si="214"/>
        <v>0</v>
      </c>
    </row>
    <row r="1226" spans="9:23" x14ac:dyDescent="0.25">
      <c r="I1226" s="31">
        <v>0</v>
      </c>
      <c r="J1226" s="121">
        <f t="shared" si="208"/>
        <v>0</v>
      </c>
      <c r="K1226" s="122" t="e">
        <f>MAX(0,($F1226-0+PV(a!$E$8/12,2*$U1226*a!$E$9,$W1226,0,1)))</f>
        <v>#N/A</v>
      </c>
      <c r="L1226" s="122" t="e">
        <f t="shared" si="215"/>
        <v>#N/A</v>
      </c>
      <c r="M1226" s="114" t="e">
        <f t="shared" si="216"/>
        <v>#N/A</v>
      </c>
      <c r="N1226" s="122" t="e">
        <f>-1*PMT(a!$E$8/12,2*$U1226*a!$E$9,$F1226-a!$E$4-$I1226,0,1)</f>
        <v>#N/A</v>
      </c>
      <c r="O1226" s="123" t="e">
        <f>-1*PMT(a!$E$8/12,2*$U1226*a!$E$9,$F1226-a!$E$4-$J1226,0,1)</f>
        <v>#N/A</v>
      </c>
      <c r="P1226" s="123" t="e">
        <f t="shared" si="209"/>
        <v>#N/A</v>
      </c>
      <c r="Q1226" s="123" t="e">
        <f t="shared" si="210"/>
        <v>#N/A</v>
      </c>
      <c r="R1226" s="114" t="e">
        <f>IF($M1226&lt;$I1226,"Error",IF(AND($K1226&gt;$J1226,$M1226&gt;$K1226),"Error",IF(AND($K1226&lt;$J1226,$M1226&gt;$J1226),"Error",-1*PMT(a!$E$8/12,2*$U1226*a!$E$9,$F1226-$M1226-a!$E$4,0,1))))</f>
        <v>#N/A</v>
      </c>
      <c r="S1226" s="32">
        <f t="shared" si="211"/>
        <v>1</v>
      </c>
      <c r="T1226" s="33" t="e">
        <f t="shared" si="212"/>
        <v>#N/A</v>
      </c>
      <c r="U1226" s="33" t="e">
        <f t="shared" si="217"/>
        <v>#N/A</v>
      </c>
      <c r="V1226" s="33" t="e">
        <f t="shared" si="213"/>
        <v>#N/A</v>
      </c>
      <c r="W1226" s="124">
        <f t="shared" si="214"/>
        <v>0</v>
      </c>
    </row>
    <row r="1227" spans="9:23" x14ac:dyDescent="0.25">
      <c r="I1227" s="31">
        <v>0</v>
      </c>
      <c r="J1227" s="121">
        <f t="shared" si="208"/>
        <v>0</v>
      </c>
      <c r="K1227" s="122" t="e">
        <f>MAX(0,($F1227-0+PV(a!$E$8/12,2*$U1227*a!$E$9,$W1227,0,1)))</f>
        <v>#N/A</v>
      </c>
      <c r="L1227" s="122" t="e">
        <f t="shared" si="215"/>
        <v>#N/A</v>
      </c>
      <c r="M1227" s="114" t="e">
        <f t="shared" si="216"/>
        <v>#N/A</v>
      </c>
      <c r="N1227" s="122" t="e">
        <f>-1*PMT(a!$E$8/12,2*$U1227*a!$E$9,$F1227-a!$E$4-$I1227,0,1)</f>
        <v>#N/A</v>
      </c>
      <c r="O1227" s="123" t="e">
        <f>-1*PMT(a!$E$8/12,2*$U1227*a!$E$9,$F1227-a!$E$4-$J1227,0,1)</f>
        <v>#N/A</v>
      </c>
      <c r="P1227" s="123" t="e">
        <f t="shared" si="209"/>
        <v>#N/A</v>
      </c>
      <c r="Q1227" s="123" t="e">
        <f t="shared" si="210"/>
        <v>#N/A</v>
      </c>
      <c r="R1227" s="114" t="e">
        <f>IF($M1227&lt;$I1227,"Error",IF(AND($K1227&gt;$J1227,$M1227&gt;$K1227),"Error",IF(AND($K1227&lt;$J1227,$M1227&gt;$J1227),"Error",-1*PMT(a!$E$8/12,2*$U1227*a!$E$9,$F1227-$M1227-a!$E$4,0,1))))</f>
        <v>#N/A</v>
      </c>
      <c r="S1227" s="32">
        <f t="shared" si="211"/>
        <v>1</v>
      </c>
      <c r="T1227" s="33" t="e">
        <f t="shared" si="212"/>
        <v>#N/A</v>
      </c>
      <c r="U1227" s="33" t="e">
        <f t="shared" si="217"/>
        <v>#N/A</v>
      </c>
      <c r="V1227" s="33" t="e">
        <f t="shared" si="213"/>
        <v>#N/A</v>
      </c>
      <c r="W1227" s="124">
        <f t="shared" si="214"/>
        <v>0</v>
      </c>
    </row>
    <row r="1228" spans="9:23" x14ac:dyDescent="0.25">
      <c r="I1228" s="31">
        <v>0</v>
      </c>
      <c r="J1228" s="121">
        <f t="shared" si="208"/>
        <v>0</v>
      </c>
      <c r="K1228" s="122" t="e">
        <f>MAX(0,($F1228-0+PV(a!$E$8/12,2*$U1228*a!$E$9,$W1228,0,1)))</f>
        <v>#N/A</v>
      </c>
      <c r="L1228" s="122" t="e">
        <f t="shared" si="215"/>
        <v>#N/A</v>
      </c>
      <c r="M1228" s="114" t="e">
        <f t="shared" si="216"/>
        <v>#N/A</v>
      </c>
      <c r="N1228" s="122" t="e">
        <f>-1*PMT(a!$E$8/12,2*$U1228*a!$E$9,$F1228-a!$E$4-$I1228,0,1)</f>
        <v>#N/A</v>
      </c>
      <c r="O1228" s="123" t="e">
        <f>-1*PMT(a!$E$8/12,2*$U1228*a!$E$9,$F1228-a!$E$4-$J1228,0,1)</f>
        <v>#N/A</v>
      </c>
      <c r="P1228" s="123" t="e">
        <f t="shared" si="209"/>
        <v>#N/A</v>
      </c>
      <c r="Q1228" s="123" t="e">
        <f t="shared" si="210"/>
        <v>#N/A</v>
      </c>
      <c r="R1228" s="114" t="e">
        <f>IF($M1228&lt;$I1228,"Error",IF(AND($K1228&gt;$J1228,$M1228&gt;$K1228),"Error",IF(AND($K1228&lt;$J1228,$M1228&gt;$J1228),"Error",-1*PMT(a!$E$8/12,2*$U1228*a!$E$9,$F1228-$M1228-a!$E$4,0,1))))</f>
        <v>#N/A</v>
      </c>
      <c r="S1228" s="32">
        <f t="shared" si="211"/>
        <v>1</v>
      </c>
      <c r="T1228" s="33" t="e">
        <f t="shared" si="212"/>
        <v>#N/A</v>
      </c>
      <c r="U1228" s="33" t="e">
        <f t="shared" si="217"/>
        <v>#N/A</v>
      </c>
      <c r="V1228" s="33" t="e">
        <f t="shared" si="213"/>
        <v>#N/A</v>
      </c>
      <c r="W1228" s="124">
        <f t="shared" si="214"/>
        <v>0</v>
      </c>
    </row>
    <row r="1229" spans="9:23" x14ac:dyDescent="0.25">
      <c r="I1229" s="31">
        <v>0</v>
      </c>
      <c r="J1229" s="121">
        <f t="shared" si="208"/>
        <v>0</v>
      </c>
      <c r="K1229" s="122" t="e">
        <f>MAX(0,($F1229-0+PV(a!$E$8/12,2*$U1229*a!$E$9,$W1229,0,1)))</f>
        <v>#N/A</v>
      </c>
      <c r="L1229" s="122" t="e">
        <f t="shared" si="215"/>
        <v>#N/A</v>
      </c>
      <c r="M1229" s="114" t="e">
        <f t="shared" si="216"/>
        <v>#N/A</v>
      </c>
      <c r="N1229" s="122" t="e">
        <f>-1*PMT(a!$E$8/12,2*$U1229*a!$E$9,$F1229-a!$E$4-$I1229,0,1)</f>
        <v>#N/A</v>
      </c>
      <c r="O1229" s="123" t="e">
        <f>-1*PMT(a!$E$8/12,2*$U1229*a!$E$9,$F1229-a!$E$4-$J1229,0,1)</f>
        <v>#N/A</v>
      </c>
      <c r="P1229" s="123" t="e">
        <f t="shared" si="209"/>
        <v>#N/A</v>
      </c>
      <c r="Q1229" s="123" t="e">
        <f t="shared" si="210"/>
        <v>#N/A</v>
      </c>
      <c r="R1229" s="114" t="e">
        <f>IF($M1229&lt;$I1229,"Error",IF(AND($K1229&gt;$J1229,$M1229&gt;$K1229),"Error",IF(AND($K1229&lt;$J1229,$M1229&gt;$J1229),"Error",-1*PMT(a!$E$8/12,2*$U1229*a!$E$9,$F1229-$M1229-a!$E$4,0,1))))</f>
        <v>#N/A</v>
      </c>
      <c r="S1229" s="32">
        <f t="shared" si="211"/>
        <v>1</v>
      </c>
      <c r="T1229" s="33" t="e">
        <f t="shared" si="212"/>
        <v>#N/A</v>
      </c>
      <c r="U1229" s="33" t="e">
        <f t="shared" si="217"/>
        <v>#N/A</v>
      </c>
      <c r="V1229" s="33" t="e">
        <f t="shared" si="213"/>
        <v>#N/A</v>
      </c>
      <c r="W1229" s="124">
        <f t="shared" si="214"/>
        <v>0</v>
      </c>
    </row>
    <row r="1230" spans="9:23" x14ac:dyDescent="0.25">
      <c r="I1230" s="31">
        <v>0</v>
      </c>
      <c r="J1230" s="121">
        <f t="shared" si="208"/>
        <v>0</v>
      </c>
      <c r="K1230" s="122" t="e">
        <f>MAX(0,($F1230-0+PV(a!$E$8/12,2*$U1230*a!$E$9,$W1230,0,1)))</f>
        <v>#N/A</v>
      </c>
      <c r="L1230" s="122" t="e">
        <f t="shared" si="215"/>
        <v>#N/A</v>
      </c>
      <c r="M1230" s="114" t="e">
        <f t="shared" si="216"/>
        <v>#N/A</v>
      </c>
      <c r="N1230" s="122" t="e">
        <f>-1*PMT(a!$E$8/12,2*$U1230*a!$E$9,$F1230-a!$E$4-$I1230,0,1)</f>
        <v>#N/A</v>
      </c>
      <c r="O1230" s="123" t="e">
        <f>-1*PMT(a!$E$8/12,2*$U1230*a!$E$9,$F1230-a!$E$4-$J1230,0,1)</f>
        <v>#N/A</v>
      </c>
      <c r="P1230" s="123" t="e">
        <f t="shared" si="209"/>
        <v>#N/A</v>
      </c>
      <c r="Q1230" s="123" t="e">
        <f t="shared" si="210"/>
        <v>#N/A</v>
      </c>
      <c r="R1230" s="114" t="e">
        <f>IF($M1230&lt;$I1230,"Error",IF(AND($K1230&gt;$J1230,$M1230&gt;$K1230),"Error",IF(AND($K1230&lt;$J1230,$M1230&gt;$J1230),"Error",-1*PMT(a!$E$8/12,2*$U1230*a!$E$9,$F1230-$M1230-a!$E$4,0,1))))</f>
        <v>#N/A</v>
      </c>
      <c r="S1230" s="32">
        <f t="shared" si="211"/>
        <v>1</v>
      </c>
      <c r="T1230" s="33" t="e">
        <f t="shared" si="212"/>
        <v>#N/A</v>
      </c>
      <c r="U1230" s="33" t="e">
        <f t="shared" si="217"/>
        <v>#N/A</v>
      </c>
      <c r="V1230" s="33" t="e">
        <f t="shared" si="213"/>
        <v>#N/A</v>
      </c>
      <c r="W1230" s="124">
        <f t="shared" si="214"/>
        <v>0</v>
      </c>
    </row>
    <row r="1231" spans="9:23" x14ac:dyDescent="0.25">
      <c r="I1231" s="31">
        <v>0</v>
      </c>
      <c r="J1231" s="121">
        <f t="shared" si="208"/>
        <v>0</v>
      </c>
      <c r="K1231" s="122" t="e">
        <f>MAX(0,($F1231-0+PV(a!$E$8/12,2*$U1231*a!$E$9,$W1231,0,1)))</f>
        <v>#N/A</v>
      </c>
      <c r="L1231" s="122" t="e">
        <f t="shared" si="215"/>
        <v>#N/A</v>
      </c>
      <c r="M1231" s="114" t="e">
        <f t="shared" si="216"/>
        <v>#N/A</v>
      </c>
      <c r="N1231" s="122" t="e">
        <f>-1*PMT(a!$E$8/12,2*$U1231*a!$E$9,$F1231-a!$E$4-$I1231,0,1)</f>
        <v>#N/A</v>
      </c>
      <c r="O1231" s="123" t="e">
        <f>-1*PMT(a!$E$8/12,2*$U1231*a!$E$9,$F1231-a!$E$4-$J1231,0,1)</f>
        <v>#N/A</v>
      </c>
      <c r="P1231" s="123" t="e">
        <f t="shared" si="209"/>
        <v>#N/A</v>
      </c>
      <c r="Q1231" s="123" t="e">
        <f t="shared" si="210"/>
        <v>#N/A</v>
      </c>
      <c r="R1231" s="114" t="e">
        <f>IF($M1231&lt;$I1231,"Error",IF(AND($K1231&gt;$J1231,$M1231&gt;$K1231),"Error",IF(AND($K1231&lt;$J1231,$M1231&gt;$J1231),"Error",-1*PMT(a!$E$8/12,2*$U1231*a!$E$9,$F1231-$M1231-a!$E$4,0,1))))</f>
        <v>#N/A</v>
      </c>
      <c r="S1231" s="32">
        <f t="shared" si="211"/>
        <v>1</v>
      </c>
      <c r="T1231" s="33" t="e">
        <f t="shared" si="212"/>
        <v>#N/A</v>
      </c>
      <c r="U1231" s="33" t="e">
        <f t="shared" si="217"/>
        <v>#N/A</v>
      </c>
      <c r="V1231" s="33" t="e">
        <f t="shared" si="213"/>
        <v>#N/A</v>
      </c>
      <c r="W1231" s="124">
        <f t="shared" si="214"/>
        <v>0</v>
      </c>
    </row>
    <row r="1232" spans="9:23" x14ac:dyDescent="0.25">
      <c r="I1232" s="31">
        <v>0</v>
      </c>
      <c r="J1232" s="121">
        <f t="shared" si="208"/>
        <v>0</v>
      </c>
      <c r="K1232" s="122" t="e">
        <f>MAX(0,($F1232-0+PV(a!$E$8/12,2*$U1232*a!$E$9,$W1232,0,1)))</f>
        <v>#N/A</v>
      </c>
      <c r="L1232" s="122" t="e">
        <f t="shared" si="215"/>
        <v>#N/A</v>
      </c>
      <c r="M1232" s="114" t="e">
        <f t="shared" si="216"/>
        <v>#N/A</v>
      </c>
      <c r="N1232" s="122" t="e">
        <f>-1*PMT(a!$E$8/12,2*$U1232*a!$E$9,$F1232-a!$E$4-$I1232,0,1)</f>
        <v>#N/A</v>
      </c>
      <c r="O1232" s="123" t="e">
        <f>-1*PMT(a!$E$8/12,2*$U1232*a!$E$9,$F1232-a!$E$4-$J1232,0,1)</f>
        <v>#N/A</v>
      </c>
      <c r="P1232" s="123" t="e">
        <f t="shared" si="209"/>
        <v>#N/A</v>
      </c>
      <c r="Q1232" s="123" t="e">
        <f t="shared" si="210"/>
        <v>#N/A</v>
      </c>
      <c r="R1232" s="114" t="e">
        <f>IF($M1232&lt;$I1232,"Error",IF(AND($K1232&gt;$J1232,$M1232&gt;$K1232),"Error",IF(AND($K1232&lt;$J1232,$M1232&gt;$J1232),"Error",-1*PMT(a!$E$8/12,2*$U1232*a!$E$9,$F1232-$M1232-a!$E$4,0,1))))</f>
        <v>#N/A</v>
      </c>
      <c r="S1232" s="32">
        <f t="shared" si="211"/>
        <v>1</v>
      </c>
      <c r="T1232" s="33" t="e">
        <f t="shared" si="212"/>
        <v>#N/A</v>
      </c>
      <c r="U1232" s="33" t="e">
        <f t="shared" si="217"/>
        <v>#N/A</v>
      </c>
      <c r="V1232" s="33" t="e">
        <f t="shared" si="213"/>
        <v>#N/A</v>
      </c>
      <c r="W1232" s="124">
        <f t="shared" si="214"/>
        <v>0</v>
      </c>
    </row>
    <row r="1233" spans="9:23" x14ac:dyDescent="0.25">
      <c r="I1233" s="31">
        <v>0</v>
      </c>
      <c r="J1233" s="121">
        <f t="shared" si="208"/>
        <v>0</v>
      </c>
      <c r="K1233" s="122" t="e">
        <f>MAX(0,($F1233-0+PV(a!$E$8/12,2*$U1233*a!$E$9,$W1233,0,1)))</f>
        <v>#N/A</v>
      </c>
      <c r="L1233" s="122" t="e">
        <f t="shared" si="215"/>
        <v>#N/A</v>
      </c>
      <c r="M1233" s="114" t="e">
        <f t="shared" si="216"/>
        <v>#N/A</v>
      </c>
      <c r="N1233" s="122" t="e">
        <f>-1*PMT(a!$E$8/12,2*$U1233*a!$E$9,$F1233-a!$E$4-$I1233,0,1)</f>
        <v>#N/A</v>
      </c>
      <c r="O1233" s="123" t="e">
        <f>-1*PMT(a!$E$8/12,2*$U1233*a!$E$9,$F1233-a!$E$4-$J1233,0,1)</f>
        <v>#N/A</v>
      </c>
      <c r="P1233" s="123" t="e">
        <f t="shared" si="209"/>
        <v>#N/A</v>
      </c>
      <c r="Q1233" s="123" t="e">
        <f t="shared" si="210"/>
        <v>#N/A</v>
      </c>
      <c r="R1233" s="114" t="e">
        <f>IF($M1233&lt;$I1233,"Error",IF(AND($K1233&gt;$J1233,$M1233&gt;$K1233),"Error",IF(AND($K1233&lt;$J1233,$M1233&gt;$J1233),"Error",-1*PMT(a!$E$8/12,2*$U1233*a!$E$9,$F1233-$M1233-a!$E$4,0,1))))</f>
        <v>#N/A</v>
      </c>
      <c r="S1233" s="32">
        <f t="shared" si="211"/>
        <v>1</v>
      </c>
      <c r="T1233" s="33" t="e">
        <f t="shared" si="212"/>
        <v>#N/A</v>
      </c>
      <c r="U1233" s="33" t="e">
        <f t="shared" si="217"/>
        <v>#N/A</v>
      </c>
      <c r="V1233" s="33" t="e">
        <f t="shared" si="213"/>
        <v>#N/A</v>
      </c>
      <c r="W1233" s="124">
        <f t="shared" si="214"/>
        <v>0</v>
      </c>
    </row>
    <row r="1234" spans="9:23" x14ac:dyDescent="0.25">
      <c r="I1234" s="31">
        <v>0</v>
      </c>
      <c r="J1234" s="121">
        <f t="shared" si="208"/>
        <v>0</v>
      </c>
      <c r="K1234" s="122" t="e">
        <f>MAX(0,($F1234-0+PV(a!$E$8/12,2*$U1234*a!$E$9,$W1234,0,1)))</f>
        <v>#N/A</v>
      </c>
      <c r="L1234" s="122" t="e">
        <f t="shared" si="215"/>
        <v>#N/A</v>
      </c>
      <c r="M1234" s="114" t="e">
        <f t="shared" si="216"/>
        <v>#N/A</v>
      </c>
      <c r="N1234" s="122" t="e">
        <f>-1*PMT(a!$E$8/12,2*$U1234*a!$E$9,$F1234-a!$E$4-$I1234,0,1)</f>
        <v>#N/A</v>
      </c>
      <c r="O1234" s="123" t="e">
        <f>-1*PMT(a!$E$8/12,2*$U1234*a!$E$9,$F1234-a!$E$4-$J1234,0,1)</f>
        <v>#N/A</v>
      </c>
      <c r="P1234" s="123" t="e">
        <f t="shared" si="209"/>
        <v>#N/A</v>
      </c>
      <c r="Q1234" s="123" t="e">
        <f t="shared" si="210"/>
        <v>#N/A</v>
      </c>
      <c r="R1234" s="114" t="e">
        <f>IF($M1234&lt;$I1234,"Error",IF(AND($K1234&gt;$J1234,$M1234&gt;$K1234),"Error",IF(AND($K1234&lt;$J1234,$M1234&gt;$J1234),"Error",-1*PMT(a!$E$8/12,2*$U1234*a!$E$9,$F1234-$M1234-a!$E$4,0,1))))</f>
        <v>#N/A</v>
      </c>
      <c r="S1234" s="32">
        <f t="shared" si="211"/>
        <v>1</v>
      </c>
      <c r="T1234" s="33" t="e">
        <f t="shared" si="212"/>
        <v>#N/A</v>
      </c>
      <c r="U1234" s="33" t="e">
        <f t="shared" si="217"/>
        <v>#N/A</v>
      </c>
      <c r="V1234" s="33" t="e">
        <f t="shared" si="213"/>
        <v>#N/A</v>
      </c>
      <c r="W1234" s="124">
        <f t="shared" si="214"/>
        <v>0</v>
      </c>
    </row>
    <row r="1235" spans="9:23" x14ac:dyDescent="0.25">
      <c r="I1235" s="31">
        <v>0</v>
      </c>
      <c r="J1235" s="121">
        <f t="shared" si="208"/>
        <v>0</v>
      </c>
      <c r="K1235" s="122" t="e">
        <f>MAX(0,($F1235-0+PV(a!$E$8/12,2*$U1235*a!$E$9,$W1235,0,1)))</f>
        <v>#N/A</v>
      </c>
      <c r="L1235" s="122" t="e">
        <f t="shared" si="215"/>
        <v>#N/A</v>
      </c>
      <c r="M1235" s="114" t="e">
        <f t="shared" si="216"/>
        <v>#N/A</v>
      </c>
      <c r="N1235" s="122" t="e">
        <f>-1*PMT(a!$E$8/12,2*$U1235*a!$E$9,$F1235-a!$E$4-$I1235,0,1)</f>
        <v>#N/A</v>
      </c>
      <c r="O1235" s="123" t="e">
        <f>-1*PMT(a!$E$8/12,2*$U1235*a!$E$9,$F1235-a!$E$4-$J1235,0,1)</f>
        <v>#N/A</v>
      </c>
      <c r="P1235" s="123" t="e">
        <f t="shared" si="209"/>
        <v>#N/A</v>
      </c>
      <c r="Q1235" s="123" t="e">
        <f t="shared" si="210"/>
        <v>#N/A</v>
      </c>
      <c r="R1235" s="114" t="e">
        <f>IF($M1235&lt;$I1235,"Error",IF(AND($K1235&gt;$J1235,$M1235&gt;$K1235),"Error",IF(AND($K1235&lt;$J1235,$M1235&gt;$J1235),"Error",-1*PMT(a!$E$8/12,2*$U1235*a!$E$9,$F1235-$M1235-a!$E$4,0,1))))</f>
        <v>#N/A</v>
      </c>
      <c r="S1235" s="32">
        <f t="shared" si="211"/>
        <v>1</v>
      </c>
      <c r="T1235" s="33" t="e">
        <f t="shared" si="212"/>
        <v>#N/A</v>
      </c>
      <c r="U1235" s="33" t="e">
        <f t="shared" si="217"/>
        <v>#N/A</v>
      </c>
      <c r="V1235" s="33" t="e">
        <f t="shared" si="213"/>
        <v>#N/A</v>
      </c>
      <c r="W1235" s="124">
        <f t="shared" si="214"/>
        <v>0</v>
      </c>
    </row>
    <row r="1236" spans="9:23" x14ac:dyDescent="0.25">
      <c r="I1236" s="31">
        <v>0</v>
      </c>
      <c r="J1236" s="121">
        <f t="shared" si="208"/>
        <v>0</v>
      </c>
      <c r="K1236" s="122" t="e">
        <f>MAX(0,($F1236-0+PV(a!$E$8/12,2*$U1236*a!$E$9,$W1236,0,1)))</f>
        <v>#N/A</v>
      </c>
      <c r="L1236" s="122" t="e">
        <f t="shared" si="215"/>
        <v>#N/A</v>
      </c>
      <c r="M1236" s="114" t="e">
        <f t="shared" si="216"/>
        <v>#N/A</v>
      </c>
      <c r="N1236" s="122" t="e">
        <f>-1*PMT(a!$E$8/12,2*$U1236*a!$E$9,$F1236-a!$E$4-$I1236,0,1)</f>
        <v>#N/A</v>
      </c>
      <c r="O1236" s="123" t="e">
        <f>-1*PMT(a!$E$8/12,2*$U1236*a!$E$9,$F1236-a!$E$4-$J1236,0,1)</f>
        <v>#N/A</v>
      </c>
      <c r="P1236" s="123" t="e">
        <f t="shared" si="209"/>
        <v>#N/A</v>
      </c>
      <c r="Q1236" s="123" t="e">
        <f t="shared" si="210"/>
        <v>#N/A</v>
      </c>
      <c r="R1236" s="114" t="e">
        <f>IF($M1236&lt;$I1236,"Error",IF(AND($K1236&gt;$J1236,$M1236&gt;$K1236),"Error",IF(AND($K1236&lt;$J1236,$M1236&gt;$J1236),"Error",-1*PMT(a!$E$8/12,2*$U1236*a!$E$9,$F1236-$M1236-a!$E$4,0,1))))</f>
        <v>#N/A</v>
      </c>
      <c r="S1236" s="32">
        <f t="shared" si="211"/>
        <v>1</v>
      </c>
      <c r="T1236" s="33" t="e">
        <f t="shared" si="212"/>
        <v>#N/A</v>
      </c>
      <c r="U1236" s="33" t="e">
        <f t="shared" si="217"/>
        <v>#N/A</v>
      </c>
      <c r="V1236" s="33" t="e">
        <f t="shared" si="213"/>
        <v>#N/A</v>
      </c>
      <c r="W1236" s="124">
        <f t="shared" si="214"/>
        <v>0</v>
      </c>
    </row>
    <row r="1237" spans="9:23" x14ac:dyDescent="0.25">
      <c r="I1237" s="31">
        <v>0</v>
      </c>
      <c r="J1237" s="121">
        <f t="shared" si="208"/>
        <v>0</v>
      </c>
      <c r="K1237" s="122" t="e">
        <f>MAX(0,($F1237-0+PV(a!$E$8/12,2*$U1237*a!$E$9,$W1237,0,1)))</f>
        <v>#N/A</v>
      </c>
      <c r="L1237" s="122" t="e">
        <f t="shared" si="215"/>
        <v>#N/A</v>
      </c>
      <c r="M1237" s="114" t="e">
        <f t="shared" si="216"/>
        <v>#N/A</v>
      </c>
      <c r="N1237" s="122" t="e">
        <f>-1*PMT(a!$E$8/12,2*$U1237*a!$E$9,$F1237-a!$E$4-$I1237,0,1)</f>
        <v>#N/A</v>
      </c>
      <c r="O1237" s="123" t="e">
        <f>-1*PMT(a!$E$8/12,2*$U1237*a!$E$9,$F1237-a!$E$4-$J1237,0,1)</f>
        <v>#N/A</v>
      </c>
      <c r="P1237" s="123" t="e">
        <f t="shared" si="209"/>
        <v>#N/A</v>
      </c>
      <c r="Q1237" s="123" t="e">
        <f t="shared" si="210"/>
        <v>#N/A</v>
      </c>
      <c r="R1237" s="114" t="e">
        <f>IF($M1237&lt;$I1237,"Error",IF(AND($K1237&gt;$J1237,$M1237&gt;$K1237),"Error",IF(AND($K1237&lt;$J1237,$M1237&gt;$J1237),"Error",-1*PMT(a!$E$8/12,2*$U1237*a!$E$9,$F1237-$M1237-a!$E$4,0,1))))</f>
        <v>#N/A</v>
      </c>
      <c r="S1237" s="32">
        <f t="shared" si="211"/>
        <v>1</v>
      </c>
      <c r="T1237" s="33" t="e">
        <f t="shared" si="212"/>
        <v>#N/A</v>
      </c>
      <c r="U1237" s="33" t="e">
        <f t="shared" si="217"/>
        <v>#N/A</v>
      </c>
      <c r="V1237" s="33" t="e">
        <f t="shared" si="213"/>
        <v>#N/A</v>
      </c>
      <c r="W1237" s="124">
        <f t="shared" si="214"/>
        <v>0</v>
      </c>
    </row>
    <row r="1238" spans="9:23" x14ac:dyDescent="0.25">
      <c r="I1238" s="31">
        <v>0</v>
      </c>
      <c r="J1238" s="121">
        <f t="shared" ref="J1238:J1301" si="218">F1238*0.25</f>
        <v>0</v>
      </c>
      <c r="K1238" s="122" t="e">
        <f>MAX(0,($F1238-0+PV(a!$E$8/12,2*$U1238*a!$E$9,$W1238,0,1)))</f>
        <v>#N/A</v>
      </c>
      <c r="L1238" s="122" t="e">
        <f t="shared" si="215"/>
        <v>#N/A</v>
      </c>
      <c r="M1238" s="114" t="e">
        <f t="shared" si="216"/>
        <v>#N/A</v>
      </c>
      <c r="N1238" s="122" t="e">
        <f>-1*PMT(a!$E$8/12,2*$U1238*a!$E$9,$F1238-a!$E$4-$I1238,0,1)</f>
        <v>#N/A</v>
      </c>
      <c r="O1238" s="123" t="e">
        <f>-1*PMT(a!$E$8/12,2*$U1238*a!$E$9,$F1238-a!$E$4-$J1238,0,1)</f>
        <v>#N/A</v>
      </c>
      <c r="P1238" s="123" t="e">
        <f t="shared" si="209"/>
        <v>#N/A</v>
      </c>
      <c r="Q1238" s="123" t="e">
        <f t="shared" si="210"/>
        <v>#N/A</v>
      </c>
      <c r="R1238" s="114" t="e">
        <f>IF($M1238&lt;$I1238,"Error",IF(AND($K1238&gt;$J1238,$M1238&gt;$K1238),"Error",IF(AND($K1238&lt;$J1238,$M1238&gt;$J1238),"Error",-1*PMT(a!$E$8/12,2*$U1238*a!$E$9,$F1238-$M1238-a!$E$4,0,1))))</f>
        <v>#N/A</v>
      </c>
      <c r="S1238" s="32">
        <f t="shared" si="211"/>
        <v>1</v>
      </c>
      <c r="T1238" s="33" t="e">
        <f t="shared" si="212"/>
        <v>#N/A</v>
      </c>
      <c r="U1238" s="33" t="e">
        <f t="shared" si="217"/>
        <v>#N/A</v>
      </c>
      <c r="V1238" s="33" t="e">
        <f t="shared" si="213"/>
        <v>#N/A</v>
      </c>
      <c r="W1238" s="124">
        <f t="shared" si="214"/>
        <v>0</v>
      </c>
    </row>
    <row r="1239" spans="9:23" x14ac:dyDescent="0.25">
      <c r="I1239" s="31">
        <v>0</v>
      </c>
      <c r="J1239" s="121">
        <f t="shared" si="218"/>
        <v>0</v>
      </c>
      <c r="K1239" s="122" t="e">
        <f>MAX(0,($F1239-0+PV(a!$E$8/12,2*$U1239*a!$E$9,$W1239,0,1)))</f>
        <v>#N/A</v>
      </c>
      <c r="L1239" s="122" t="e">
        <f t="shared" si="215"/>
        <v>#N/A</v>
      </c>
      <c r="M1239" s="114" t="e">
        <f t="shared" si="216"/>
        <v>#N/A</v>
      </c>
      <c r="N1239" s="122" t="e">
        <f>-1*PMT(a!$E$8/12,2*$U1239*a!$E$9,$F1239-a!$E$4-$I1239,0,1)</f>
        <v>#N/A</v>
      </c>
      <c r="O1239" s="123" t="e">
        <f>-1*PMT(a!$E$8/12,2*$U1239*a!$E$9,$F1239-a!$E$4-$J1239,0,1)</f>
        <v>#N/A</v>
      </c>
      <c r="P1239" s="123" t="e">
        <f t="shared" si="209"/>
        <v>#N/A</v>
      </c>
      <c r="Q1239" s="123" t="e">
        <f t="shared" si="210"/>
        <v>#N/A</v>
      </c>
      <c r="R1239" s="114" t="e">
        <f>IF($M1239&lt;$I1239,"Error",IF(AND($K1239&gt;$J1239,$M1239&gt;$K1239),"Error",IF(AND($K1239&lt;$J1239,$M1239&gt;$J1239),"Error",-1*PMT(a!$E$8/12,2*$U1239*a!$E$9,$F1239-$M1239-a!$E$4,0,1))))</f>
        <v>#N/A</v>
      </c>
      <c r="S1239" s="32">
        <f t="shared" si="211"/>
        <v>1</v>
      </c>
      <c r="T1239" s="33" t="e">
        <f t="shared" si="212"/>
        <v>#N/A</v>
      </c>
      <c r="U1239" s="33" t="e">
        <f t="shared" si="217"/>
        <v>#N/A</v>
      </c>
      <c r="V1239" s="33" t="e">
        <f t="shared" si="213"/>
        <v>#N/A</v>
      </c>
      <c r="W1239" s="124">
        <f t="shared" si="214"/>
        <v>0</v>
      </c>
    </row>
    <row r="1240" spans="9:23" x14ac:dyDescent="0.25">
      <c r="I1240" s="31">
        <v>0</v>
      </c>
      <c r="J1240" s="121">
        <f t="shared" si="218"/>
        <v>0</v>
      </c>
      <c r="K1240" s="122" t="e">
        <f>MAX(0,($F1240-0+PV(a!$E$8/12,2*$U1240*a!$E$9,$W1240,0,1)))</f>
        <v>#N/A</v>
      </c>
      <c r="L1240" s="122" t="e">
        <f t="shared" si="215"/>
        <v>#N/A</v>
      </c>
      <c r="M1240" s="114" t="e">
        <f t="shared" si="216"/>
        <v>#N/A</v>
      </c>
      <c r="N1240" s="122" t="e">
        <f>-1*PMT(a!$E$8/12,2*$U1240*a!$E$9,$F1240-a!$E$4-$I1240,0,1)</f>
        <v>#N/A</v>
      </c>
      <c r="O1240" s="123" t="e">
        <f>-1*PMT(a!$E$8/12,2*$U1240*a!$E$9,$F1240-a!$E$4-$J1240,0,1)</f>
        <v>#N/A</v>
      </c>
      <c r="P1240" s="123" t="e">
        <f t="shared" si="209"/>
        <v>#N/A</v>
      </c>
      <c r="Q1240" s="123" t="e">
        <f t="shared" si="210"/>
        <v>#N/A</v>
      </c>
      <c r="R1240" s="114" t="e">
        <f>IF($M1240&lt;$I1240,"Error",IF(AND($K1240&gt;$J1240,$M1240&gt;$K1240),"Error",IF(AND($K1240&lt;$J1240,$M1240&gt;$J1240),"Error",-1*PMT(a!$E$8/12,2*$U1240*a!$E$9,$F1240-$M1240-a!$E$4,0,1))))</f>
        <v>#N/A</v>
      </c>
      <c r="S1240" s="32">
        <f t="shared" si="211"/>
        <v>1</v>
      </c>
      <c r="T1240" s="33" t="e">
        <f t="shared" si="212"/>
        <v>#N/A</v>
      </c>
      <c r="U1240" s="33" t="e">
        <f t="shared" si="217"/>
        <v>#N/A</v>
      </c>
      <c r="V1240" s="33" t="e">
        <f t="shared" si="213"/>
        <v>#N/A</v>
      </c>
      <c r="W1240" s="124">
        <f t="shared" si="214"/>
        <v>0</v>
      </c>
    </row>
    <row r="1241" spans="9:23" x14ac:dyDescent="0.25">
      <c r="I1241" s="31">
        <v>0</v>
      </c>
      <c r="J1241" s="121">
        <f t="shared" si="218"/>
        <v>0</v>
      </c>
      <c r="K1241" s="122" t="e">
        <f>MAX(0,($F1241-0+PV(a!$E$8/12,2*$U1241*a!$E$9,$W1241,0,1)))</f>
        <v>#N/A</v>
      </c>
      <c r="L1241" s="122" t="e">
        <f t="shared" si="215"/>
        <v>#N/A</v>
      </c>
      <c r="M1241" s="114" t="e">
        <f t="shared" si="216"/>
        <v>#N/A</v>
      </c>
      <c r="N1241" s="122" t="e">
        <f>-1*PMT(a!$E$8/12,2*$U1241*a!$E$9,$F1241-a!$E$4-$I1241,0,1)</f>
        <v>#N/A</v>
      </c>
      <c r="O1241" s="123" t="e">
        <f>-1*PMT(a!$E$8/12,2*$U1241*a!$E$9,$F1241-a!$E$4-$J1241,0,1)</f>
        <v>#N/A</v>
      </c>
      <c r="P1241" s="123" t="e">
        <f t="shared" si="209"/>
        <v>#N/A</v>
      </c>
      <c r="Q1241" s="123" t="e">
        <f t="shared" si="210"/>
        <v>#N/A</v>
      </c>
      <c r="R1241" s="114" t="e">
        <f>IF($M1241&lt;$I1241,"Error",IF(AND($K1241&gt;$J1241,$M1241&gt;$K1241),"Error",IF(AND($K1241&lt;$J1241,$M1241&gt;$J1241),"Error",-1*PMT(a!$E$8/12,2*$U1241*a!$E$9,$F1241-$M1241-a!$E$4,0,1))))</f>
        <v>#N/A</v>
      </c>
      <c r="S1241" s="32">
        <f t="shared" si="211"/>
        <v>1</v>
      </c>
      <c r="T1241" s="33" t="e">
        <f t="shared" si="212"/>
        <v>#N/A</v>
      </c>
      <c r="U1241" s="33" t="e">
        <f t="shared" si="217"/>
        <v>#N/A</v>
      </c>
      <c r="V1241" s="33" t="e">
        <f t="shared" si="213"/>
        <v>#N/A</v>
      </c>
      <c r="W1241" s="124">
        <f t="shared" si="214"/>
        <v>0</v>
      </c>
    </row>
    <row r="1242" spans="9:23" x14ac:dyDescent="0.25">
      <c r="I1242" s="31">
        <v>0</v>
      </c>
      <c r="J1242" s="121">
        <f t="shared" si="218"/>
        <v>0</v>
      </c>
      <c r="K1242" s="122" t="e">
        <f>MAX(0,($F1242-0+PV(a!$E$8/12,2*$U1242*a!$E$9,$W1242,0,1)))</f>
        <v>#N/A</v>
      </c>
      <c r="L1242" s="122" t="e">
        <f t="shared" si="215"/>
        <v>#N/A</v>
      </c>
      <c r="M1242" s="114" t="e">
        <f t="shared" si="216"/>
        <v>#N/A</v>
      </c>
      <c r="N1242" s="122" t="e">
        <f>-1*PMT(a!$E$8/12,2*$U1242*a!$E$9,$F1242-a!$E$4-$I1242,0,1)</f>
        <v>#N/A</v>
      </c>
      <c r="O1242" s="123" t="e">
        <f>-1*PMT(a!$E$8/12,2*$U1242*a!$E$9,$F1242-a!$E$4-$J1242,0,1)</f>
        <v>#N/A</v>
      </c>
      <c r="P1242" s="123" t="e">
        <f t="shared" si="209"/>
        <v>#N/A</v>
      </c>
      <c r="Q1242" s="123" t="e">
        <f t="shared" si="210"/>
        <v>#N/A</v>
      </c>
      <c r="R1242" s="114" t="e">
        <f>IF($M1242&lt;$I1242,"Error",IF(AND($K1242&gt;$J1242,$M1242&gt;$K1242),"Error",IF(AND($K1242&lt;$J1242,$M1242&gt;$J1242),"Error",-1*PMT(a!$E$8/12,2*$U1242*a!$E$9,$F1242-$M1242-a!$E$4,0,1))))</f>
        <v>#N/A</v>
      </c>
      <c r="S1242" s="32">
        <f t="shared" si="211"/>
        <v>1</v>
      </c>
      <c r="T1242" s="33" t="e">
        <f t="shared" si="212"/>
        <v>#N/A</v>
      </c>
      <c r="U1242" s="33" t="e">
        <f t="shared" si="217"/>
        <v>#N/A</v>
      </c>
      <c r="V1242" s="33" t="e">
        <f t="shared" si="213"/>
        <v>#N/A</v>
      </c>
      <c r="W1242" s="124">
        <f t="shared" si="214"/>
        <v>0</v>
      </c>
    </row>
    <row r="1243" spans="9:23" x14ac:dyDescent="0.25">
      <c r="I1243" s="31">
        <v>0</v>
      </c>
      <c r="J1243" s="121">
        <f t="shared" si="218"/>
        <v>0</v>
      </c>
      <c r="K1243" s="122" t="e">
        <f>MAX(0,($F1243-0+PV(a!$E$8/12,2*$U1243*a!$E$9,$W1243,0,1)))</f>
        <v>#N/A</v>
      </c>
      <c r="L1243" s="122" t="e">
        <f t="shared" si="215"/>
        <v>#N/A</v>
      </c>
      <c r="M1243" s="114" t="e">
        <f t="shared" si="216"/>
        <v>#N/A</v>
      </c>
      <c r="N1243" s="122" t="e">
        <f>-1*PMT(a!$E$8/12,2*$U1243*a!$E$9,$F1243-a!$E$4-$I1243,0,1)</f>
        <v>#N/A</v>
      </c>
      <c r="O1243" s="123" t="e">
        <f>-1*PMT(a!$E$8/12,2*$U1243*a!$E$9,$F1243-a!$E$4-$J1243,0,1)</f>
        <v>#N/A</v>
      </c>
      <c r="P1243" s="123" t="e">
        <f t="shared" si="209"/>
        <v>#N/A</v>
      </c>
      <c r="Q1243" s="123" t="e">
        <f t="shared" si="210"/>
        <v>#N/A</v>
      </c>
      <c r="R1243" s="114" t="e">
        <f>IF($M1243&lt;$I1243,"Error",IF(AND($K1243&gt;$J1243,$M1243&gt;$K1243),"Error",IF(AND($K1243&lt;$J1243,$M1243&gt;$J1243),"Error",-1*PMT(a!$E$8/12,2*$U1243*a!$E$9,$F1243-$M1243-a!$E$4,0,1))))</f>
        <v>#N/A</v>
      </c>
      <c r="S1243" s="32">
        <f t="shared" si="211"/>
        <v>1</v>
      </c>
      <c r="T1243" s="33" t="e">
        <f t="shared" si="212"/>
        <v>#N/A</v>
      </c>
      <c r="U1243" s="33" t="e">
        <f t="shared" si="217"/>
        <v>#N/A</v>
      </c>
      <c r="V1243" s="33" t="e">
        <f t="shared" si="213"/>
        <v>#N/A</v>
      </c>
      <c r="W1243" s="124">
        <f t="shared" si="214"/>
        <v>0</v>
      </c>
    </row>
    <row r="1244" spans="9:23" x14ac:dyDescent="0.25">
      <c r="I1244" s="31">
        <v>0</v>
      </c>
      <c r="J1244" s="121">
        <f t="shared" si="218"/>
        <v>0</v>
      </c>
      <c r="K1244" s="122" t="e">
        <f>MAX(0,($F1244-0+PV(a!$E$8/12,2*$U1244*a!$E$9,$W1244,0,1)))</f>
        <v>#N/A</v>
      </c>
      <c r="L1244" s="122" t="e">
        <f t="shared" si="215"/>
        <v>#N/A</v>
      </c>
      <c r="M1244" s="114" t="e">
        <f t="shared" si="216"/>
        <v>#N/A</v>
      </c>
      <c r="N1244" s="122" t="e">
        <f>-1*PMT(a!$E$8/12,2*$U1244*a!$E$9,$F1244-a!$E$4-$I1244,0,1)</f>
        <v>#N/A</v>
      </c>
      <c r="O1244" s="123" t="e">
        <f>-1*PMT(a!$E$8/12,2*$U1244*a!$E$9,$F1244-a!$E$4-$J1244,0,1)</f>
        <v>#N/A</v>
      </c>
      <c r="P1244" s="123" t="e">
        <f t="shared" si="209"/>
        <v>#N/A</v>
      </c>
      <c r="Q1244" s="123" t="e">
        <f t="shared" si="210"/>
        <v>#N/A</v>
      </c>
      <c r="R1244" s="114" t="e">
        <f>IF($M1244&lt;$I1244,"Error",IF(AND($K1244&gt;$J1244,$M1244&gt;$K1244),"Error",IF(AND($K1244&lt;$J1244,$M1244&gt;$J1244),"Error",-1*PMT(a!$E$8/12,2*$U1244*a!$E$9,$F1244-$M1244-a!$E$4,0,1))))</f>
        <v>#N/A</v>
      </c>
      <c r="S1244" s="32">
        <f t="shared" si="211"/>
        <v>1</v>
      </c>
      <c r="T1244" s="33" t="e">
        <f t="shared" si="212"/>
        <v>#N/A</v>
      </c>
      <c r="U1244" s="33" t="e">
        <f t="shared" si="217"/>
        <v>#N/A</v>
      </c>
      <c r="V1244" s="33" t="e">
        <f t="shared" si="213"/>
        <v>#N/A</v>
      </c>
      <c r="W1244" s="124">
        <f t="shared" si="214"/>
        <v>0</v>
      </c>
    </row>
    <row r="1245" spans="9:23" x14ac:dyDescent="0.25">
      <c r="I1245" s="31">
        <v>0</v>
      </c>
      <c r="J1245" s="121">
        <f t="shared" si="218"/>
        <v>0</v>
      </c>
      <c r="K1245" s="122" t="e">
        <f>MAX(0,($F1245-0+PV(a!$E$8/12,2*$U1245*a!$E$9,$W1245,0,1)))</f>
        <v>#N/A</v>
      </c>
      <c r="L1245" s="122" t="e">
        <f t="shared" si="215"/>
        <v>#N/A</v>
      </c>
      <c r="M1245" s="114" t="e">
        <f t="shared" si="216"/>
        <v>#N/A</v>
      </c>
      <c r="N1245" s="122" t="e">
        <f>-1*PMT(a!$E$8/12,2*$U1245*a!$E$9,$F1245-a!$E$4-$I1245,0,1)</f>
        <v>#N/A</v>
      </c>
      <c r="O1245" s="123" t="e">
        <f>-1*PMT(a!$E$8/12,2*$U1245*a!$E$9,$F1245-a!$E$4-$J1245,0,1)</f>
        <v>#N/A</v>
      </c>
      <c r="P1245" s="123" t="e">
        <f t="shared" si="209"/>
        <v>#N/A</v>
      </c>
      <c r="Q1245" s="123" t="e">
        <f t="shared" si="210"/>
        <v>#N/A</v>
      </c>
      <c r="R1245" s="114" t="e">
        <f>IF($M1245&lt;$I1245,"Error",IF(AND($K1245&gt;$J1245,$M1245&gt;$K1245),"Error",IF(AND($K1245&lt;$J1245,$M1245&gt;$J1245),"Error",-1*PMT(a!$E$8/12,2*$U1245*a!$E$9,$F1245-$M1245-a!$E$4,0,1))))</f>
        <v>#N/A</v>
      </c>
      <c r="S1245" s="32">
        <f t="shared" si="211"/>
        <v>1</v>
      </c>
      <c r="T1245" s="33" t="e">
        <f t="shared" si="212"/>
        <v>#N/A</v>
      </c>
      <c r="U1245" s="33" t="e">
        <f t="shared" si="217"/>
        <v>#N/A</v>
      </c>
      <c r="V1245" s="33" t="e">
        <f t="shared" si="213"/>
        <v>#N/A</v>
      </c>
      <c r="W1245" s="124">
        <f t="shared" si="214"/>
        <v>0</v>
      </c>
    </row>
    <row r="1246" spans="9:23" x14ac:dyDescent="0.25">
      <c r="I1246" s="31">
        <v>0</v>
      </c>
      <c r="J1246" s="121">
        <f t="shared" si="218"/>
        <v>0</v>
      </c>
      <c r="K1246" s="122" t="e">
        <f>MAX(0,($F1246-0+PV(a!$E$8/12,2*$U1246*a!$E$9,$W1246,0,1)))</f>
        <v>#N/A</v>
      </c>
      <c r="L1246" s="122" t="e">
        <f t="shared" si="215"/>
        <v>#N/A</v>
      </c>
      <c r="M1246" s="114" t="e">
        <f t="shared" si="216"/>
        <v>#N/A</v>
      </c>
      <c r="N1246" s="122" t="e">
        <f>-1*PMT(a!$E$8/12,2*$U1246*a!$E$9,$F1246-a!$E$4-$I1246,0,1)</f>
        <v>#N/A</v>
      </c>
      <c r="O1246" s="123" t="e">
        <f>-1*PMT(a!$E$8/12,2*$U1246*a!$E$9,$F1246-a!$E$4-$J1246,0,1)</f>
        <v>#N/A</v>
      </c>
      <c r="P1246" s="123" t="e">
        <f t="shared" si="209"/>
        <v>#N/A</v>
      </c>
      <c r="Q1246" s="123" t="e">
        <f t="shared" si="210"/>
        <v>#N/A</v>
      </c>
      <c r="R1246" s="114" t="e">
        <f>IF($M1246&lt;$I1246,"Error",IF(AND($K1246&gt;$J1246,$M1246&gt;$K1246),"Error",IF(AND($K1246&lt;$J1246,$M1246&gt;$J1246),"Error",-1*PMT(a!$E$8/12,2*$U1246*a!$E$9,$F1246-$M1246-a!$E$4,0,1))))</f>
        <v>#N/A</v>
      </c>
      <c r="S1246" s="32">
        <f t="shared" si="211"/>
        <v>1</v>
      </c>
      <c r="T1246" s="33" t="e">
        <f t="shared" si="212"/>
        <v>#N/A</v>
      </c>
      <c r="U1246" s="33" t="e">
        <f t="shared" si="217"/>
        <v>#N/A</v>
      </c>
      <c r="V1246" s="33" t="e">
        <f t="shared" si="213"/>
        <v>#N/A</v>
      </c>
      <c r="W1246" s="124">
        <f t="shared" si="214"/>
        <v>0</v>
      </c>
    </row>
    <row r="1247" spans="9:23" x14ac:dyDescent="0.25">
      <c r="I1247" s="31">
        <v>0</v>
      </c>
      <c r="J1247" s="121">
        <f t="shared" si="218"/>
        <v>0</v>
      </c>
      <c r="K1247" s="122" t="e">
        <f>MAX(0,($F1247-0+PV(a!$E$8/12,2*$U1247*a!$E$9,$W1247,0,1)))</f>
        <v>#N/A</v>
      </c>
      <c r="L1247" s="122" t="e">
        <f t="shared" si="215"/>
        <v>#N/A</v>
      </c>
      <c r="M1247" s="114" t="e">
        <f t="shared" si="216"/>
        <v>#N/A</v>
      </c>
      <c r="N1247" s="122" t="e">
        <f>-1*PMT(a!$E$8/12,2*$U1247*a!$E$9,$F1247-a!$E$4-$I1247,0,1)</f>
        <v>#N/A</v>
      </c>
      <c r="O1247" s="123" t="e">
        <f>-1*PMT(a!$E$8/12,2*$U1247*a!$E$9,$F1247-a!$E$4-$J1247,0,1)</f>
        <v>#N/A</v>
      </c>
      <c r="P1247" s="123" t="e">
        <f t="shared" si="209"/>
        <v>#N/A</v>
      </c>
      <c r="Q1247" s="123" t="e">
        <f t="shared" si="210"/>
        <v>#N/A</v>
      </c>
      <c r="R1247" s="114" t="e">
        <f>IF($M1247&lt;$I1247,"Error",IF(AND($K1247&gt;$J1247,$M1247&gt;$K1247),"Error",IF(AND($K1247&lt;$J1247,$M1247&gt;$J1247),"Error",-1*PMT(a!$E$8/12,2*$U1247*a!$E$9,$F1247-$M1247-a!$E$4,0,1))))</f>
        <v>#N/A</v>
      </c>
      <c r="S1247" s="32">
        <f t="shared" si="211"/>
        <v>1</v>
      </c>
      <c r="T1247" s="33" t="e">
        <f t="shared" si="212"/>
        <v>#N/A</v>
      </c>
      <c r="U1247" s="33" t="e">
        <f t="shared" si="217"/>
        <v>#N/A</v>
      </c>
      <c r="V1247" s="33" t="e">
        <f t="shared" si="213"/>
        <v>#N/A</v>
      </c>
      <c r="W1247" s="124">
        <f t="shared" si="214"/>
        <v>0</v>
      </c>
    </row>
    <row r="1248" spans="9:23" x14ac:dyDescent="0.25">
      <c r="I1248" s="31">
        <v>0</v>
      </c>
      <c r="J1248" s="121">
        <f t="shared" si="218"/>
        <v>0</v>
      </c>
      <c r="K1248" s="122" t="e">
        <f>MAX(0,($F1248-0+PV(a!$E$8/12,2*$U1248*a!$E$9,$W1248,0,1)))</f>
        <v>#N/A</v>
      </c>
      <c r="L1248" s="122" t="e">
        <f t="shared" si="215"/>
        <v>#N/A</v>
      </c>
      <c r="M1248" s="114" t="e">
        <f t="shared" si="216"/>
        <v>#N/A</v>
      </c>
      <c r="N1248" s="122" t="e">
        <f>-1*PMT(a!$E$8/12,2*$U1248*a!$E$9,$F1248-a!$E$4-$I1248,0,1)</f>
        <v>#N/A</v>
      </c>
      <c r="O1248" s="123" t="e">
        <f>-1*PMT(a!$E$8/12,2*$U1248*a!$E$9,$F1248-a!$E$4-$J1248,0,1)</f>
        <v>#N/A</v>
      </c>
      <c r="P1248" s="123" t="e">
        <f t="shared" si="209"/>
        <v>#N/A</v>
      </c>
      <c r="Q1248" s="123" t="e">
        <f t="shared" si="210"/>
        <v>#N/A</v>
      </c>
      <c r="R1248" s="114" t="e">
        <f>IF($M1248&lt;$I1248,"Error",IF(AND($K1248&gt;$J1248,$M1248&gt;$K1248),"Error",IF(AND($K1248&lt;$J1248,$M1248&gt;$J1248),"Error",-1*PMT(a!$E$8/12,2*$U1248*a!$E$9,$F1248-$M1248-a!$E$4,0,1))))</f>
        <v>#N/A</v>
      </c>
      <c r="S1248" s="32">
        <f t="shared" si="211"/>
        <v>1</v>
      </c>
      <c r="T1248" s="33" t="e">
        <f t="shared" si="212"/>
        <v>#N/A</v>
      </c>
      <c r="U1248" s="33" t="e">
        <f t="shared" si="217"/>
        <v>#N/A</v>
      </c>
      <c r="V1248" s="33" t="e">
        <f t="shared" si="213"/>
        <v>#N/A</v>
      </c>
      <c r="W1248" s="124">
        <f t="shared" si="214"/>
        <v>0</v>
      </c>
    </row>
    <row r="1249" spans="9:23" x14ac:dyDescent="0.25">
      <c r="I1249" s="31">
        <v>0</v>
      </c>
      <c r="J1249" s="121">
        <f t="shared" si="218"/>
        <v>0</v>
      </c>
      <c r="K1249" s="122" t="e">
        <f>MAX(0,($F1249-0+PV(a!$E$8/12,2*$U1249*a!$E$9,$W1249,0,1)))</f>
        <v>#N/A</v>
      </c>
      <c r="L1249" s="122" t="e">
        <f t="shared" si="215"/>
        <v>#N/A</v>
      </c>
      <c r="M1249" s="114" t="e">
        <f t="shared" si="216"/>
        <v>#N/A</v>
      </c>
      <c r="N1249" s="122" t="e">
        <f>-1*PMT(a!$E$8/12,2*$U1249*a!$E$9,$F1249-a!$E$4-$I1249,0,1)</f>
        <v>#N/A</v>
      </c>
      <c r="O1249" s="123" t="e">
        <f>-1*PMT(a!$E$8/12,2*$U1249*a!$E$9,$F1249-a!$E$4-$J1249,0,1)</f>
        <v>#N/A</v>
      </c>
      <c r="P1249" s="123" t="e">
        <f t="shared" si="209"/>
        <v>#N/A</v>
      </c>
      <c r="Q1249" s="123" t="e">
        <f t="shared" si="210"/>
        <v>#N/A</v>
      </c>
      <c r="R1249" s="114" t="e">
        <f>IF($M1249&lt;$I1249,"Error",IF(AND($K1249&gt;$J1249,$M1249&gt;$K1249),"Error",IF(AND($K1249&lt;$J1249,$M1249&gt;$J1249),"Error",-1*PMT(a!$E$8/12,2*$U1249*a!$E$9,$F1249-$M1249-a!$E$4,0,1))))</f>
        <v>#N/A</v>
      </c>
      <c r="S1249" s="32">
        <f t="shared" si="211"/>
        <v>1</v>
      </c>
      <c r="T1249" s="33" t="e">
        <f t="shared" si="212"/>
        <v>#N/A</v>
      </c>
      <c r="U1249" s="33" t="e">
        <f t="shared" si="217"/>
        <v>#N/A</v>
      </c>
      <c r="V1249" s="33" t="e">
        <f t="shared" si="213"/>
        <v>#N/A</v>
      </c>
      <c r="W1249" s="124">
        <f t="shared" si="214"/>
        <v>0</v>
      </c>
    </row>
    <row r="1250" spans="9:23" x14ac:dyDescent="0.25">
      <c r="I1250" s="31">
        <v>0</v>
      </c>
      <c r="J1250" s="121">
        <f t="shared" si="218"/>
        <v>0</v>
      </c>
      <c r="K1250" s="122" t="e">
        <f>MAX(0,($F1250-0+PV(a!$E$8/12,2*$U1250*a!$E$9,$W1250,0,1)))</f>
        <v>#N/A</v>
      </c>
      <c r="L1250" s="122" t="e">
        <f t="shared" si="215"/>
        <v>#N/A</v>
      </c>
      <c r="M1250" s="114" t="e">
        <f t="shared" si="216"/>
        <v>#N/A</v>
      </c>
      <c r="N1250" s="122" t="e">
        <f>-1*PMT(a!$E$8/12,2*$U1250*a!$E$9,$F1250-a!$E$4-$I1250,0,1)</f>
        <v>#N/A</v>
      </c>
      <c r="O1250" s="123" t="e">
        <f>-1*PMT(a!$E$8/12,2*$U1250*a!$E$9,$F1250-a!$E$4-$J1250,0,1)</f>
        <v>#N/A</v>
      </c>
      <c r="P1250" s="123" t="e">
        <f t="shared" si="209"/>
        <v>#N/A</v>
      </c>
      <c r="Q1250" s="123" t="e">
        <f t="shared" si="210"/>
        <v>#N/A</v>
      </c>
      <c r="R1250" s="114" t="e">
        <f>IF($M1250&lt;$I1250,"Error",IF(AND($K1250&gt;$J1250,$M1250&gt;$K1250),"Error",IF(AND($K1250&lt;$J1250,$M1250&gt;$J1250),"Error",-1*PMT(a!$E$8/12,2*$U1250*a!$E$9,$F1250-$M1250-a!$E$4,0,1))))</f>
        <v>#N/A</v>
      </c>
      <c r="S1250" s="32">
        <f t="shared" si="211"/>
        <v>1</v>
      </c>
      <c r="T1250" s="33" t="e">
        <f t="shared" si="212"/>
        <v>#N/A</v>
      </c>
      <c r="U1250" s="33" t="e">
        <f t="shared" si="217"/>
        <v>#N/A</v>
      </c>
      <c r="V1250" s="33" t="e">
        <f t="shared" si="213"/>
        <v>#N/A</v>
      </c>
      <c r="W1250" s="124">
        <f t="shared" si="214"/>
        <v>0</v>
      </c>
    </row>
    <row r="1251" spans="9:23" x14ac:dyDescent="0.25">
      <c r="I1251" s="31">
        <v>0</v>
      </c>
      <c r="J1251" s="121">
        <f t="shared" si="218"/>
        <v>0</v>
      </c>
      <c r="K1251" s="122" t="e">
        <f>MAX(0,($F1251-0+PV(a!$E$8/12,2*$U1251*a!$E$9,$W1251,0,1)))</f>
        <v>#N/A</v>
      </c>
      <c r="L1251" s="122" t="e">
        <f t="shared" si="215"/>
        <v>#N/A</v>
      </c>
      <c r="M1251" s="114" t="e">
        <f t="shared" si="216"/>
        <v>#N/A</v>
      </c>
      <c r="N1251" s="122" t="e">
        <f>-1*PMT(a!$E$8/12,2*$U1251*a!$E$9,$F1251-a!$E$4-$I1251,0,1)</f>
        <v>#N/A</v>
      </c>
      <c r="O1251" s="123" t="e">
        <f>-1*PMT(a!$E$8/12,2*$U1251*a!$E$9,$F1251-a!$E$4-$J1251,0,1)</f>
        <v>#N/A</v>
      </c>
      <c r="P1251" s="123" t="e">
        <f t="shared" si="209"/>
        <v>#N/A</v>
      </c>
      <c r="Q1251" s="123" t="e">
        <f t="shared" si="210"/>
        <v>#N/A</v>
      </c>
      <c r="R1251" s="114" t="e">
        <f>IF($M1251&lt;$I1251,"Error",IF(AND($K1251&gt;$J1251,$M1251&gt;$K1251),"Error",IF(AND($K1251&lt;$J1251,$M1251&gt;$J1251),"Error",-1*PMT(a!$E$8/12,2*$U1251*a!$E$9,$F1251-$M1251-a!$E$4,0,1))))</f>
        <v>#N/A</v>
      </c>
      <c r="S1251" s="32">
        <f t="shared" si="211"/>
        <v>1</v>
      </c>
      <c r="T1251" s="33" t="e">
        <f t="shared" si="212"/>
        <v>#N/A</v>
      </c>
      <c r="U1251" s="33" t="e">
        <f t="shared" si="217"/>
        <v>#N/A</v>
      </c>
      <c r="V1251" s="33" t="e">
        <f t="shared" si="213"/>
        <v>#N/A</v>
      </c>
      <c r="W1251" s="124">
        <f t="shared" si="214"/>
        <v>0</v>
      </c>
    </row>
    <row r="1252" spans="9:23" x14ac:dyDescent="0.25">
      <c r="I1252" s="31">
        <v>0</v>
      </c>
      <c r="J1252" s="121">
        <f t="shared" si="218"/>
        <v>0</v>
      </c>
      <c r="K1252" s="122" t="e">
        <f>MAX(0,($F1252-0+PV(a!$E$8/12,2*$U1252*a!$E$9,$W1252,0,1)))</f>
        <v>#N/A</v>
      </c>
      <c r="L1252" s="122" t="e">
        <f t="shared" si="215"/>
        <v>#N/A</v>
      </c>
      <c r="M1252" s="114" t="e">
        <f t="shared" si="216"/>
        <v>#N/A</v>
      </c>
      <c r="N1252" s="122" t="e">
        <f>-1*PMT(a!$E$8/12,2*$U1252*a!$E$9,$F1252-a!$E$4-$I1252,0,1)</f>
        <v>#N/A</v>
      </c>
      <c r="O1252" s="123" t="e">
        <f>-1*PMT(a!$E$8/12,2*$U1252*a!$E$9,$F1252-a!$E$4-$J1252,0,1)</f>
        <v>#N/A</v>
      </c>
      <c r="P1252" s="123" t="e">
        <f t="shared" si="209"/>
        <v>#N/A</v>
      </c>
      <c r="Q1252" s="123" t="e">
        <f t="shared" si="210"/>
        <v>#N/A</v>
      </c>
      <c r="R1252" s="114" t="e">
        <f>IF($M1252&lt;$I1252,"Error",IF(AND($K1252&gt;$J1252,$M1252&gt;$K1252),"Error",IF(AND($K1252&lt;$J1252,$M1252&gt;$J1252),"Error",-1*PMT(a!$E$8/12,2*$U1252*a!$E$9,$F1252-$M1252-a!$E$4,0,1))))</f>
        <v>#N/A</v>
      </c>
      <c r="S1252" s="32">
        <f t="shared" si="211"/>
        <v>1</v>
      </c>
      <c r="T1252" s="33" t="e">
        <f t="shared" si="212"/>
        <v>#N/A</v>
      </c>
      <c r="U1252" s="33" t="e">
        <f t="shared" si="217"/>
        <v>#N/A</v>
      </c>
      <c r="V1252" s="33" t="e">
        <f t="shared" si="213"/>
        <v>#N/A</v>
      </c>
      <c r="W1252" s="124">
        <f t="shared" si="214"/>
        <v>0</v>
      </c>
    </row>
    <row r="1253" spans="9:23" x14ac:dyDescent="0.25">
      <c r="I1253" s="31">
        <v>0</v>
      </c>
      <c r="J1253" s="121">
        <f t="shared" si="218"/>
        <v>0</v>
      </c>
      <c r="K1253" s="122" t="e">
        <f>MAX(0,($F1253-0+PV(a!$E$8/12,2*$U1253*a!$E$9,$W1253,0,1)))</f>
        <v>#N/A</v>
      </c>
      <c r="L1253" s="122" t="e">
        <f t="shared" si="215"/>
        <v>#N/A</v>
      </c>
      <c r="M1253" s="114" t="e">
        <f t="shared" si="216"/>
        <v>#N/A</v>
      </c>
      <c r="N1253" s="122" t="e">
        <f>-1*PMT(a!$E$8/12,2*$U1253*a!$E$9,$F1253-a!$E$4-$I1253,0,1)</f>
        <v>#N/A</v>
      </c>
      <c r="O1253" s="123" t="e">
        <f>-1*PMT(a!$E$8/12,2*$U1253*a!$E$9,$F1253-a!$E$4-$J1253,0,1)</f>
        <v>#N/A</v>
      </c>
      <c r="P1253" s="123" t="e">
        <f t="shared" si="209"/>
        <v>#N/A</v>
      </c>
      <c r="Q1253" s="123" t="e">
        <f t="shared" si="210"/>
        <v>#N/A</v>
      </c>
      <c r="R1253" s="114" t="e">
        <f>IF($M1253&lt;$I1253,"Error",IF(AND($K1253&gt;$J1253,$M1253&gt;$K1253),"Error",IF(AND($K1253&lt;$J1253,$M1253&gt;$J1253),"Error",-1*PMT(a!$E$8/12,2*$U1253*a!$E$9,$F1253-$M1253-a!$E$4,0,1))))</f>
        <v>#N/A</v>
      </c>
      <c r="S1253" s="32">
        <f t="shared" si="211"/>
        <v>1</v>
      </c>
      <c r="T1253" s="33" t="e">
        <f t="shared" si="212"/>
        <v>#N/A</v>
      </c>
      <c r="U1253" s="33" t="e">
        <f t="shared" si="217"/>
        <v>#N/A</v>
      </c>
      <c r="V1253" s="33" t="e">
        <f t="shared" si="213"/>
        <v>#N/A</v>
      </c>
      <c r="W1253" s="124">
        <f t="shared" si="214"/>
        <v>0</v>
      </c>
    </row>
    <row r="1254" spans="9:23" x14ac:dyDescent="0.25">
      <c r="I1254" s="31">
        <v>0</v>
      </c>
      <c r="J1254" s="121">
        <f t="shared" si="218"/>
        <v>0</v>
      </c>
      <c r="K1254" s="122" t="e">
        <f>MAX(0,($F1254-0+PV(a!$E$8/12,2*$U1254*a!$E$9,$W1254,0,1)))</f>
        <v>#N/A</v>
      </c>
      <c r="L1254" s="122" t="e">
        <f t="shared" si="215"/>
        <v>#N/A</v>
      </c>
      <c r="M1254" s="114" t="e">
        <f t="shared" si="216"/>
        <v>#N/A</v>
      </c>
      <c r="N1254" s="122" t="e">
        <f>-1*PMT(a!$E$8/12,2*$U1254*a!$E$9,$F1254-a!$E$4-$I1254,0,1)</f>
        <v>#N/A</v>
      </c>
      <c r="O1254" s="123" t="e">
        <f>-1*PMT(a!$E$8/12,2*$U1254*a!$E$9,$F1254-a!$E$4-$J1254,0,1)</f>
        <v>#N/A</v>
      </c>
      <c r="P1254" s="123" t="e">
        <f t="shared" si="209"/>
        <v>#N/A</v>
      </c>
      <c r="Q1254" s="123" t="e">
        <f t="shared" si="210"/>
        <v>#N/A</v>
      </c>
      <c r="R1254" s="114" t="e">
        <f>IF($M1254&lt;$I1254,"Error",IF(AND($K1254&gt;$J1254,$M1254&gt;$K1254),"Error",IF(AND($K1254&lt;$J1254,$M1254&gt;$J1254),"Error",-1*PMT(a!$E$8/12,2*$U1254*a!$E$9,$F1254-$M1254-a!$E$4,0,1))))</f>
        <v>#N/A</v>
      </c>
      <c r="S1254" s="32">
        <f t="shared" si="211"/>
        <v>1</v>
      </c>
      <c r="T1254" s="33" t="e">
        <f t="shared" si="212"/>
        <v>#N/A</v>
      </c>
      <c r="U1254" s="33" t="e">
        <f t="shared" si="217"/>
        <v>#N/A</v>
      </c>
      <c r="V1254" s="33" t="e">
        <f t="shared" si="213"/>
        <v>#N/A</v>
      </c>
      <c r="W1254" s="124">
        <f t="shared" si="214"/>
        <v>0</v>
      </c>
    </row>
    <row r="1255" spans="9:23" x14ac:dyDescent="0.25">
      <c r="I1255" s="31">
        <v>0</v>
      </c>
      <c r="J1255" s="121">
        <f t="shared" si="218"/>
        <v>0</v>
      </c>
      <c r="K1255" s="122" t="e">
        <f>MAX(0,($F1255-0+PV(a!$E$8/12,2*$U1255*a!$E$9,$W1255,0,1)))</f>
        <v>#N/A</v>
      </c>
      <c r="L1255" s="122" t="e">
        <f t="shared" si="215"/>
        <v>#N/A</v>
      </c>
      <c r="M1255" s="114" t="e">
        <f t="shared" si="216"/>
        <v>#N/A</v>
      </c>
      <c r="N1255" s="122" t="e">
        <f>-1*PMT(a!$E$8/12,2*$U1255*a!$E$9,$F1255-a!$E$4-$I1255,0,1)</f>
        <v>#N/A</v>
      </c>
      <c r="O1255" s="123" t="e">
        <f>-1*PMT(a!$E$8/12,2*$U1255*a!$E$9,$F1255-a!$E$4-$J1255,0,1)</f>
        <v>#N/A</v>
      </c>
      <c r="P1255" s="123" t="e">
        <f t="shared" si="209"/>
        <v>#N/A</v>
      </c>
      <c r="Q1255" s="123" t="e">
        <f t="shared" si="210"/>
        <v>#N/A</v>
      </c>
      <c r="R1255" s="114" t="e">
        <f>IF($M1255&lt;$I1255,"Error",IF(AND($K1255&gt;$J1255,$M1255&gt;$K1255),"Error",IF(AND($K1255&lt;$J1255,$M1255&gt;$J1255),"Error",-1*PMT(a!$E$8/12,2*$U1255*a!$E$9,$F1255-$M1255-a!$E$4,0,1))))</f>
        <v>#N/A</v>
      </c>
      <c r="S1255" s="32">
        <f t="shared" si="211"/>
        <v>1</v>
      </c>
      <c r="T1255" s="33" t="e">
        <f t="shared" si="212"/>
        <v>#N/A</v>
      </c>
      <c r="U1255" s="33" t="e">
        <f t="shared" si="217"/>
        <v>#N/A</v>
      </c>
      <c r="V1255" s="33" t="e">
        <f t="shared" si="213"/>
        <v>#N/A</v>
      </c>
      <c r="W1255" s="124">
        <f t="shared" si="214"/>
        <v>0</v>
      </c>
    </row>
    <row r="1256" spans="9:23" x14ac:dyDescent="0.25">
      <c r="I1256" s="31">
        <v>0</v>
      </c>
      <c r="J1256" s="121">
        <f t="shared" si="218"/>
        <v>0</v>
      </c>
      <c r="K1256" s="122" t="e">
        <f>MAX(0,($F1256-0+PV(a!$E$8/12,2*$U1256*a!$E$9,$W1256,0,1)))</f>
        <v>#N/A</v>
      </c>
      <c r="L1256" s="122" t="e">
        <f t="shared" si="215"/>
        <v>#N/A</v>
      </c>
      <c r="M1256" s="114" t="e">
        <f t="shared" si="216"/>
        <v>#N/A</v>
      </c>
      <c r="N1256" s="122" t="e">
        <f>-1*PMT(a!$E$8/12,2*$U1256*a!$E$9,$F1256-a!$E$4-$I1256,0,1)</f>
        <v>#N/A</v>
      </c>
      <c r="O1256" s="123" t="e">
        <f>-1*PMT(a!$E$8/12,2*$U1256*a!$E$9,$F1256-a!$E$4-$J1256,0,1)</f>
        <v>#N/A</v>
      </c>
      <c r="P1256" s="123" t="e">
        <f t="shared" si="209"/>
        <v>#N/A</v>
      </c>
      <c r="Q1256" s="123" t="e">
        <f t="shared" si="210"/>
        <v>#N/A</v>
      </c>
      <c r="R1256" s="114" t="e">
        <f>IF($M1256&lt;$I1256,"Error",IF(AND($K1256&gt;$J1256,$M1256&gt;$K1256),"Error",IF(AND($K1256&lt;$J1256,$M1256&gt;$J1256),"Error",-1*PMT(a!$E$8/12,2*$U1256*a!$E$9,$F1256-$M1256-a!$E$4,0,1))))</f>
        <v>#N/A</v>
      </c>
      <c r="S1256" s="32">
        <f t="shared" si="211"/>
        <v>1</v>
      </c>
      <c r="T1256" s="33" t="e">
        <f t="shared" si="212"/>
        <v>#N/A</v>
      </c>
      <c r="U1256" s="33" t="e">
        <f t="shared" si="217"/>
        <v>#N/A</v>
      </c>
      <c r="V1256" s="33" t="e">
        <f t="shared" si="213"/>
        <v>#N/A</v>
      </c>
      <c r="W1256" s="124">
        <f t="shared" si="214"/>
        <v>0</v>
      </c>
    </row>
    <row r="1257" spans="9:23" x14ac:dyDescent="0.25">
      <c r="I1257" s="31">
        <v>0</v>
      </c>
      <c r="J1257" s="121">
        <f t="shared" si="218"/>
        <v>0</v>
      </c>
      <c r="K1257" s="122" t="e">
        <f>MAX(0,($F1257-0+PV(a!$E$8/12,2*$U1257*a!$E$9,$W1257,0,1)))</f>
        <v>#N/A</v>
      </c>
      <c r="L1257" s="122" t="e">
        <f t="shared" si="215"/>
        <v>#N/A</v>
      </c>
      <c r="M1257" s="114" t="e">
        <f t="shared" si="216"/>
        <v>#N/A</v>
      </c>
      <c r="N1257" s="122" t="e">
        <f>-1*PMT(a!$E$8/12,2*$U1257*a!$E$9,$F1257-a!$E$4-$I1257,0,1)</f>
        <v>#N/A</v>
      </c>
      <c r="O1257" s="123" t="e">
        <f>-1*PMT(a!$E$8/12,2*$U1257*a!$E$9,$F1257-a!$E$4-$J1257,0,1)</f>
        <v>#N/A</v>
      </c>
      <c r="P1257" s="123" t="e">
        <f t="shared" si="209"/>
        <v>#N/A</v>
      </c>
      <c r="Q1257" s="123" t="e">
        <f t="shared" si="210"/>
        <v>#N/A</v>
      </c>
      <c r="R1257" s="114" t="e">
        <f>IF($M1257&lt;$I1257,"Error",IF(AND($K1257&gt;$J1257,$M1257&gt;$K1257),"Error",IF(AND($K1257&lt;$J1257,$M1257&gt;$J1257),"Error",-1*PMT(a!$E$8/12,2*$U1257*a!$E$9,$F1257-$M1257-a!$E$4,0,1))))</f>
        <v>#N/A</v>
      </c>
      <c r="S1257" s="32">
        <f t="shared" si="211"/>
        <v>1</v>
      </c>
      <c r="T1257" s="33" t="e">
        <f t="shared" si="212"/>
        <v>#N/A</v>
      </c>
      <c r="U1257" s="33" t="e">
        <f t="shared" si="217"/>
        <v>#N/A</v>
      </c>
      <c r="V1257" s="33" t="e">
        <f t="shared" si="213"/>
        <v>#N/A</v>
      </c>
      <c r="W1257" s="124">
        <f t="shared" si="214"/>
        <v>0</v>
      </c>
    </row>
    <row r="1258" spans="9:23" x14ac:dyDescent="0.25">
      <c r="I1258" s="31">
        <v>0</v>
      </c>
      <c r="J1258" s="121">
        <f t="shared" si="218"/>
        <v>0</v>
      </c>
      <c r="K1258" s="122" t="e">
        <f>MAX(0,($F1258-0+PV(a!$E$8/12,2*$U1258*a!$E$9,$W1258,0,1)))</f>
        <v>#N/A</v>
      </c>
      <c r="L1258" s="122" t="e">
        <f t="shared" si="215"/>
        <v>#N/A</v>
      </c>
      <c r="M1258" s="114" t="e">
        <f t="shared" si="216"/>
        <v>#N/A</v>
      </c>
      <c r="N1258" s="122" t="e">
        <f>-1*PMT(a!$E$8/12,2*$U1258*a!$E$9,$F1258-a!$E$4-$I1258,0,1)</f>
        <v>#N/A</v>
      </c>
      <c r="O1258" s="123" t="e">
        <f>-1*PMT(a!$E$8/12,2*$U1258*a!$E$9,$F1258-a!$E$4-$J1258,0,1)</f>
        <v>#N/A</v>
      </c>
      <c r="P1258" s="123" t="e">
        <f t="shared" si="209"/>
        <v>#N/A</v>
      </c>
      <c r="Q1258" s="123" t="e">
        <f t="shared" si="210"/>
        <v>#N/A</v>
      </c>
      <c r="R1258" s="114" t="e">
        <f>IF($M1258&lt;$I1258,"Error",IF(AND($K1258&gt;$J1258,$M1258&gt;$K1258),"Error",IF(AND($K1258&lt;$J1258,$M1258&gt;$J1258),"Error",-1*PMT(a!$E$8/12,2*$U1258*a!$E$9,$F1258-$M1258-a!$E$4,0,1))))</f>
        <v>#N/A</v>
      </c>
      <c r="S1258" s="32">
        <f t="shared" si="211"/>
        <v>1</v>
      </c>
      <c r="T1258" s="33" t="e">
        <f t="shared" si="212"/>
        <v>#N/A</v>
      </c>
      <c r="U1258" s="33" t="e">
        <f t="shared" si="217"/>
        <v>#N/A</v>
      </c>
      <c r="V1258" s="33" t="e">
        <f t="shared" si="213"/>
        <v>#N/A</v>
      </c>
      <c r="W1258" s="124">
        <f t="shared" si="214"/>
        <v>0</v>
      </c>
    </row>
    <row r="1259" spans="9:23" x14ac:dyDescent="0.25">
      <c r="I1259" s="31">
        <v>0</v>
      </c>
      <c r="J1259" s="121">
        <f t="shared" si="218"/>
        <v>0</v>
      </c>
      <c r="K1259" s="122" t="e">
        <f>MAX(0,($F1259-0+PV(a!$E$8/12,2*$U1259*a!$E$9,$W1259,0,1)))</f>
        <v>#N/A</v>
      </c>
      <c r="L1259" s="122" t="e">
        <f t="shared" si="215"/>
        <v>#N/A</v>
      </c>
      <c r="M1259" s="114" t="e">
        <f t="shared" si="216"/>
        <v>#N/A</v>
      </c>
      <c r="N1259" s="122" t="e">
        <f>-1*PMT(a!$E$8/12,2*$U1259*a!$E$9,$F1259-a!$E$4-$I1259,0,1)</f>
        <v>#N/A</v>
      </c>
      <c r="O1259" s="123" t="e">
        <f>-1*PMT(a!$E$8/12,2*$U1259*a!$E$9,$F1259-a!$E$4-$J1259,0,1)</f>
        <v>#N/A</v>
      </c>
      <c r="P1259" s="123" t="e">
        <f t="shared" si="209"/>
        <v>#N/A</v>
      </c>
      <c r="Q1259" s="123" t="e">
        <f t="shared" si="210"/>
        <v>#N/A</v>
      </c>
      <c r="R1259" s="114" t="e">
        <f>IF($M1259&lt;$I1259,"Error",IF(AND($K1259&gt;$J1259,$M1259&gt;$K1259),"Error",IF(AND($K1259&lt;$J1259,$M1259&gt;$J1259),"Error",-1*PMT(a!$E$8/12,2*$U1259*a!$E$9,$F1259-$M1259-a!$E$4,0,1))))</f>
        <v>#N/A</v>
      </c>
      <c r="S1259" s="32">
        <f t="shared" si="211"/>
        <v>1</v>
      </c>
      <c r="T1259" s="33" t="e">
        <f t="shared" si="212"/>
        <v>#N/A</v>
      </c>
      <c r="U1259" s="33" t="e">
        <f t="shared" si="217"/>
        <v>#N/A</v>
      </c>
      <c r="V1259" s="33" t="e">
        <f t="shared" si="213"/>
        <v>#N/A</v>
      </c>
      <c r="W1259" s="124">
        <f t="shared" si="214"/>
        <v>0</v>
      </c>
    </row>
    <row r="1260" spans="9:23" x14ac:dyDescent="0.25">
      <c r="I1260" s="31">
        <v>0</v>
      </c>
      <c r="J1260" s="121">
        <f t="shared" si="218"/>
        <v>0</v>
      </c>
      <c r="K1260" s="122" t="e">
        <f>MAX(0,($F1260-0+PV(a!$E$8/12,2*$U1260*a!$E$9,$W1260,0,1)))</f>
        <v>#N/A</v>
      </c>
      <c r="L1260" s="122" t="e">
        <f t="shared" si="215"/>
        <v>#N/A</v>
      </c>
      <c r="M1260" s="114" t="e">
        <f t="shared" si="216"/>
        <v>#N/A</v>
      </c>
      <c r="N1260" s="122" t="e">
        <f>-1*PMT(a!$E$8/12,2*$U1260*a!$E$9,$F1260-a!$E$4-$I1260,0,1)</f>
        <v>#N/A</v>
      </c>
      <c r="O1260" s="123" t="e">
        <f>-1*PMT(a!$E$8/12,2*$U1260*a!$E$9,$F1260-a!$E$4-$J1260,0,1)</f>
        <v>#N/A</v>
      </c>
      <c r="P1260" s="123" t="e">
        <f t="shared" si="209"/>
        <v>#N/A</v>
      </c>
      <c r="Q1260" s="123" t="e">
        <f t="shared" si="210"/>
        <v>#N/A</v>
      </c>
      <c r="R1260" s="114" t="e">
        <f>IF($M1260&lt;$I1260,"Error",IF(AND($K1260&gt;$J1260,$M1260&gt;$K1260),"Error",IF(AND($K1260&lt;$J1260,$M1260&gt;$J1260),"Error",-1*PMT(a!$E$8/12,2*$U1260*a!$E$9,$F1260-$M1260-a!$E$4,0,1))))</f>
        <v>#N/A</v>
      </c>
      <c r="S1260" s="32">
        <f t="shared" si="211"/>
        <v>1</v>
      </c>
      <c r="T1260" s="33" t="e">
        <f t="shared" si="212"/>
        <v>#N/A</v>
      </c>
      <c r="U1260" s="33" t="e">
        <f t="shared" si="217"/>
        <v>#N/A</v>
      </c>
      <c r="V1260" s="33" t="e">
        <f t="shared" si="213"/>
        <v>#N/A</v>
      </c>
      <c r="W1260" s="124">
        <f t="shared" si="214"/>
        <v>0</v>
      </c>
    </row>
    <row r="1261" spans="9:23" x14ac:dyDescent="0.25">
      <c r="I1261" s="31">
        <v>0</v>
      </c>
      <c r="J1261" s="121">
        <f t="shared" si="218"/>
        <v>0</v>
      </c>
      <c r="K1261" s="122" t="e">
        <f>MAX(0,($F1261-0+PV(a!$E$8/12,2*$U1261*a!$E$9,$W1261,0,1)))</f>
        <v>#N/A</v>
      </c>
      <c r="L1261" s="122" t="e">
        <f t="shared" si="215"/>
        <v>#N/A</v>
      </c>
      <c r="M1261" s="114" t="e">
        <f t="shared" si="216"/>
        <v>#N/A</v>
      </c>
      <c r="N1261" s="122" t="e">
        <f>-1*PMT(a!$E$8/12,2*$U1261*a!$E$9,$F1261-a!$E$4-$I1261,0,1)</f>
        <v>#N/A</v>
      </c>
      <c r="O1261" s="123" t="e">
        <f>-1*PMT(a!$E$8/12,2*$U1261*a!$E$9,$F1261-a!$E$4-$J1261,0,1)</f>
        <v>#N/A</v>
      </c>
      <c r="P1261" s="123" t="e">
        <f t="shared" si="209"/>
        <v>#N/A</v>
      </c>
      <c r="Q1261" s="123" t="e">
        <f t="shared" si="210"/>
        <v>#N/A</v>
      </c>
      <c r="R1261" s="114" t="e">
        <f>IF($M1261&lt;$I1261,"Error",IF(AND($K1261&gt;$J1261,$M1261&gt;$K1261),"Error",IF(AND($K1261&lt;$J1261,$M1261&gt;$J1261),"Error",-1*PMT(a!$E$8/12,2*$U1261*a!$E$9,$F1261-$M1261-a!$E$4,0,1))))</f>
        <v>#N/A</v>
      </c>
      <c r="S1261" s="32">
        <f t="shared" si="211"/>
        <v>1</v>
      </c>
      <c r="T1261" s="33" t="e">
        <f t="shared" si="212"/>
        <v>#N/A</v>
      </c>
      <c r="U1261" s="33" t="e">
        <f t="shared" si="217"/>
        <v>#N/A</v>
      </c>
      <c r="V1261" s="33" t="e">
        <f t="shared" si="213"/>
        <v>#N/A</v>
      </c>
      <c r="W1261" s="124">
        <f t="shared" si="214"/>
        <v>0</v>
      </c>
    </row>
    <row r="1262" spans="9:23" x14ac:dyDescent="0.25">
      <c r="I1262" s="31">
        <v>0</v>
      </c>
      <c r="J1262" s="121">
        <f t="shared" si="218"/>
        <v>0</v>
      </c>
      <c r="K1262" s="122" t="e">
        <f>MAX(0,($F1262-0+PV(a!$E$8/12,2*$U1262*a!$E$9,$W1262,0,1)))</f>
        <v>#N/A</v>
      </c>
      <c r="L1262" s="122" t="e">
        <f t="shared" si="215"/>
        <v>#N/A</v>
      </c>
      <c r="M1262" s="114" t="e">
        <f t="shared" si="216"/>
        <v>#N/A</v>
      </c>
      <c r="N1262" s="122" t="e">
        <f>-1*PMT(a!$E$8/12,2*$U1262*a!$E$9,$F1262-a!$E$4-$I1262,0,1)</f>
        <v>#N/A</v>
      </c>
      <c r="O1262" s="123" t="e">
        <f>-1*PMT(a!$E$8/12,2*$U1262*a!$E$9,$F1262-a!$E$4-$J1262,0,1)</f>
        <v>#N/A</v>
      </c>
      <c r="P1262" s="123" t="e">
        <f t="shared" si="209"/>
        <v>#N/A</v>
      </c>
      <c r="Q1262" s="123" t="e">
        <f t="shared" si="210"/>
        <v>#N/A</v>
      </c>
      <c r="R1262" s="114" t="e">
        <f>IF($M1262&lt;$I1262,"Error",IF(AND($K1262&gt;$J1262,$M1262&gt;$K1262),"Error",IF(AND($K1262&lt;$J1262,$M1262&gt;$J1262),"Error",-1*PMT(a!$E$8/12,2*$U1262*a!$E$9,$F1262-$M1262-a!$E$4,0,1))))</f>
        <v>#N/A</v>
      </c>
      <c r="S1262" s="32">
        <f t="shared" si="211"/>
        <v>1</v>
      </c>
      <c r="T1262" s="33" t="e">
        <f t="shared" si="212"/>
        <v>#N/A</v>
      </c>
      <c r="U1262" s="33" t="e">
        <f t="shared" si="217"/>
        <v>#N/A</v>
      </c>
      <c r="V1262" s="33" t="e">
        <f t="shared" si="213"/>
        <v>#N/A</v>
      </c>
      <c r="W1262" s="124">
        <f t="shared" si="214"/>
        <v>0</v>
      </c>
    </row>
    <row r="1263" spans="9:23" x14ac:dyDescent="0.25">
      <c r="I1263" s="31">
        <v>0</v>
      </c>
      <c r="J1263" s="121">
        <f t="shared" si="218"/>
        <v>0</v>
      </c>
      <c r="K1263" s="122" t="e">
        <f>MAX(0,($F1263-0+PV(a!$E$8/12,2*$U1263*a!$E$9,$W1263,0,1)))</f>
        <v>#N/A</v>
      </c>
      <c r="L1263" s="122" t="e">
        <f t="shared" si="215"/>
        <v>#N/A</v>
      </c>
      <c r="M1263" s="114" t="e">
        <f t="shared" si="216"/>
        <v>#N/A</v>
      </c>
      <c r="N1263" s="122" t="e">
        <f>-1*PMT(a!$E$8/12,2*$U1263*a!$E$9,$F1263-a!$E$4-$I1263,0,1)</f>
        <v>#N/A</v>
      </c>
      <c r="O1263" s="123" t="e">
        <f>-1*PMT(a!$E$8/12,2*$U1263*a!$E$9,$F1263-a!$E$4-$J1263,0,1)</f>
        <v>#N/A</v>
      </c>
      <c r="P1263" s="123" t="e">
        <f t="shared" si="209"/>
        <v>#N/A</v>
      </c>
      <c r="Q1263" s="123" t="e">
        <f t="shared" si="210"/>
        <v>#N/A</v>
      </c>
      <c r="R1263" s="114" t="e">
        <f>IF($M1263&lt;$I1263,"Error",IF(AND($K1263&gt;$J1263,$M1263&gt;$K1263),"Error",IF(AND($K1263&lt;$J1263,$M1263&gt;$J1263),"Error",-1*PMT(a!$E$8/12,2*$U1263*a!$E$9,$F1263-$M1263-a!$E$4,0,1))))</f>
        <v>#N/A</v>
      </c>
      <c r="S1263" s="32">
        <f t="shared" si="211"/>
        <v>1</v>
      </c>
      <c r="T1263" s="33" t="e">
        <f t="shared" si="212"/>
        <v>#N/A</v>
      </c>
      <c r="U1263" s="33" t="e">
        <f t="shared" si="217"/>
        <v>#N/A</v>
      </c>
      <c r="V1263" s="33" t="e">
        <f t="shared" si="213"/>
        <v>#N/A</v>
      </c>
      <c r="W1263" s="124">
        <f t="shared" si="214"/>
        <v>0</v>
      </c>
    </row>
    <row r="1264" spans="9:23" x14ac:dyDescent="0.25">
      <c r="I1264" s="31">
        <v>0</v>
      </c>
      <c r="J1264" s="121">
        <f t="shared" si="218"/>
        <v>0</v>
      </c>
      <c r="K1264" s="122" t="e">
        <f>MAX(0,($F1264-0+PV(a!$E$8/12,2*$U1264*a!$E$9,$W1264,0,1)))</f>
        <v>#N/A</v>
      </c>
      <c r="L1264" s="122" t="e">
        <f t="shared" si="215"/>
        <v>#N/A</v>
      </c>
      <c r="M1264" s="114" t="e">
        <f t="shared" si="216"/>
        <v>#N/A</v>
      </c>
      <c r="N1264" s="122" t="e">
        <f>-1*PMT(a!$E$8/12,2*$U1264*a!$E$9,$F1264-a!$E$4-$I1264,0,1)</f>
        <v>#N/A</v>
      </c>
      <c r="O1264" s="123" t="e">
        <f>-1*PMT(a!$E$8/12,2*$U1264*a!$E$9,$F1264-a!$E$4-$J1264,0,1)</f>
        <v>#N/A</v>
      </c>
      <c r="P1264" s="123" t="e">
        <f t="shared" si="209"/>
        <v>#N/A</v>
      </c>
      <c r="Q1264" s="123" t="e">
        <f t="shared" si="210"/>
        <v>#N/A</v>
      </c>
      <c r="R1264" s="114" t="e">
        <f>IF($M1264&lt;$I1264,"Error",IF(AND($K1264&gt;$J1264,$M1264&gt;$K1264),"Error",IF(AND($K1264&lt;$J1264,$M1264&gt;$J1264),"Error",-1*PMT(a!$E$8/12,2*$U1264*a!$E$9,$F1264-$M1264-a!$E$4,0,1))))</f>
        <v>#N/A</v>
      </c>
      <c r="S1264" s="32">
        <f t="shared" si="211"/>
        <v>1</v>
      </c>
      <c r="T1264" s="33" t="e">
        <f t="shared" si="212"/>
        <v>#N/A</v>
      </c>
      <c r="U1264" s="33" t="e">
        <f t="shared" si="217"/>
        <v>#N/A</v>
      </c>
      <c r="V1264" s="33" t="e">
        <f t="shared" si="213"/>
        <v>#N/A</v>
      </c>
      <c r="W1264" s="124">
        <f t="shared" si="214"/>
        <v>0</v>
      </c>
    </row>
    <row r="1265" spans="9:23" x14ac:dyDescent="0.25">
      <c r="I1265" s="31">
        <v>0</v>
      </c>
      <c r="J1265" s="121">
        <f t="shared" si="218"/>
        <v>0</v>
      </c>
      <c r="K1265" s="122" t="e">
        <f>MAX(0,($F1265-0+PV(a!$E$8/12,2*$U1265*a!$E$9,$W1265,0,1)))</f>
        <v>#N/A</v>
      </c>
      <c r="L1265" s="122" t="e">
        <f t="shared" si="215"/>
        <v>#N/A</v>
      </c>
      <c r="M1265" s="114" t="e">
        <f t="shared" si="216"/>
        <v>#N/A</v>
      </c>
      <c r="N1265" s="122" t="e">
        <f>-1*PMT(a!$E$8/12,2*$U1265*a!$E$9,$F1265-a!$E$4-$I1265,0,1)</f>
        <v>#N/A</v>
      </c>
      <c r="O1265" s="123" t="e">
        <f>-1*PMT(a!$E$8/12,2*$U1265*a!$E$9,$F1265-a!$E$4-$J1265,0,1)</f>
        <v>#N/A</v>
      </c>
      <c r="P1265" s="123" t="e">
        <f t="shared" si="209"/>
        <v>#N/A</v>
      </c>
      <c r="Q1265" s="123" t="e">
        <f t="shared" si="210"/>
        <v>#N/A</v>
      </c>
      <c r="R1265" s="114" t="e">
        <f>IF($M1265&lt;$I1265,"Error",IF(AND($K1265&gt;$J1265,$M1265&gt;$K1265),"Error",IF(AND($K1265&lt;$J1265,$M1265&gt;$J1265),"Error",-1*PMT(a!$E$8/12,2*$U1265*a!$E$9,$F1265-$M1265-a!$E$4,0,1))))</f>
        <v>#N/A</v>
      </c>
      <c r="S1265" s="32">
        <f t="shared" si="211"/>
        <v>1</v>
      </c>
      <c r="T1265" s="33" t="e">
        <f t="shared" si="212"/>
        <v>#N/A</v>
      </c>
      <c r="U1265" s="33" t="e">
        <f t="shared" si="217"/>
        <v>#N/A</v>
      </c>
      <c r="V1265" s="33" t="e">
        <f t="shared" si="213"/>
        <v>#N/A</v>
      </c>
      <c r="W1265" s="124">
        <f t="shared" si="214"/>
        <v>0</v>
      </c>
    </row>
    <row r="1266" spans="9:23" x14ac:dyDescent="0.25">
      <c r="I1266" s="31">
        <v>0</v>
      </c>
      <c r="J1266" s="121">
        <f t="shared" si="218"/>
        <v>0</v>
      </c>
      <c r="K1266" s="122" t="e">
        <f>MAX(0,($F1266-0+PV(a!$E$8/12,2*$U1266*a!$E$9,$W1266,0,1)))</f>
        <v>#N/A</v>
      </c>
      <c r="L1266" s="122" t="e">
        <f t="shared" si="215"/>
        <v>#N/A</v>
      </c>
      <c r="M1266" s="114" t="e">
        <f t="shared" si="216"/>
        <v>#N/A</v>
      </c>
      <c r="N1266" s="122" t="e">
        <f>-1*PMT(a!$E$8/12,2*$U1266*a!$E$9,$F1266-a!$E$4-$I1266,0,1)</f>
        <v>#N/A</v>
      </c>
      <c r="O1266" s="123" t="e">
        <f>-1*PMT(a!$E$8/12,2*$U1266*a!$E$9,$F1266-a!$E$4-$J1266,0,1)</f>
        <v>#N/A</v>
      </c>
      <c r="P1266" s="123" t="e">
        <f t="shared" si="209"/>
        <v>#N/A</v>
      </c>
      <c r="Q1266" s="123" t="e">
        <f t="shared" si="210"/>
        <v>#N/A</v>
      </c>
      <c r="R1266" s="114" t="e">
        <f>IF($M1266&lt;$I1266,"Error",IF(AND($K1266&gt;$J1266,$M1266&gt;$K1266),"Error",IF(AND($K1266&lt;$J1266,$M1266&gt;$J1266),"Error",-1*PMT(a!$E$8/12,2*$U1266*a!$E$9,$F1266-$M1266-a!$E$4,0,1))))</f>
        <v>#N/A</v>
      </c>
      <c r="S1266" s="32">
        <f t="shared" si="211"/>
        <v>1</v>
      </c>
      <c r="T1266" s="33" t="e">
        <f t="shared" si="212"/>
        <v>#N/A</v>
      </c>
      <c r="U1266" s="33" t="e">
        <f t="shared" si="217"/>
        <v>#N/A</v>
      </c>
      <c r="V1266" s="33" t="e">
        <f t="shared" si="213"/>
        <v>#N/A</v>
      </c>
      <c r="W1266" s="124">
        <f t="shared" si="214"/>
        <v>0</v>
      </c>
    </row>
    <row r="1267" spans="9:23" x14ac:dyDescent="0.25">
      <c r="I1267" s="31">
        <v>0</v>
      </c>
      <c r="J1267" s="121">
        <f t="shared" si="218"/>
        <v>0</v>
      </c>
      <c r="K1267" s="122" t="e">
        <f>MAX(0,($F1267-0+PV(a!$E$8/12,2*$U1267*a!$E$9,$W1267,0,1)))</f>
        <v>#N/A</v>
      </c>
      <c r="L1267" s="122" t="e">
        <f t="shared" si="215"/>
        <v>#N/A</v>
      </c>
      <c r="M1267" s="114" t="e">
        <f t="shared" si="216"/>
        <v>#N/A</v>
      </c>
      <c r="N1267" s="122" t="e">
        <f>-1*PMT(a!$E$8/12,2*$U1267*a!$E$9,$F1267-a!$E$4-$I1267,0,1)</f>
        <v>#N/A</v>
      </c>
      <c r="O1267" s="123" t="e">
        <f>-1*PMT(a!$E$8/12,2*$U1267*a!$E$9,$F1267-a!$E$4-$J1267,0,1)</f>
        <v>#N/A</v>
      </c>
      <c r="P1267" s="123" t="e">
        <f t="shared" si="209"/>
        <v>#N/A</v>
      </c>
      <c r="Q1267" s="123" t="e">
        <f t="shared" si="210"/>
        <v>#N/A</v>
      </c>
      <c r="R1267" s="114" t="e">
        <f>IF($M1267&lt;$I1267,"Error",IF(AND($K1267&gt;$J1267,$M1267&gt;$K1267),"Error",IF(AND($K1267&lt;$J1267,$M1267&gt;$J1267),"Error",-1*PMT(a!$E$8/12,2*$U1267*a!$E$9,$F1267-$M1267-a!$E$4,0,1))))</f>
        <v>#N/A</v>
      </c>
      <c r="S1267" s="32">
        <f t="shared" si="211"/>
        <v>1</v>
      </c>
      <c r="T1267" s="33" t="e">
        <f t="shared" si="212"/>
        <v>#N/A</v>
      </c>
      <c r="U1267" s="33" t="e">
        <f t="shared" si="217"/>
        <v>#N/A</v>
      </c>
      <c r="V1267" s="33" t="e">
        <f t="shared" si="213"/>
        <v>#N/A</v>
      </c>
      <c r="W1267" s="124">
        <f t="shared" si="214"/>
        <v>0</v>
      </c>
    </row>
    <row r="1268" spans="9:23" x14ac:dyDescent="0.25">
      <c r="I1268" s="31">
        <v>0</v>
      </c>
      <c r="J1268" s="121">
        <f t="shared" si="218"/>
        <v>0</v>
      </c>
      <c r="K1268" s="122" t="e">
        <f>MAX(0,($F1268-0+PV(a!$E$8/12,2*$U1268*a!$E$9,$W1268,0,1)))</f>
        <v>#N/A</v>
      </c>
      <c r="L1268" s="122" t="e">
        <f t="shared" si="215"/>
        <v>#N/A</v>
      </c>
      <c r="M1268" s="114" t="e">
        <f t="shared" si="216"/>
        <v>#N/A</v>
      </c>
      <c r="N1268" s="122" t="e">
        <f>-1*PMT(a!$E$8/12,2*$U1268*a!$E$9,$F1268-a!$E$4-$I1268,0,1)</f>
        <v>#N/A</v>
      </c>
      <c r="O1268" s="123" t="e">
        <f>-1*PMT(a!$E$8/12,2*$U1268*a!$E$9,$F1268-a!$E$4-$J1268,0,1)</f>
        <v>#N/A</v>
      </c>
      <c r="P1268" s="123" t="e">
        <f t="shared" si="209"/>
        <v>#N/A</v>
      </c>
      <c r="Q1268" s="123" t="e">
        <f t="shared" si="210"/>
        <v>#N/A</v>
      </c>
      <c r="R1268" s="114" t="e">
        <f>IF($M1268&lt;$I1268,"Error",IF(AND($K1268&gt;$J1268,$M1268&gt;$K1268),"Error",IF(AND($K1268&lt;$J1268,$M1268&gt;$J1268),"Error",-1*PMT(a!$E$8/12,2*$U1268*a!$E$9,$F1268-$M1268-a!$E$4,0,1))))</f>
        <v>#N/A</v>
      </c>
      <c r="S1268" s="32">
        <f t="shared" si="211"/>
        <v>1</v>
      </c>
      <c r="T1268" s="33" t="e">
        <f t="shared" si="212"/>
        <v>#N/A</v>
      </c>
      <c r="U1268" s="33" t="e">
        <f t="shared" si="217"/>
        <v>#N/A</v>
      </c>
      <c r="V1268" s="33" t="e">
        <f t="shared" si="213"/>
        <v>#N/A</v>
      </c>
      <c r="W1268" s="124">
        <f t="shared" si="214"/>
        <v>0</v>
      </c>
    </row>
    <row r="1269" spans="9:23" x14ac:dyDescent="0.25">
      <c r="I1269" s="31">
        <v>0</v>
      </c>
      <c r="J1269" s="121">
        <f t="shared" si="218"/>
        <v>0</v>
      </c>
      <c r="K1269" s="122" t="e">
        <f>MAX(0,($F1269-0+PV(a!$E$8/12,2*$U1269*a!$E$9,$W1269,0,1)))</f>
        <v>#N/A</v>
      </c>
      <c r="L1269" s="122" t="e">
        <f t="shared" si="215"/>
        <v>#N/A</v>
      </c>
      <c r="M1269" s="114" t="e">
        <f t="shared" si="216"/>
        <v>#N/A</v>
      </c>
      <c r="N1269" s="122" t="e">
        <f>-1*PMT(a!$E$8/12,2*$U1269*a!$E$9,$F1269-a!$E$4-$I1269,0,1)</f>
        <v>#N/A</v>
      </c>
      <c r="O1269" s="123" t="e">
        <f>-1*PMT(a!$E$8/12,2*$U1269*a!$E$9,$F1269-a!$E$4-$J1269,0,1)</f>
        <v>#N/A</v>
      </c>
      <c r="P1269" s="123" t="e">
        <f t="shared" si="209"/>
        <v>#N/A</v>
      </c>
      <c r="Q1269" s="123" t="e">
        <f t="shared" si="210"/>
        <v>#N/A</v>
      </c>
      <c r="R1269" s="114" t="e">
        <f>IF($M1269&lt;$I1269,"Error",IF(AND($K1269&gt;$J1269,$M1269&gt;$K1269),"Error",IF(AND($K1269&lt;$J1269,$M1269&gt;$J1269),"Error",-1*PMT(a!$E$8/12,2*$U1269*a!$E$9,$F1269-$M1269-a!$E$4,0,1))))</f>
        <v>#N/A</v>
      </c>
      <c r="S1269" s="32">
        <f t="shared" si="211"/>
        <v>1</v>
      </c>
      <c r="T1269" s="33" t="e">
        <f t="shared" si="212"/>
        <v>#N/A</v>
      </c>
      <c r="U1269" s="33" t="e">
        <f t="shared" si="217"/>
        <v>#N/A</v>
      </c>
      <c r="V1269" s="33" t="e">
        <f t="shared" si="213"/>
        <v>#N/A</v>
      </c>
      <c r="W1269" s="124">
        <f t="shared" si="214"/>
        <v>0</v>
      </c>
    </row>
    <row r="1270" spans="9:23" x14ac:dyDescent="0.25">
      <c r="I1270" s="31">
        <v>0</v>
      </c>
      <c r="J1270" s="121">
        <f t="shared" si="218"/>
        <v>0</v>
      </c>
      <c r="K1270" s="122" t="e">
        <f>MAX(0,($F1270-0+PV(a!$E$8/12,2*$U1270*a!$E$9,$W1270,0,1)))</f>
        <v>#N/A</v>
      </c>
      <c r="L1270" s="122" t="e">
        <f t="shared" si="215"/>
        <v>#N/A</v>
      </c>
      <c r="M1270" s="114" t="e">
        <f t="shared" si="216"/>
        <v>#N/A</v>
      </c>
      <c r="N1270" s="122" t="e">
        <f>-1*PMT(a!$E$8/12,2*$U1270*a!$E$9,$F1270-a!$E$4-$I1270,0,1)</f>
        <v>#N/A</v>
      </c>
      <c r="O1270" s="123" t="e">
        <f>-1*PMT(a!$E$8/12,2*$U1270*a!$E$9,$F1270-a!$E$4-$J1270,0,1)</f>
        <v>#N/A</v>
      </c>
      <c r="P1270" s="123" t="e">
        <f t="shared" si="209"/>
        <v>#N/A</v>
      </c>
      <c r="Q1270" s="123" t="e">
        <f t="shared" si="210"/>
        <v>#N/A</v>
      </c>
      <c r="R1270" s="114" t="e">
        <f>IF($M1270&lt;$I1270,"Error",IF(AND($K1270&gt;$J1270,$M1270&gt;$K1270),"Error",IF(AND($K1270&lt;$J1270,$M1270&gt;$J1270),"Error",-1*PMT(a!$E$8/12,2*$U1270*a!$E$9,$F1270-$M1270-a!$E$4,0,1))))</f>
        <v>#N/A</v>
      </c>
      <c r="S1270" s="32">
        <f t="shared" si="211"/>
        <v>1</v>
      </c>
      <c r="T1270" s="33" t="e">
        <f t="shared" si="212"/>
        <v>#N/A</v>
      </c>
      <c r="U1270" s="33" t="e">
        <f t="shared" si="217"/>
        <v>#N/A</v>
      </c>
      <c r="V1270" s="33" t="e">
        <f t="shared" si="213"/>
        <v>#N/A</v>
      </c>
      <c r="W1270" s="124">
        <f t="shared" si="214"/>
        <v>0</v>
      </c>
    </row>
    <row r="1271" spans="9:23" x14ac:dyDescent="0.25">
      <c r="I1271" s="31">
        <v>0</v>
      </c>
      <c r="J1271" s="121">
        <f t="shared" si="218"/>
        <v>0</v>
      </c>
      <c r="K1271" s="122" t="e">
        <f>MAX(0,($F1271-0+PV(a!$E$8/12,2*$U1271*a!$E$9,$W1271,0,1)))</f>
        <v>#N/A</v>
      </c>
      <c r="L1271" s="122" t="e">
        <f t="shared" si="215"/>
        <v>#N/A</v>
      </c>
      <c r="M1271" s="114" t="e">
        <f t="shared" si="216"/>
        <v>#N/A</v>
      </c>
      <c r="N1271" s="122" t="e">
        <f>-1*PMT(a!$E$8/12,2*$U1271*a!$E$9,$F1271-a!$E$4-$I1271,0,1)</f>
        <v>#N/A</v>
      </c>
      <c r="O1271" s="123" t="e">
        <f>-1*PMT(a!$E$8/12,2*$U1271*a!$E$9,$F1271-a!$E$4-$J1271,0,1)</f>
        <v>#N/A</v>
      </c>
      <c r="P1271" s="123" t="e">
        <f t="shared" ref="P1271:P1334" si="219">IF(K1271=0,N1271,W1271)</f>
        <v>#N/A</v>
      </c>
      <c r="Q1271" s="123" t="e">
        <f t="shared" ref="Q1271:Q1334" si="220">IF(K1271=L1271,P1271,R1271)</f>
        <v>#N/A</v>
      </c>
      <c r="R1271" s="114" t="e">
        <f>IF($M1271&lt;$I1271,"Error",IF(AND($K1271&gt;$J1271,$M1271&gt;$K1271),"Error",IF(AND($K1271&lt;$J1271,$M1271&gt;$J1271),"Error",-1*PMT(a!$E$8/12,2*$U1271*a!$E$9,$F1271-$M1271-a!$E$4,0,1))))</f>
        <v>#N/A</v>
      </c>
      <c r="S1271" s="32">
        <f t="shared" ref="S1271:S1334" si="221">IF(E1271="F",0,1)</f>
        <v>1</v>
      </c>
      <c r="T1271" s="33" t="e">
        <f t="shared" ref="T1271:T1334" si="222">IF($S1271=1,VLOOKUP(H1271,M,11,FALSE),VLOOKUP(H1271,F,11,FALSE))</f>
        <v>#N/A</v>
      </c>
      <c r="U1271" s="33" t="e">
        <f t="shared" si="217"/>
        <v>#N/A</v>
      </c>
      <c r="V1271" s="33" t="e">
        <f t="shared" ref="V1271:V1334" si="223">+U1271*2</f>
        <v>#N/A</v>
      </c>
      <c r="W1271" s="124">
        <f t="shared" ref="W1271:W1334" si="224">+G1271/12*0.5</f>
        <v>0</v>
      </c>
    </row>
    <row r="1272" spans="9:23" x14ac:dyDescent="0.25">
      <c r="I1272" s="31">
        <v>0</v>
      </c>
      <c r="J1272" s="121">
        <f t="shared" si="218"/>
        <v>0</v>
      </c>
      <c r="K1272" s="122" t="e">
        <f>MAX(0,($F1272-0+PV(a!$E$8/12,2*$U1272*a!$E$9,$W1272,0,1)))</f>
        <v>#N/A</v>
      </c>
      <c r="L1272" s="122" t="e">
        <f t="shared" si="215"/>
        <v>#N/A</v>
      </c>
      <c r="M1272" s="114" t="e">
        <f t="shared" si="216"/>
        <v>#N/A</v>
      </c>
      <c r="N1272" s="122" t="e">
        <f>-1*PMT(a!$E$8/12,2*$U1272*a!$E$9,$F1272-a!$E$4-$I1272,0,1)</f>
        <v>#N/A</v>
      </c>
      <c r="O1272" s="123" t="e">
        <f>-1*PMT(a!$E$8/12,2*$U1272*a!$E$9,$F1272-a!$E$4-$J1272,0,1)</f>
        <v>#N/A</v>
      </c>
      <c r="P1272" s="123" t="e">
        <f t="shared" si="219"/>
        <v>#N/A</v>
      </c>
      <c r="Q1272" s="123" t="e">
        <f t="shared" si="220"/>
        <v>#N/A</v>
      </c>
      <c r="R1272" s="114" t="e">
        <f>IF($M1272&lt;$I1272,"Error",IF(AND($K1272&gt;$J1272,$M1272&gt;$K1272),"Error",IF(AND($K1272&lt;$J1272,$M1272&gt;$J1272),"Error",-1*PMT(a!$E$8/12,2*$U1272*a!$E$9,$F1272-$M1272-a!$E$4,0,1))))</f>
        <v>#N/A</v>
      </c>
      <c r="S1272" s="32">
        <f t="shared" si="221"/>
        <v>1</v>
      </c>
      <c r="T1272" s="33" t="e">
        <f t="shared" si="222"/>
        <v>#N/A</v>
      </c>
      <c r="U1272" s="33" t="e">
        <f t="shared" si="217"/>
        <v>#N/A</v>
      </c>
      <c r="V1272" s="33" t="e">
        <f t="shared" si="223"/>
        <v>#N/A</v>
      </c>
      <c r="W1272" s="124">
        <f t="shared" si="224"/>
        <v>0</v>
      </c>
    </row>
    <row r="1273" spans="9:23" x14ac:dyDescent="0.25">
      <c r="I1273" s="31">
        <v>0</v>
      </c>
      <c r="J1273" s="121">
        <f t="shared" si="218"/>
        <v>0</v>
      </c>
      <c r="K1273" s="122" t="e">
        <f>MAX(0,($F1273-0+PV(a!$E$8/12,2*$U1273*a!$E$9,$W1273,0,1)))</f>
        <v>#N/A</v>
      </c>
      <c r="L1273" s="122" t="e">
        <f t="shared" si="215"/>
        <v>#N/A</v>
      </c>
      <c r="M1273" s="114" t="e">
        <f t="shared" si="216"/>
        <v>#N/A</v>
      </c>
      <c r="N1273" s="122" t="e">
        <f>-1*PMT(a!$E$8/12,2*$U1273*a!$E$9,$F1273-a!$E$4-$I1273,0,1)</f>
        <v>#N/A</v>
      </c>
      <c r="O1273" s="123" t="e">
        <f>-1*PMT(a!$E$8/12,2*$U1273*a!$E$9,$F1273-a!$E$4-$J1273,0,1)</f>
        <v>#N/A</v>
      </c>
      <c r="P1273" s="123" t="e">
        <f t="shared" si="219"/>
        <v>#N/A</v>
      </c>
      <c r="Q1273" s="123" t="e">
        <f t="shared" si="220"/>
        <v>#N/A</v>
      </c>
      <c r="R1273" s="114" t="e">
        <f>IF($M1273&lt;$I1273,"Error",IF(AND($K1273&gt;$J1273,$M1273&gt;$K1273),"Error",IF(AND($K1273&lt;$J1273,$M1273&gt;$J1273),"Error",-1*PMT(a!$E$8/12,2*$U1273*a!$E$9,$F1273-$M1273-a!$E$4,0,1))))</f>
        <v>#N/A</v>
      </c>
      <c r="S1273" s="32">
        <f t="shared" si="221"/>
        <v>1</v>
      </c>
      <c r="T1273" s="33" t="e">
        <f t="shared" si="222"/>
        <v>#N/A</v>
      </c>
      <c r="U1273" s="33" t="e">
        <f t="shared" si="217"/>
        <v>#N/A</v>
      </c>
      <c r="V1273" s="33" t="e">
        <f t="shared" si="223"/>
        <v>#N/A</v>
      </c>
      <c r="W1273" s="124">
        <f t="shared" si="224"/>
        <v>0</v>
      </c>
    </row>
    <row r="1274" spans="9:23" x14ac:dyDescent="0.25">
      <c r="I1274" s="31">
        <v>0</v>
      </c>
      <c r="J1274" s="121">
        <f t="shared" si="218"/>
        <v>0</v>
      </c>
      <c r="K1274" s="122" t="e">
        <f>MAX(0,($F1274-0+PV(a!$E$8/12,2*$U1274*a!$E$9,$W1274,0,1)))</f>
        <v>#N/A</v>
      </c>
      <c r="L1274" s="122" t="e">
        <f t="shared" si="215"/>
        <v>#N/A</v>
      </c>
      <c r="M1274" s="114" t="e">
        <f t="shared" si="216"/>
        <v>#N/A</v>
      </c>
      <c r="N1274" s="122" t="e">
        <f>-1*PMT(a!$E$8/12,2*$U1274*a!$E$9,$F1274-a!$E$4-$I1274,0,1)</f>
        <v>#N/A</v>
      </c>
      <c r="O1274" s="123" t="e">
        <f>-1*PMT(a!$E$8/12,2*$U1274*a!$E$9,$F1274-a!$E$4-$J1274,0,1)</f>
        <v>#N/A</v>
      </c>
      <c r="P1274" s="123" t="e">
        <f t="shared" si="219"/>
        <v>#N/A</v>
      </c>
      <c r="Q1274" s="123" t="e">
        <f t="shared" si="220"/>
        <v>#N/A</v>
      </c>
      <c r="R1274" s="114" t="e">
        <f>IF($M1274&lt;$I1274,"Error",IF(AND($K1274&gt;$J1274,$M1274&gt;$K1274),"Error",IF(AND($K1274&lt;$J1274,$M1274&gt;$J1274),"Error",-1*PMT(a!$E$8/12,2*$U1274*a!$E$9,$F1274-$M1274-a!$E$4,0,1))))</f>
        <v>#N/A</v>
      </c>
      <c r="S1274" s="32">
        <f t="shared" si="221"/>
        <v>1</v>
      </c>
      <c r="T1274" s="33" t="e">
        <f t="shared" si="222"/>
        <v>#N/A</v>
      </c>
      <c r="U1274" s="33" t="e">
        <f t="shared" si="217"/>
        <v>#N/A</v>
      </c>
      <c r="V1274" s="33" t="e">
        <f t="shared" si="223"/>
        <v>#N/A</v>
      </c>
      <c r="W1274" s="124">
        <f t="shared" si="224"/>
        <v>0</v>
      </c>
    </row>
    <row r="1275" spans="9:23" x14ac:dyDescent="0.25">
      <c r="I1275" s="31">
        <v>0</v>
      </c>
      <c r="J1275" s="121">
        <f t="shared" si="218"/>
        <v>0</v>
      </c>
      <c r="K1275" s="122" t="e">
        <f>MAX(0,($F1275-0+PV(a!$E$8/12,2*$U1275*a!$E$9,$W1275,0,1)))</f>
        <v>#N/A</v>
      </c>
      <c r="L1275" s="122" t="e">
        <f t="shared" si="215"/>
        <v>#N/A</v>
      </c>
      <c r="M1275" s="114" t="e">
        <f t="shared" si="216"/>
        <v>#N/A</v>
      </c>
      <c r="N1275" s="122" t="e">
        <f>-1*PMT(a!$E$8/12,2*$U1275*a!$E$9,$F1275-a!$E$4-$I1275,0,1)</f>
        <v>#N/A</v>
      </c>
      <c r="O1275" s="123" t="e">
        <f>-1*PMT(a!$E$8/12,2*$U1275*a!$E$9,$F1275-a!$E$4-$J1275,0,1)</f>
        <v>#N/A</v>
      </c>
      <c r="P1275" s="123" t="e">
        <f t="shared" si="219"/>
        <v>#N/A</v>
      </c>
      <c r="Q1275" s="123" t="e">
        <f t="shared" si="220"/>
        <v>#N/A</v>
      </c>
      <c r="R1275" s="114" t="e">
        <f>IF($M1275&lt;$I1275,"Error",IF(AND($K1275&gt;$J1275,$M1275&gt;$K1275),"Error",IF(AND($K1275&lt;$J1275,$M1275&gt;$J1275),"Error",-1*PMT(a!$E$8/12,2*$U1275*a!$E$9,$F1275-$M1275-a!$E$4,0,1))))</f>
        <v>#N/A</v>
      </c>
      <c r="S1275" s="32">
        <f t="shared" si="221"/>
        <v>1</v>
      </c>
      <c r="T1275" s="33" t="e">
        <f t="shared" si="222"/>
        <v>#N/A</v>
      </c>
      <c r="U1275" s="33" t="e">
        <f t="shared" si="217"/>
        <v>#N/A</v>
      </c>
      <c r="V1275" s="33" t="e">
        <f t="shared" si="223"/>
        <v>#N/A</v>
      </c>
      <c r="W1275" s="124">
        <f t="shared" si="224"/>
        <v>0</v>
      </c>
    </row>
    <row r="1276" spans="9:23" x14ac:dyDescent="0.25">
      <c r="I1276" s="31">
        <v>0</v>
      </c>
      <c r="J1276" s="121">
        <f t="shared" si="218"/>
        <v>0</v>
      </c>
      <c r="K1276" s="122" t="e">
        <f>MAX(0,($F1276-0+PV(a!$E$8/12,2*$U1276*a!$E$9,$W1276,0,1)))</f>
        <v>#N/A</v>
      </c>
      <c r="L1276" s="122" t="e">
        <f t="shared" si="215"/>
        <v>#N/A</v>
      </c>
      <c r="M1276" s="114" t="e">
        <f t="shared" si="216"/>
        <v>#N/A</v>
      </c>
      <c r="N1276" s="122" t="e">
        <f>-1*PMT(a!$E$8/12,2*$U1276*a!$E$9,$F1276-a!$E$4-$I1276,0,1)</f>
        <v>#N/A</v>
      </c>
      <c r="O1276" s="123" t="e">
        <f>-1*PMT(a!$E$8/12,2*$U1276*a!$E$9,$F1276-a!$E$4-$J1276,0,1)</f>
        <v>#N/A</v>
      </c>
      <c r="P1276" s="123" t="e">
        <f t="shared" si="219"/>
        <v>#N/A</v>
      </c>
      <c r="Q1276" s="123" t="e">
        <f t="shared" si="220"/>
        <v>#N/A</v>
      </c>
      <c r="R1276" s="114" t="e">
        <f>IF($M1276&lt;$I1276,"Error",IF(AND($K1276&gt;$J1276,$M1276&gt;$K1276),"Error",IF(AND($K1276&lt;$J1276,$M1276&gt;$J1276),"Error",-1*PMT(a!$E$8/12,2*$U1276*a!$E$9,$F1276-$M1276-a!$E$4,0,1))))</f>
        <v>#N/A</v>
      </c>
      <c r="S1276" s="32">
        <f t="shared" si="221"/>
        <v>1</v>
      </c>
      <c r="T1276" s="33" t="e">
        <f t="shared" si="222"/>
        <v>#N/A</v>
      </c>
      <c r="U1276" s="33" t="e">
        <f t="shared" si="217"/>
        <v>#N/A</v>
      </c>
      <c r="V1276" s="33" t="e">
        <f t="shared" si="223"/>
        <v>#N/A</v>
      </c>
      <c r="W1276" s="124">
        <f t="shared" si="224"/>
        <v>0</v>
      </c>
    </row>
    <row r="1277" spans="9:23" x14ac:dyDescent="0.25">
      <c r="I1277" s="31">
        <v>0</v>
      </c>
      <c r="J1277" s="121">
        <f t="shared" si="218"/>
        <v>0</v>
      </c>
      <c r="K1277" s="122" t="e">
        <f>MAX(0,($F1277-0+PV(a!$E$8/12,2*$U1277*a!$E$9,$W1277,0,1)))</f>
        <v>#N/A</v>
      </c>
      <c r="L1277" s="122" t="e">
        <f t="shared" si="215"/>
        <v>#N/A</v>
      </c>
      <c r="M1277" s="114" t="e">
        <f t="shared" si="216"/>
        <v>#N/A</v>
      </c>
      <c r="N1277" s="122" t="e">
        <f>-1*PMT(a!$E$8/12,2*$U1277*a!$E$9,$F1277-a!$E$4-$I1277,0,1)</f>
        <v>#N/A</v>
      </c>
      <c r="O1277" s="123" t="e">
        <f>-1*PMT(a!$E$8/12,2*$U1277*a!$E$9,$F1277-a!$E$4-$J1277,0,1)</f>
        <v>#N/A</v>
      </c>
      <c r="P1277" s="123" t="e">
        <f t="shared" si="219"/>
        <v>#N/A</v>
      </c>
      <c r="Q1277" s="123" t="e">
        <f t="shared" si="220"/>
        <v>#N/A</v>
      </c>
      <c r="R1277" s="114" t="e">
        <f>IF($M1277&lt;$I1277,"Error",IF(AND($K1277&gt;$J1277,$M1277&gt;$K1277),"Error",IF(AND($K1277&lt;$J1277,$M1277&gt;$J1277),"Error",-1*PMT(a!$E$8/12,2*$U1277*a!$E$9,$F1277-$M1277-a!$E$4,0,1))))</f>
        <v>#N/A</v>
      </c>
      <c r="S1277" s="32">
        <f t="shared" si="221"/>
        <v>1</v>
      </c>
      <c r="T1277" s="33" t="e">
        <f t="shared" si="222"/>
        <v>#N/A</v>
      </c>
      <c r="U1277" s="33" t="e">
        <f t="shared" si="217"/>
        <v>#N/A</v>
      </c>
      <c r="V1277" s="33" t="e">
        <f t="shared" si="223"/>
        <v>#N/A</v>
      </c>
      <c r="W1277" s="124">
        <f t="shared" si="224"/>
        <v>0</v>
      </c>
    </row>
    <row r="1278" spans="9:23" x14ac:dyDescent="0.25">
      <c r="I1278" s="31">
        <v>0</v>
      </c>
      <c r="J1278" s="121">
        <f t="shared" si="218"/>
        <v>0</v>
      </c>
      <c r="K1278" s="122" t="e">
        <f>MAX(0,($F1278-0+PV(a!$E$8/12,2*$U1278*a!$E$9,$W1278,0,1)))</f>
        <v>#N/A</v>
      </c>
      <c r="L1278" s="122" t="e">
        <f t="shared" si="215"/>
        <v>#N/A</v>
      </c>
      <c r="M1278" s="114" t="e">
        <f t="shared" si="216"/>
        <v>#N/A</v>
      </c>
      <c r="N1278" s="122" t="e">
        <f>-1*PMT(a!$E$8/12,2*$U1278*a!$E$9,$F1278-a!$E$4-$I1278,0,1)</f>
        <v>#N/A</v>
      </c>
      <c r="O1278" s="123" t="e">
        <f>-1*PMT(a!$E$8/12,2*$U1278*a!$E$9,$F1278-a!$E$4-$J1278,0,1)</f>
        <v>#N/A</v>
      </c>
      <c r="P1278" s="123" t="e">
        <f t="shared" si="219"/>
        <v>#N/A</v>
      </c>
      <c r="Q1278" s="123" t="e">
        <f t="shared" si="220"/>
        <v>#N/A</v>
      </c>
      <c r="R1278" s="114" t="e">
        <f>IF($M1278&lt;$I1278,"Error",IF(AND($K1278&gt;$J1278,$M1278&gt;$K1278),"Error",IF(AND($K1278&lt;$J1278,$M1278&gt;$J1278),"Error",-1*PMT(a!$E$8/12,2*$U1278*a!$E$9,$F1278-$M1278-a!$E$4,0,1))))</f>
        <v>#N/A</v>
      </c>
      <c r="S1278" s="32">
        <f t="shared" si="221"/>
        <v>1</v>
      </c>
      <c r="T1278" s="33" t="e">
        <f t="shared" si="222"/>
        <v>#N/A</v>
      </c>
      <c r="U1278" s="33" t="e">
        <f t="shared" si="217"/>
        <v>#N/A</v>
      </c>
      <c r="V1278" s="33" t="e">
        <f t="shared" si="223"/>
        <v>#N/A</v>
      </c>
      <c r="W1278" s="124">
        <f t="shared" si="224"/>
        <v>0</v>
      </c>
    </row>
    <row r="1279" spans="9:23" x14ac:dyDescent="0.25">
      <c r="I1279" s="31">
        <v>0</v>
      </c>
      <c r="J1279" s="121">
        <f t="shared" si="218"/>
        <v>0</v>
      </c>
      <c r="K1279" s="122" t="e">
        <f>MAX(0,($F1279-0+PV(a!$E$8/12,2*$U1279*a!$E$9,$W1279,0,1)))</f>
        <v>#N/A</v>
      </c>
      <c r="L1279" s="122" t="e">
        <f t="shared" si="215"/>
        <v>#N/A</v>
      </c>
      <c r="M1279" s="114" t="e">
        <f t="shared" si="216"/>
        <v>#N/A</v>
      </c>
      <c r="N1279" s="122" t="e">
        <f>-1*PMT(a!$E$8/12,2*$U1279*a!$E$9,$F1279-a!$E$4-$I1279,0,1)</f>
        <v>#N/A</v>
      </c>
      <c r="O1279" s="123" t="e">
        <f>-1*PMT(a!$E$8/12,2*$U1279*a!$E$9,$F1279-a!$E$4-$J1279,0,1)</f>
        <v>#N/A</v>
      </c>
      <c r="P1279" s="123" t="e">
        <f t="shared" si="219"/>
        <v>#N/A</v>
      </c>
      <c r="Q1279" s="123" t="e">
        <f t="shared" si="220"/>
        <v>#N/A</v>
      </c>
      <c r="R1279" s="114" t="e">
        <f>IF($M1279&lt;$I1279,"Error",IF(AND($K1279&gt;$J1279,$M1279&gt;$K1279),"Error",IF(AND($K1279&lt;$J1279,$M1279&gt;$J1279),"Error",-1*PMT(a!$E$8/12,2*$U1279*a!$E$9,$F1279-$M1279-a!$E$4,0,1))))</f>
        <v>#N/A</v>
      </c>
      <c r="S1279" s="32">
        <f t="shared" si="221"/>
        <v>1</v>
      </c>
      <c r="T1279" s="33" t="e">
        <f t="shared" si="222"/>
        <v>#N/A</v>
      </c>
      <c r="U1279" s="33" t="e">
        <f t="shared" si="217"/>
        <v>#N/A</v>
      </c>
      <c r="V1279" s="33" t="e">
        <f t="shared" si="223"/>
        <v>#N/A</v>
      </c>
      <c r="W1279" s="124">
        <f t="shared" si="224"/>
        <v>0</v>
      </c>
    </row>
    <row r="1280" spans="9:23" x14ac:dyDescent="0.25">
      <c r="I1280" s="31">
        <v>0</v>
      </c>
      <c r="J1280" s="121">
        <f t="shared" si="218"/>
        <v>0</v>
      </c>
      <c r="K1280" s="122" t="e">
        <f>MAX(0,($F1280-0+PV(a!$E$8/12,2*$U1280*a!$E$9,$W1280,0,1)))</f>
        <v>#N/A</v>
      </c>
      <c r="L1280" s="122" t="e">
        <f t="shared" si="215"/>
        <v>#N/A</v>
      </c>
      <c r="M1280" s="114" t="e">
        <f t="shared" si="216"/>
        <v>#N/A</v>
      </c>
      <c r="N1280" s="122" t="e">
        <f>-1*PMT(a!$E$8/12,2*$U1280*a!$E$9,$F1280-a!$E$4-$I1280,0,1)</f>
        <v>#N/A</v>
      </c>
      <c r="O1280" s="123" t="e">
        <f>-1*PMT(a!$E$8/12,2*$U1280*a!$E$9,$F1280-a!$E$4-$J1280,0,1)</f>
        <v>#N/A</v>
      </c>
      <c r="P1280" s="123" t="e">
        <f t="shared" si="219"/>
        <v>#N/A</v>
      </c>
      <c r="Q1280" s="123" t="e">
        <f t="shared" si="220"/>
        <v>#N/A</v>
      </c>
      <c r="R1280" s="114" t="e">
        <f>IF($M1280&lt;$I1280,"Error",IF(AND($K1280&gt;$J1280,$M1280&gt;$K1280),"Error",IF(AND($K1280&lt;$J1280,$M1280&gt;$J1280),"Error",-1*PMT(a!$E$8/12,2*$U1280*a!$E$9,$F1280-$M1280-a!$E$4,0,1))))</f>
        <v>#N/A</v>
      </c>
      <c r="S1280" s="32">
        <f t="shared" si="221"/>
        <v>1</v>
      </c>
      <c r="T1280" s="33" t="e">
        <f t="shared" si="222"/>
        <v>#N/A</v>
      </c>
      <c r="U1280" s="33" t="e">
        <f t="shared" si="217"/>
        <v>#N/A</v>
      </c>
      <c r="V1280" s="33" t="e">
        <f t="shared" si="223"/>
        <v>#N/A</v>
      </c>
      <c r="W1280" s="124">
        <f t="shared" si="224"/>
        <v>0</v>
      </c>
    </row>
    <row r="1281" spans="9:23" x14ac:dyDescent="0.25">
      <c r="I1281" s="31">
        <v>0</v>
      </c>
      <c r="J1281" s="121">
        <f t="shared" si="218"/>
        <v>0</v>
      </c>
      <c r="K1281" s="122" t="e">
        <f>MAX(0,($F1281-0+PV(a!$E$8/12,2*$U1281*a!$E$9,$W1281,0,1)))</f>
        <v>#N/A</v>
      </c>
      <c r="L1281" s="122" t="e">
        <f t="shared" si="215"/>
        <v>#N/A</v>
      </c>
      <c r="M1281" s="114" t="e">
        <f t="shared" si="216"/>
        <v>#N/A</v>
      </c>
      <c r="N1281" s="122" t="e">
        <f>-1*PMT(a!$E$8/12,2*$U1281*a!$E$9,$F1281-a!$E$4-$I1281,0,1)</f>
        <v>#N/A</v>
      </c>
      <c r="O1281" s="123" t="e">
        <f>-1*PMT(a!$E$8/12,2*$U1281*a!$E$9,$F1281-a!$E$4-$J1281,0,1)</f>
        <v>#N/A</v>
      </c>
      <c r="P1281" s="123" t="e">
        <f t="shared" si="219"/>
        <v>#N/A</v>
      </c>
      <c r="Q1281" s="123" t="e">
        <f t="shared" si="220"/>
        <v>#N/A</v>
      </c>
      <c r="R1281" s="114" t="e">
        <f>IF($M1281&lt;$I1281,"Error",IF(AND($K1281&gt;$J1281,$M1281&gt;$K1281),"Error",IF(AND($K1281&lt;$J1281,$M1281&gt;$J1281),"Error",-1*PMT(a!$E$8/12,2*$U1281*a!$E$9,$F1281-$M1281-a!$E$4,0,1))))</f>
        <v>#N/A</v>
      </c>
      <c r="S1281" s="32">
        <f t="shared" si="221"/>
        <v>1</v>
      </c>
      <c r="T1281" s="33" t="e">
        <f t="shared" si="222"/>
        <v>#N/A</v>
      </c>
      <c r="U1281" s="33" t="e">
        <f t="shared" si="217"/>
        <v>#N/A</v>
      </c>
      <c r="V1281" s="33" t="e">
        <f t="shared" si="223"/>
        <v>#N/A</v>
      </c>
      <c r="W1281" s="124">
        <f t="shared" si="224"/>
        <v>0</v>
      </c>
    </row>
    <row r="1282" spans="9:23" x14ac:dyDescent="0.25">
      <c r="I1282" s="31">
        <v>0</v>
      </c>
      <c r="J1282" s="121">
        <f t="shared" si="218"/>
        <v>0</v>
      </c>
      <c r="K1282" s="122" t="e">
        <f>MAX(0,($F1282-0+PV(a!$E$8/12,2*$U1282*a!$E$9,$W1282,0,1)))</f>
        <v>#N/A</v>
      </c>
      <c r="L1282" s="122" t="e">
        <f t="shared" si="215"/>
        <v>#N/A</v>
      </c>
      <c r="M1282" s="114" t="e">
        <f t="shared" si="216"/>
        <v>#N/A</v>
      </c>
      <c r="N1282" s="122" t="e">
        <f>-1*PMT(a!$E$8/12,2*$U1282*a!$E$9,$F1282-a!$E$4-$I1282,0,1)</f>
        <v>#N/A</v>
      </c>
      <c r="O1282" s="123" t="e">
        <f>-1*PMT(a!$E$8/12,2*$U1282*a!$E$9,$F1282-a!$E$4-$J1282,0,1)</f>
        <v>#N/A</v>
      </c>
      <c r="P1282" s="123" t="e">
        <f t="shared" si="219"/>
        <v>#N/A</v>
      </c>
      <c r="Q1282" s="123" t="e">
        <f t="shared" si="220"/>
        <v>#N/A</v>
      </c>
      <c r="R1282" s="114" t="e">
        <f>IF($M1282&lt;$I1282,"Error",IF(AND($K1282&gt;$J1282,$M1282&gt;$K1282),"Error",IF(AND($K1282&lt;$J1282,$M1282&gt;$J1282),"Error",-1*PMT(a!$E$8/12,2*$U1282*a!$E$9,$F1282-$M1282-a!$E$4,0,1))))</f>
        <v>#N/A</v>
      </c>
      <c r="S1282" s="32">
        <f t="shared" si="221"/>
        <v>1</v>
      </c>
      <c r="T1282" s="33" t="e">
        <f t="shared" si="222"/>
        <v>#N/A</v>
      </c>
      <c r="U1282" s="33" t="e">
        <f t="shared" si="217"/>
        <v>#N/A</v>
      </c>
      <c r="V1282" s="33" t="e">
        <f t="shared" si="223"/>
        <v>#N/A</v>
      </c>
      <c r="W1282" s="124">
        <f t="shared" si="224"/>
        <v>0</v>
      </c>
    </row>
    <row r="1283" spans="9:23" x14ac:dyDescent="0.25">
      <c r="I1283" s="31">
        <v>0</v>
      </c>
      <c r="J1283" s="121">
        <f t="shared" si="218"/>
        <v>0</v>
      </c>
      <c r="K1283" s="122" t="e">
        <f>MAX(0,($F1283-0+PV(a!$E$8/12,2*$U1283*a!$E$9,$W1283,0,1)))</f>
        <v>#N/A</v>
      </c>
      <c r="L1283" s="122" t="e">
        <f t="shared" ref="L1283:L1346" si="225">MAX(IF(K1283&gt;F1283*0.5,F1283*0.5,K1283),J1283)</f>
        <v>#N/A</v>
      </c>
      <c r="M1283" s="114" t="e">
        <f t="shared" ref="M1283:M1346" si="226">IF(OR(K1283&lt;=0,K1283&lt;J1283),J1283,MIN(K1283,F1283*50%))</f>
        <v>#N/A</v>
      </c>
      <c r="N1283" s="122" t="e">
        <f>-1*PMT(a!$E$8/12,2*$U1283*a!$E$9,$F1283-a!$E$4-$I1283,0,1)</f>
        <v>#N/A</v>
      </c>
      <c r="O1283" s="123" t="e">
        <f>-1*PMT(a!$E$8/12,2*$U1283*a!$E$9,$F1283-a!$E$4-$J1283,0,1)</f>
        <v>#N/A</v>
      </c>
      <c r="P1283" s="123" t="e">
        <f t="shared" si="219"/>
        <v>#N/A</v>
      </c>
      <c r="Q1283" s="123" t="e">
        <f t="shared" si="220"/>
        <v>#N/A</v>
      </c>
      <c r="R1283" s="114" t="e">
        <f>IF($M1283&lt;$I1283,"Error",IF(AND($K1283&gt;$J1283,$M1283&gt;$K1283),"Error",IF(AND($K1283&lt;$J1283,$M1283&gt;$J1283),"Error",-1*PMT(a!$E$8/12,2*$U1283*a!$E$9,$F1283-$M1283-a!$E$4,0,1))))</f>
        <v>#N/A</v>
      </c>
      <c r="S1283" s="32">
        <f t="shared" si="221"/>
        <v>1</v>
      </c>
      <c r="T1283" s="33" t="e">
        <f t="shared" si="222"/>
        <v>#N/A</v>
      </c>
      <c r="U1283" s="33" t="e">
        <f t="shared" si="217"/>
        <v>#N/A</v>
      </c>
      <c r="V1283" s="33" t="e">
        <f t="shared" si="223"/>
        <v>#N/A</v>
      </c>
      <c r="W1283" s="124">
        <f t="shared" si="224"/>
        <v>0</v>
      </c>
    </row>
    <row r="1284" spans="9:23" x14ac:dyDescent="0.25">
      <c r="I1284" s="31">
        <v>0</v>
      </c>
      <c r="J1284" s="121">
        <f t="shared" si="218"/>
        <v>0</v>
      </c>
      <c r="K1284" s="122" t="e">
        <f>MAX(0,($F1284-0+PV(a!$E$8/12,2*$U1284*a!$E$9,$W1284,0,1)))</f>
        <v>#N/A</v>
      </c>
      <c r="L1284" s="122" t="e">
        <f t="shared" si="225"/>
        <v>#N/A</v>
      </c>
      <c r="M1284" s="114" t="e">
        <f t="shared" si="226"/>
        <v>#N/A</v>
      </c>
      <c r="N1284" s="122" t="e">
        <f>-1*PMT(a!$E$8/12,2*$U1284*a!$E$9,$F1284-a!$E$4-$I1284,0,1)</f>
        <v>#N/A</v>
      </c>
      <c r="O1284" s="123" t="e">
        <f>-1*PMT(a!$E$8/12,2*$U1284*a!$E$9,$F1284-a!$E$4-$J1284,0,1)</f>
        <v>#N/A</v>
      </c>
      <c r="P1284" s="123" t="e">
        <f t="shared" si="219"/>
        <v>#N/A</v>
      </c>
      <c r="Q1284" s="123" t="e">
        <f t="shared" si="220"/>
        <v>#N/A</v>
      </c>
      <c r="R1284" s="114" t="e">
        <f>IF($M1284&lt;$I1284,"Error",IF(AND($K1284&gt;$J1284,$M1284&gt;$K1284),"Error",IF(AND($K1284&lt;$J1284,$M1284&gt;$J1284),"Error",-1*PMT(a!$E$8/12,2*$U1284*a!$E$9,$F1284-$M1284-a!$E$4,0,1))))</f>
        <v>#N/A</v>
      </c>
      <c r="S1284" s="32">
        <f t="shared" si="221"/>
        <v>1</v>
      </c>
      <c r="T1284" s="33" t="e">
        <f t="shared" si="222"/>
        <v>#N/A</v>
      </c>
      <c r="U1284" s="33" t="e">
        <f t="shared" si="217"/>
        <v>#N/A</v>
      </c>
      <c r="V1284" s="33" t="e">
        <f t="shared" si="223"/>
        <v>#N/A</v>
      </c>
      <c r="W1284" s="124">
        <f t="shared" si="224"/>
        <v>0</v>
      </c>
    </row>
    <row r="1285" spans="9:23" x14ac:dyDescent="0.25">
      <c r="I1285" s="31">
        <v>0</v>
      </c>
      <c r="J1285" s="121">
        <f t="shared" si="218"/>
        <v>0</v>
      </c>
      <c r="K1285" s="122" t="e">
        <f>MAX(0,($F1285-0+PV(a!$E$8/12,2*$U1285*a!$E$9,$W1285,0,1)))</f>
        <v>#N/A</v>
      </c>
      <c r="L1285" s="122" t="e">
        <f t="shared" si="225"/>
        <v>#N/A</v>
      </c>
      <c r="M1285" s="114" t="e">
        <f t="shared" si="226"/>
        <v>#N/A</v>
      </c>
      <c r="N1285" s="122" t="e">
        <f>-1*PMT(a!$E$8/12,2*$U1285*a!$E$9,$F1285-a!$E$4-$I1285,0,1)</f>
        <v>#N/A</v>
      </c>
      <c r="O1285" s="123" t="e">
        <f>-1*PMT(a!$E$8/12,2*$U1285*a!$E$9,$F1285-a!$E$4-$J1285,0,1)</f>
        <v>#N/A</v>
      </c>
      <c r="P1285" s="123" t="e">
        <f t="shared" si="219"/>
        <v>#N/A</v>
      </c>
      <c r="Q1285" s="123" t="e">
        <f t="shared" si="220"/>
        <v>#N/A</v>
      </c>
      <c r="R1285" s="114" t="e">
        <f>IF($M1285&lt;$I1285,"Error",IF(AND($K1285&gt;$J1285,$M1285&gt;$K1285),"Error",IF(AND($K1285&lt;$J1285,$M1285&gt;$J1285),"Error",-1*PMT(a!$E$8/12,2*$U1285*a!$E$9,$F1285-$M1285-a!$E$4,0,1))))</f>
        <v>#N/A</v>
      </c>
      <c r="S1285" s="32">
        <f t="shared" si="221"/>
        <v>1</v>
      </c>
      <c r="T1285" s="33" t="e">
        <f t="shared" si="222"/>
        <v>#N/A</v>
      </c>
      <c r="U1285" s="33" t="e">
        <f t="shared" si="217"/>
        <v>#N/A</v>
      </c>
      <c r="V1285" s="33" t="e">
        <f t="shared" si="223"/>
        <v>#N/A</v>
      </c>
      <c r="W1285" s="124">
        <f t="shared" si="224"/>
        <v>0</v>
      </c>
    </row>
    <row r="1286" spans="9:23" x14ac:dyDescent="0.25">
      <c r="I1286" s="31">
        <v>0</v>
      </c>
      <c r="J1286" s="121">
        <f t="shared" si="218"/>
        <v>0</v>
      </c>
      <c r="K1286" s="122" t="e">
        <f>MAX(0,($F1286-0+PV(a!$E$8/12,2*$U1286*a!$E$9,$W1286,0,1)))</f>
        <v>#N/A</v>
      </c>
      <c r="L1286" s="122" t="e">
        <f t="shared" si="225"/>
        <v>#N/A</v>
      </c>
      <c r="M1286" s="114" t="e">
        <f t="shared" si="226"/>
        <v>#N/A</v>
      </c>
      <c r="N1286" s="122" t="e">
        <f>-1*PMT(a!$E$8/12,2*$U1286*a!$E$9,$F1286-a!$E$4-$I1286,0,1)</f>
        <v>#N/A</v>
      </c>
      <c r="O1286" s="123" t="e">
        <f>-1*PMT(a!$E$8/12,2*$U1286*a!$E$9,$F1286-a!$E$4-$J1286,0,1)</f>
        <v>#N/A</v>
      </c>
      <c r="P1286" s="123" t="e">
        <f t="shared" si="219"/>
        <v>#N/A</v>
      </c>
      <c r="Q1286" s="123" t="e">
        <f t="shared" si="220"/>
        <v>#N/A</v>
      </c>
      <c r="R1286" s="114" t="e">
        <f>IF($M1286&lt;$I1286,"Error",IF(AND($K1286&gt;$J1286,$M1286&gt;$K1286),"Error",IF(AND($K1286&lt;$J1286,$M1286&gt;$J1286),"Error",-1*PMT(a!$E$8/12,2*$U1286*a!$E$9,$F1286-$M1286-a!$E$4,0,1))))</f>
        <v>#N/A</v>
      </c>
      <c r="S1286" s="32">
        <f t="shared" si="221"/>
        <v>1</v>
      </c>
      <c r="T1286" s="33" t="e">
        <f t="shared" si="222"/>
        <v>#N/A</v>
      </c>
      <c r="U1286" s="33" t="e">
        <f t="shared" si="217"/>
        <v>#N/A</v>
      </c>
      <c r="V1286" s="33" t="e">
        <f t="shared" si="223"/>
        <v>#N/A</v>
      </c>
      <c r="W1286" s="124">
        <f t="shared" si="224"/>
        <v>0</v>
      </c>
    </row>
    <row r="1287" spans="9:23" x14ac:dyDescent="0.25">
      <c r="I1287" s="31">
        <v>0</v>
      </c>
      <c r="J1287" s="121">
        <f t="shared" si="218"/>
        <v>0</v>
      </c>
      <c r="K1287" s="122" t="e">
        <f>MAX(0,($F1287-0+PV(a!$E$8/12,2*$U1287*a!$E$9,$W1287,0,1)))</f>
        <v>#N/A</v>
      </c>
      <c r="L1287" s="122" t="e">
        <f t="shared" si="225"/>
        <v>#N/A</v>
      </c>
      <c r="M1287" s="114" t="e">
        <f t="shared" si="226"/>
        <v>#N/A</v>
      </c>
      <c r="N1287" s="122" t="e">
        <f>-1*PMT(a!$E$8/12,2*$U1287*a!$E$9,$F1287-a!$E$4-$I1287,0,1)</f>
        <v>#N/A</v>
      </c>
      <c r="O1287" s="123" t="e">
        <f>-1*PMT(a!$E$8/12,2*$U1287*a!$E$9,$F1287-a!$E$4-$J1287,0,1)</f>
        <v>#N/A</v>
      </c>
      <c r="P1287" s="123" t="e">
        <f t="shared" si="219"/>
        <v>#N/A</v>
      </c>
      <c r="Q1287" s="123" t="e">
        <f t="shared" si="220"/>
        <v>#N/A</v>
      </c>
      <c r="R1287" s="114" t="e">
        <f>IF($M1287&lt;$I1287,"Error",IF(AND($K1287&gt;$J1287,$M1287&gt;$K1287),"Error",IF(AND($K1287&lt;$J1287,$M1287&gt;$J1287),"Error",-1*PMT(a!$E$8/12,2*$U1287*a!$E$9,$F1287-$M1287-a!$E$4,0,1))))</f>
        <v>#N/A</v>
      </c>
      <c r="S1287" s="32">
        <f t="shared" si="221"/>
        <v>1</v>
      </c>
      <c r="T1287" s="33" t="e">
        <f t="shared" si="222"/>
        <v>#N/A</v>
      </c>
      <c r="U1287" s="33" t="e">
        <f t="shared" si="217"/>
        <v>#N/A</v>
      </c>
      <c r="V1287" s="33" t="e">
        <f t="shared" si="223"/>
        <v>#N/A</v>
      </c>
      <c r="W1287" s="124">
        <f t="shared" si="224"/>
        <v>0</v>
      </c>
    </row>
    <row r="1288" spans="9:23" x14ac:dyDescent="0.25">
      <c r="I1288" s="31">
        <v>0</v>
      </c>
      <c r="J1288" s="121">
        <f t="shared" si="218"/>
        <v>0</v>
      </c>
      <c r="K1288" s="122" t="e">
        <f>MAX(0,($F1288-0+PV(a!$E$8/12,2*$U1288*a!$E$9,$W1288,0,1)))</f>
        <v>#N/A</v>
      </c>
      <c r="L1288" s="122" t="e">
        <f t="shared" si="225"/>
        <v>#N/A</v>
      </c>
      <c r="M1288" s="114" t="e">
        <f t="shared" si="226"/>
        <v>#N/A</v>
      </c>
      <c r="N1288" s="122" t="e">
        <f>-1*PMT(a!$E$8/12,2*$U1288*a!$E$9,$F1288-a!$E$4-$I1288,0,1)</f>
        <v>#N/A</v>
      </c>
      <c r="O1288" s="123" t="e">
        <f>-1*PMT(a!$E$8/12,2*$U1288*a!$E$9,$F1288-a!$E$4-$J1288,0,1)</f>
        <v>#N/A</v>
      </c>
      <c r="P1288" s="123" t="e">
        <f t="shared" si="219"/>
        <v>#N/A</v>
      </c>
      <c r="Q1288" s="123" t="e">
        <f t="shared" si="220"/>
        <v>#N/A</v>
      </c>
      <c r="R1288" s="114" t="e">
        <f>IF($M1288&lt;$I1288,"Error",IF(AND($K1288&gt;$J1288,$M1288&gt;$K1288),"Error",IF(AND($K1288&lt;$J1288,$M1288&gt;$J1288),"Error",-1*PMT(a!$E$8/12,2*$U1288*a!$E$9,$F1288-$M1288-a!$E$4,0,1))))</f>
        <v>#N/A</v>
      </c>
      <c r="S1288" s="32">
        <f t="shared" si="221"/>
        <v>1</v>
      </c>
      <c r="T1288" s="33" t="e">
        <f t="shared" si="222"/>
        <v>#N/A</v>
      </c>
      <c r="U1288" s="33" t="e">
        <f t="shared" ref="U1288:U1351" si="227">$T1288-(11/24)</f>
        <v>#N/A</v>
      </c>
      <c r="V1288" s="33" t="e">
        <f t="shared" si="223"/>
        <v>#N/A</v>
      </c>
      <c r="W1288" s="124">
        <f t="shared" si="224"/>
        <v>0</v>
      </c>
    </row>
    <row r="1289" spans="9:23" x14ac:dyDescent="0.25">
      <c r="I1289" s="31">
        <v>0</v>
      </c>
      <c r="J1289" s="121">
        <f t="shared" si="218"/>
        <v>0</v>
      </c>
      <c r="K1289" s="122" t="e">
        <f>MAX(0,($F1289-0+PV(a!$E$8/12,2*$U1289*a!$E$9,$W1289,0,1)))</f>
        <v>#N/A</v>
      </c>
      <c r="L1289" s="122" t="e">
        <f t="shared" si="225"/>
        <v>#N/A</v>
      </c>
      <c r="M1289" s="114" t="e">
        <f t="shared" si="226"/>
        <v>#N/A</v>
      </c>
      <c r="N1289" s="122" t="e">
        <f>-1*PMT(a!$E$8/12,2*$U1289*a!$E$9,$F1289-a!$E$4-$I1289,0,1)</f>
        <v>#N/A</v>
      </c>
      <c r="O1289" s="123" t="e">
        <f>-1*PMT(a!$E$8/12,2*$U1289*a!$E$9,$F1289-a!$E$4-$J1289,0,1)</f>
        <v>#N/A</v>
      </c>
      <c r="P1289" s="123" t="e">
        <f t="shared" si="219"/>
        <v>#N/A</v>
      </c>
      <c r="Q1289" s="123" t="e">
        <f t="shared" si="220"/>
        <v>#N/A</v>
      </c>
      <c r="R1289" s="114" t="e">
        <f>IF($M1289&lt;$I1289,"Error",IF(AND($K1289&gt;$J1289,$M1289&gt;$K1289),"Error",IF(AND($K1289&lt;$J1289,$M1289&gt;$J1289),"Error",-1*PMT(a!$E$8/12,2*$U1289*a!$E$9,$F1289-$M1289-a!$E$4,0,1))))</f>
        <v>#N/A</v>
      </c>
      <c r="S1289" s="32">
        <f t="shared" si="221"/>
        <v>1</v>
      </c>
      <c r="T1289" s="33" t="e">
        <f t="shared" si="222"/>
        <v>#N/A</v>
      </c>
      <c r="U1289" s="33" t="e">
        <f t="shared" si="227"/>
        <v>#N/A</v>
      </c>
      <c r="V1289" s="33" t="e">
        <f t="shared" si="223"/>
        <v>#N/A</v>
      </c>
      <c r="W1289" s="124">
        <f t="shared" si="224"/>
        <v>0</v>
      </c>
    </row>
    <row r="1290" spans="9:23" x14ac:dyDescent="0.25">
      <c r="I1290" s="31">
        <v>0</v>
      </c>
      <c r="J1290" s="121">
        <f t="shared" si="218"/>
        <v>0</v>
      </c>
      <c r="K1290" s="122" t="e">
        <f>MAX(0,($F1290-0+PV(a!$E$8/12,2*$U1290*a!$E$9,$W1290,0,1)))</f>
        <v>#N/A</v>
      </c>
      <c r="L1290" s="122" t="e">
        <f t="shared" si="225"/>
        <v>#N/A</v>
      </c>
      <c r="M1290" s="114" t="e">
        <f t="shared" si="226"/>
        <v>#N/A</v>
      </c>
      <c r="N1290" s="122" t="e">
        <f>-1*PMT(a!$E$8/12,2*$U1290*a!$E$9,$F1290-a!$E$4-$I1290,0,1)</f>
        <v>#N/A</v>
      </c>
      <c r="O1290" s="123" t="e">
        <f>-1*PMT(a!$E$8/12,2*$U1290*a!$E$9,$F1290-a!$E$4-$J1290,0,1)</f>
        <v>#N/A</v>
      </c>
      <c r="P1290" s="123" t="e">
        <f t="shared" si="219"/>
        <v>#N/A</v>
      </c>
      <c r="Q1290" s="123" t="e">
        <f t="shared" si="220"/>
        <v>#N/A</v>
      </c>
      <c r="R1290" s="114" t="e">
        <f>IF($M1290&lt;$I1290,"Error",IF(AND($K1290&gt;$J1290,$M1290&gt;$K1290),"Error",IF(AND($K1290&lt;$J1290,$M1290&gt;$J1290),"Error",-1*PMT(a!$E$8/12,2*$U1290*a!$E$9,$F1290-$M1290-a!$E$4,0,1))))</f>
        <v>#N/A</v>
      </c>
      <c r="S1290" s="32">
        <f t="shared" si="221"/>
        <v>1</v>
      </c>
      <c r="T1290" s="33" t="e">
        <f t="shared" si="222"/>
        <v>#N/A</v>
      </c>
      <c r="U1290" s="33" t="e">
        <f t="shared" si="227"/>
        <v>#N/A</v>
      </c>
      <c r="V1290" s="33" t="e">
        <f t="shared" si="223"/>
        <v>#N/A</v>
      </c>
      <c r="W1290" s="124">
        <f t="shared" si="224"/>
        <v>0</v>
      </c>
    </row>
    <row r="1291" spans="9:23" x14ac:dyDescent="0.25">
      <c r="I1291" s="31">
        <v>0</v>
      </c>
      <c r="J1291" s="121">
        <f t="shared" si="218"/>
        <v>0</v>
      </c>
      <c r="K1291" s="122" t="e">
        <f>MAX(0,($F1291-0+PV(a!$E$8/12,2*$U1291*a!$E$9,$W1291,0,1)))</f>
        <v>#N/A</v>
      </c>
      <c r="L1291" s="122" t="e">
        <f t="shared" si="225"/>
        <v>#N/A</v>
      </c>
      <c r="M1291" s="114" t="e">
        <f t="shared" si="226"/>
        <v>#N/A</v>
      </c>
      <c r="N1291" s="122" t="e">
        <f>-1*PMT(a!$E$8/12,2*$U1291*a!$E$9,$F1291-a!$E$4-$I1291,0,1)</f>
        <v>#N/A</v>
      </c>
      <c r="O1291" s="123" t="e">
        <f>-1*PMT(a!$E$8/12,2*$U1291*a!$E$9,$F1291-a!$E$4-$J1291,0,1)</f>
        <v>#N/A</v>
      </c>
      <c r="P1291" s="123" t="e">
        <f t="shared" si="219"/>
        <v>#N/A</v>
      </c>
      <c r="Q1291" s="123" t="e">
        <f t="shared" si="220"/>
        <v>#N/A</v>
      </c>
      <c r="R1291" s="114" t="e">
        <f>IF($M1291&lt;$I1291,"Error",IF(AND($K1291&gt;$J1291,$M1291&gt;$K1291),"Error",IF(AND($K1291&lt;$J1291,$M1291&gt;$J1291),"Error",-1*PMT(a!$E$8/12,2*$U1291*a!$E$9,$F1291-$M1291-a!$E$4,0,1))))</f>
        <v>#N/A</v>
      </c>
      <c r="S1291" s="32">
        <f t="shared" si="221"/>
        <v>1</v>
      </c>
      <c r="T1291" s="33" t="e">
        <f t="shared" si="222"/>
        <v>#N/A</v>
      </c>
      <c r="U1291" s="33" t="e">
        <f t="shared" si="227"/>
        <v>#N/A</v>
      </c>
      <c r="V1291" s="33" t="e">
        <f t="shared" si="223"/>
        <v>#N/A</v>
      </c>
      <c r="W1291" s="124">
        <f t="shared" si="224"/>
        <v>0</v>
      </c>
    </row>
    <row r="1292" spans="9:23" x14ac:dyDescent="0.25">
      <c r="I1292" s="31">
        <v>0</v>
      </c>
      <c r="J1292" s="121">
        <f t="shared" si="218"/>
        <v>0</v>
      </c>
      <c r="K1292" s="122" t="e">
        <f>MAX(0,($F1292-0+PV(a!$E$8/12,2*$U1292*a!$E$9,$W1292,0,1)))</f>
        <v>#N/A</v>
      </c>
      <c r="L1292" s="122" t="e">
        <f t="shared" si="225"/>
        <v>#N/A</v>
      </c>
      <c r="M1292" s="114" t="e">
        <f t="shared" si="226"/>
        <v>#N/A</v>
      </c>
      <c r="N1292" s="122" t="e">
        <f>-1*PMT(a!$E$8/12,2*$U1292*a!$E$9,$F1292-a!$E$4-$I1292,0,1)</f>
        <v>#N/A</v>
      </c>
      <c r="O1292" s="123" t="e">
        <f>-1*PMT(a!$E$8/12,2*$U1292*a!$E$9,$F1292-a!$E$4-$J1292,0,1)</f>
        <v>#N/A</v>
      </c>
      <c r="P1292" s="123" t="e">
        <f t="shared" si="219"/>
        <v>#N/A</v>
      </c>
      <c r="Q1292" s="123" t="e">
        <f t="shared" si="220"/>
        <v>#N/A</v>
      </c>
      <c r="R1292" s="114" t="e">
        <f>IF($M1292&lt;$I1292,"Error",IF(AND($K1292&gt;$J1292,$M1292&gt;$K1292),"Error",IF(AND($K1292&lt;$J1292,$M1292&gt;$J1292),"Error",-1*PMT(a!$E$8/12,2*$U1292*a!$E$9,$F1292-$M1292-a!$E$4,0,1))))</f>
        <v>#N/A</v>
      </c>
      <c r="S1292" s="32">
        <f t="shared" si="221"/>
        <v>1</v>
      </c>
      <c r="T1292" s="33" t="e">
        <f t="shared" si="222"/>
        <v>#N/A</v>
      </c>
      <c r="U1292" s="33" t="e">
        <f t="shared" si="227"/>
        <v>#N/A</v>
      </c>
      <c r="V1292" s="33" t="e">
        <f t="shared" si="223"/>
        <v>#N/A</v>
      </c>
      <c r="W1292" s="124">
        <f t="shared" si="224"/>
        <v>0</v>
      </c>
    </row>
    <row r="1293" spans="9:23" x14ac:dyDescent="0.25">
      <c r="I1293" s="31">
        <v>0</v>
      </c>
      <c r="J1293" s="121">
        <f t="shared" si="218"/>
        <v>0</v>
      </c>
      <c r="K1293" s="122" t="e">
        <f>MAX(0,($F1293-0+PV(a!$E$8/12,2*$U1293*a!$E$9,$W1293,0,1)))</f>
        <v>#N/A</v>
      </c>
      <c r="L1293" s="122" t="e">
        <f t="shared" si="225"/>
        <v>#N/A</v>
      </c>
      <c r="M1293" s="114" t="e">
        <f t="shared" si="226"/>
        <v>#N/A</v>
      </c>
      <c r="N1293" s="122" t="e">
        <f>-1*PMT(a!$E$8/12,2*$U1293*a!$E$9,$F1293-a!$E$4-$I1293,0,1)</f>
        <v>#N/A</v>
      </c>
      <c r="O1293" s="123" t="e">
        <f>-1*PMT(a!$E$8/12,2*$U1293*a!$E$9,$F1293-a!$E$4-$J1293,0,1)</f>
        <v>#N/A</v>
      </c>
      <c r="P1293" s="123" t="e">
        <f t="shared" si="219"/>
        <v>#N/A</v>
      </c>
      <c r="Q1293" s="123" t="e">
        <f t="shared" si="220"/>
        <v>#N/A</v>
      </c>
      <c r="R1293" s="114" t="e">
        <f>IF($M1293&lt;$I1293,"Error",IF(AND($K1293&gt;$J1293,$M1293&gt;$K1293),"Error",IF(AND($K1293&lt;$J1293,$M1293&gt;$J1293),"Error",-1*PMT(a!$E$8/12,2*$U1293*a!$E$9,$F1293-$M1293-a!$E$4,0,1))))</f>
        <v>#N/A</v>
      </c>
      <c r="S1293" s="32">
        <f t="shared" si="221"/>
        <v>1</v>
      </c>
      <c r="T1293" s="33" t="e">
        <f t="shared" si="222"/>
        <v>#N/A</v>
      </c>
      <c r="U1293" s="33" t="e">
        <f t="shared" si="227"/>
        <v>#N/A</v>
      </c>
      <c r="V1293" s="33" t="e">
        <f t="shared" si="223"/>
        <v>#N/A</v>
      </c>
      <c r="W1293" s="124">
        <f t="shared" si="224"/>
        <v>0</v>
      </c>
    </row>
    <row r="1294" spans="9:23" x14ac:dyDescent="0.25">
      <c r="I1294" s="31">
        <v>0</v>
      </c>
      <c r="J1294" s="121">
        <f t="shared" si="218"/>
        <v>0</v>
      </c>
      <c r="K1294" s="122" t="e">
        <f>MAX(0,($F1294-0+PV(a!$E$8/12,2*$U1294*a!$E$9,$W1294,0,1)))</f>
        <v>#N/A</v>
      </c>
      <c r="L1294" s="122" t="e">
        <f t="shared" si="225"/>
        <v>#N/A</v>
      </c>
      <c r="M1294" s="114" t="e">
        <f t="shared" si="226"/>
        <v>#N/A</v>
      </c>
      <c r="N1294" s="122" t="e">
        <f>-1*PMT(a!$E$8/12,2*$U1294*a!$E$9,$F1294-a!$E$4-$I1294,0,1)</f>
        <v>#N/A</v>
      </c>
      <c r="O1294" s="123" t="e">
        <f>-1*PMT(a!$E$8/12,2*$U1294*a!$E$9,$F1294-a!$E$4-$J1294,0,1)</f>
        <v>#N/A</v>
      </c>
      <c r="P1294" s="123" t="e">
        <f t="shared" si="219"/>
        <v>#N/A</v>
      </c>
      <c r="Q1294" s="123" t="e">
        <f t="shared" si="220"/>
        <v>#N/A</v>
      </c>
      <c r="R1294" s="114" t="e">
        <f>IF($M1294&lt;$I1294,"Error",IF(AND($K1294&gt;$J1294,$M1294&gt;$K1294),"Error",IF(AND($K1294&lt;$J1294,$M1294&gt;$J1294),"Error",-1*PMT(a!$E$8/12,2*$U1294*a!$E$9,$F1294-$M1294-a!$E$4,0,1))))</f>
        <v>#N/A</v>
      </c>
      <c r="S1294" s="32">
        <f t="shared" si="221"/>
        <v>1</v>
      </c>
      <c r="T1294" s="33" t="e">
        <f t="shared" si="222"/>
        <v>#N/A</v>
      </c>
      <c r="U1294" s="33" t="e">
        <f t="shared" si="227"/>
        <v>#N/A</v>
      </c>
      <c r="V1294" s="33" t="e">
        <f t="shared" si="223"/>
        <v>#N/A</v>
      </c>
      <c r="W1294" s="124">
        <f t="shared" si="224"/>
        <v>0</v>
      </c>
    </row>
    <row r="1295" spans="9:23" x14ac:dyDescent="0.25">
      <c r="I1295" s="31">
        <v>0</v>
      </c>
      <c r="J1295" s="121">
        <f t="shared" si="218"/>
        <v>0</v>
      </c>
      <c r="K1295" s="122" t="e">
        <f>MAX(0,($F1295-0+PV(a!$E$8/12,2*$U1295*a!$E$9,$W1295,0,1)))</f>
        <v>#N/A</v>
      </c>
      <c r="L1295" s="122" t="e">
        <f t="shared" si="225"/>
        <v>#N/A</v>
      </c>
      <c r="M1295" s="114" t="e">
        <f t="shared" si="226"/>
        <v>#N/A</v>
      </c>
      <c r="N1295" s="122" t="e">
        <f>-1*PMT(a!$E$8/12,2*$U1295*a!$E$9,$F1295-a!$E$4-$I1295,0,1)</f>
        <v>#N/A</v>
      </c>
      <c r="O1295" s="123" t="e">
        <f>-1*PMT(a!$E$8/12,2*$U1295*a!$E$9,$F1295-a!$E$4-$J1295,0,1)</f>
        <v>#N/A</v>
      </c>
      <c r="P1295" s="123" t="e">
        <f t="shared" si="219"/>
        <v>#N/A</v>
      </c>
      <c r="Q1295" s="123" t="e">
        <f t="shared" si="220"/>
        <v>#N/A</v>
      </c>
      <c r="R1295" s="114" t="e">
        <f>IF($M1295&lt;$I1295,"Error",IF(AND($K1295&gt;$J1295,$M1295&gt;$K1295),"Error",IF(AND($K1295&lt;$J1295,$M1295&gt;$J1295),"Error",-1*PMT(a!$E$8/12,2*$U1295*a!$E$9,$F1295-$M1295-a!$E$4,0,1))))</f>
        <v>#N/A</v>
      </c>
      <c r="S1295" s="32">
        <f t="shared" si="221"/>
        <v>1</v>
      </c>
      <c r="T1295" s="33" t="e">
        <f t="shared" si="222"/>
        <v>#N/A</v>
      </c>
      <c r="U1295" s="33" t="e">
        <f t="shared" si="227"/>
        <v>#N/A</v>
      </c>
      <c r="V1295" s="33" t="e">
        <f t="shared" si="223"/>
        <v>#N/A</v>
      </c>
      <c r="W1295" s="124">
        <f t="shared" si="224"/>
        <v>0</v>
      </c>
    </row>
    <row r="1296" spans="9:23" x14ac:dyDescent="0.25">
      <c r="I1296" s="31">
        <v>0</v>
      </c>
      <c r="J1296" s="121">
        <f t="shared" si="218"/>
        <v>0</v>
      </c>
      <c r="K1296" s="122" t="e">
        <f>MAX(0,($F1296-0+PV(a!$E$8/12,2*$U1296*a!$E$9,$W1296,0,1)))</f>
        <v>#N/A</v>
      </c>
      <c r="L1296" s="122" t="e">
        <f t="shared" si="225"/>
        <v>#N/A</v>
      </c>
      <c r="M1296" s="114" t="e">
        <f t="shared" si="226"/>
        <v>#N/A</v>
      </c>
      <c r="N1296" s="122" t="e">
        <f>-1*PMT(a!$E$8/12,2*$U1296*a!$E$9,$F1296-a!$E$4-$I1296,0,1)</f>
        <v>#N/A</v>
      </c>
      <c r="O1296" s="123" t="e">
        <f>-1*PMT(a!$E$8/12,2*$U1296*a!$E$9,$F1296-a!$E$4-$J1296,0,1)</f>
        <v>#N/A</v>
      </c>
      <c r="P1296" s="123" t="e">
        <f t="shared" si="219"/>
        <v>#N/A</v>
      </c>
      <c r="Q1296" s="123" t="e">
        <f t="shared" si="220"/>
        <v>#N/A</v>
      </c>
      <c r="R1296" s="114" t="e">
        <f>IF($M1296&lt;$I1296,"Error",IF(AND($K1296&gt;$J1296,$M1296&gt;$K1296),"Error",IF(AND($K1296&lt;$J1296,$M1296&gt;$J1296),"Error",-1*PMT(a!$E$8/12,2*$U1296*a!$E$9,$F1296-$M1296-a!$E$4,0,1))))</f>
        <v>#N/A</v>
      </c>
      <c r="S1296" s="32">
        <f t="shared" si="221"/>
        <v>1</v>
      </c>
      <c r="T1296" s="33" t="e">
        <f t="shared" si="222"/>
        <v>#N/A</v>
      </c>
      <c r="U1296" s="33" t="e">
        <f t="shared" si="227"/>
        <v>#N/A</v>
      </c>
      <c r="V1296" s="33" t="e">
        <f t="shared" si="223"/>
        <v>#N/A</v>
      </c>
      <c r="W1296" s="124">
        <f t="shared" si="224"/>
        <v>0</v>
      </c>
    </row>
    <row r="1297" spans="9:23" x14ac:dyDescent="0.25">
      <c r="I1297" s="31">
        <v>0</v>
      </c>
      <c r="J1297" s="121">
        <f t="shared" si="218"/>
        <v>0</v>
      </c>
      <c r="K1297" s="122" t="e">
        <f>MAX(0,($F1297-0+PV(a!$E$8/12,2*$U1297*a!$E$9,$W1297,0,1)))</f>
        <v>#N/A</v>
      </c>
      <c r="L1297" s="122" t="e">
        <f t="shared" si="225"/>
        <v>#N/A</v>
      </c>
      <c r="M1297" s="114" t="e">
        <f t="shared" si="226"/>
        <v>#N/A</v>
      </c>
      <c r="N1297" s="122" t="e">
        <f>-1*PMT(a!$E$8/12,2*$U1297*a!$E$9,$F1297-a!$E$4-$I1297,0,1)</f>
        <v>#N/A</v>
      </c>
      <c r="O1297" s="123" t="e">
        <f>-1*PMT(a!$E$8/12,2*$U1297*a!$E$9,$F1297-a!$E$4-$J1297,0,1)</f>
        <v>#N/A</v>
      </c>
      <c r="P1297" s="123" t="e">
        <f t="shared" si="219"/>
        <v>#N/A</v>
      </c>
      <c r="Q1297" s="123" t="e">
        <f t="shared" si="220"/>
        <v>#N/A</v>
      </c>
      <c r="R1297" s="114" t="e">
        <f>IF($M1297&lt;$I1297,"Error",IF(AND($K1297&gt;$J1297,$M1297&gt;$K1297),"Error",IF(AND($K1297&lt;$J1297,$M1297&gt;$J1297),"Error",-1*PMT(a!$E$8/12,2*$U1297*a!$E$9,$F1297-$M1297-a!$E$4,0,1))))</f>
        <v>#N/A</v>
      </c>
      <c r="S1297" s="32">
        <f t="shared" si="221"/>
        <v>1</v>
      </c>
      <c r="T1297" s="33" t="e">
        <f t="shared" si="222"/>
        <v>#N/A</v>
      </c>
      <c r="U1297" s="33" t="e">
        <f t="shared" si="227"/>
        <v>#N/A</v>
      </c>
      <c r="V1297" s="33" t="e">
        <f t="shared" si="223"/>
        <v>#N/A</v>
      </c>
      <c r="W1297" s="124">
        <f t="shared" si="224"/>
        <v>0</v>
      </c>
    </row>
    <row r="1298" spans="9:23" x14ac:dyDescent="0.25">
      <c r="I1298" s="31">
        <v>0</v>
      </c>
      <c r="J1298" s="121">
        <f t="shared" si="218"/>
        <v>0</v>
      </c>
      <c r="K1298" s="122" t="e">
        <f>MAX(0,($F1298-0+PV(a!$E$8/12,2*$U1298*a!$E$9,$W1298,0,1)))</f>
        <v>#N/A</v>
      </c>
      <c r="L1298" s="122" t="e">
        <f t="shared" si="225"/>
        <v>#N/A</v>
      </c>
      <c r="M1298" s="114" t="e">
        <f t="shared" si="226"/>
        <v>#N/A</v>
      </c>
      <c r="N1298" s="122" t="e">
        <f>-1*PMT(a!$E$8/12,2*$U1298*a!$E$9,$F1298-a!$E$4-$I1298,0,1)</f>
        <v>#N/A</v>
      </c>
      <c r="O1298" s="123" t="e">
        <f>-1*PMT(a!$E$8/12,2*$U1298*a!$E$9,$F1298-a!$E$4-$J1298,0,1)</f>
        <v>#N/A</v>
      </c>
      <c r="P1298" s="123" t="e">
        <f t="shared" si="219"/>
        <v>#N/A</v>
      </c>
      <c r="Q1298" s="123" t="e">
        <f t="shared" si="220"/>
        <v>#N/A</v>
      </c>
      <c r="R1298" s="114" t="e">
        <f>IF($M1298&lt;$I1298,"Error",IF(AND($K1298&gt;$J1298,$M1298&gt;$K1298),"Error",IF(AND($K1298&lt;$J1298,$M1298&gt;$J1298),"Error",-1*PMT(a!$E$8/12,2*$U1298*a!$E$9,$F1298-$M1298-a!$E$4,0,1))))</f>
        <v>#N/A</v>
      </c>
      <c r="S1298" s="32">
        <f t="shared" si="221"/>
        <v>1</v>
      </c>
      <c r="T1298" s="33" t="e">
        <f t="shared" si="222"/>
        <v>#N/A</v>
      </c>
      <c r="U1298" s="33" t="e">
        <f t="shared" si="227"/>
        <v>#N/A</v>
      </c>
      <c r="V1298" s="33" t="e">
        <f t="shared" si="223"/>
        <v>#N/A</v>
      </c>
      <c r="W1298" s="124">
        <f t="shared" si="224"/>
        <v>0</v>
      </c>
    </row>
    <row r="1299" spans="9:23" x14ac:dyDescent="0.25">
      <c r="I1299" s="31">
        <v>0</v>
      </c>
      <c r="J1299" s="121">
        <f t="shared" si="218"/>
        <v>0</v>
      </c>
      <c r="K1299" s="122" t="e">
        <f>MAX(0,($F1299-0+PV(a!$E$8/12,2*$U1299*a!$E$9,$W1299,0,1)))</f>
        <v>#N/A</v>
      </c>
      <c r="L1299" s="122" t="e">
        <f t="shared" si="225"/>
        <v>#N/A</v>
      </c>
      <c r="M1299" s="114" t="e">
        <f t="shared" si="226"/>
        <v>#N/A</v>
      </c>
      <c r="N1299" s="122" t="e">
        <f>-1*PMT(a!$E$8/12,2*$U1299*a!$E$9,$F1299-a!$E$4-$I1299,0,1)</f>
        <v>#N/A</v>
      </c>
      <c r="O1299" s="123" t="e">
        <f>-1*PMT(a!$E$8/12,2*$U1299*a!$E$9,$F1299-a!$E$4-$J1299,0,1)</f>
        <v>#N/A</v>
      </c>
      <c r="P1299" s="123" t="e">
        <f t="shared" si="219"/>
        <v>#N/A</v>
      </c>
      <c r="Q1299" s="123" t="e">
        <f t="shared" si="220"/>
        <v>#N/A</v>
      </c>
      <c r="R1299" s="114" t="e">
        <f>IF($M1299&lt;$I1299,"Error",IF(AND($K1299&gt;$J1299,$M1299&gt;$K1299),"Error",IF(AND($K1299&lt;$J1299,$M1299&gt;$J1299),"Error",-1*PMT(a!$E$8/12,2*$U1299*a!$E$9,$F1299-$M1299-a!$E$4,0,1))))</f>
        <v>#N/A</v>
      </c>
      <c r="S1299" s="32">
        <f t="shared" si="221"/>
        <v>1</v>
      </c>
      <c r="T1299" s="33" t="e">
        <f t="shared" si="222"/>
        <v>#N/A</v>
      </c>
      <c r="U1299" s="33" t="e">
        <f t="shared" si="227"/>
        <v>#N/A</v>
      </c>
      <c r="V1299" s="33" t="e">
        <f t="shared" si="223"/>
        <v>#N/A</v>
      </c>
      <c r="W1299" s="124">
        <f t="shared" si="224"/>
        <v>0</v>
      </c>
    </row>
    <row r="1300" spans="9:23" x14ac:dyDescent="0.25">
      <c r="I1300" s="31">
        <v>0</v>
      </c>
      <c r="J1300" s="121">
        <f t="shared" si="218"/>
        <v>0</v>
      </c>
      <c r="K1300" s="122" t="e">
        <f>MAX(0,($F1300-0+PV(a!$E$8/12,2*$U1300*a!$E$9,$W1300,0,1)))</f>
        <v>#N/A</v>
      </c>
      <c r="L1300" s="122" t="e">
        <f t="shared" si="225"/>
        <v>#N/A</v>
      </c>
      <c r="M1300" s="114" t="e">
        <f t="shared" si="226"/>
        <v>#N/A</v>
      </c>
      <c r="N1300" s="122" t="e">
        <f>-1*PMT(a!$E$8/12,2*$U1300*a!$E$9,$F1300-a!$E$4-$I1300,0,1)</f>
        <v>#N/A</v>
      </c>
      <c r="O1300" s="123" t="e">
        <f>-1*PMT(a!$E$8/12,2*$U1300*a!$E$9,$F1300-a!$E$4-$J1300,0,1)</f>
        <v>#N/A</v>
      </c>
      <c r="P1300" s="123" t="e">
        <f t="shared" si="219"/>
        <v>#N/A</v>
      </c>
      <c r="Q1300" s="123" t="e">
        <f t="shared" si="220"/>
        <v>#N/A</v>
      </c>
      <c r="R1300" s="114" t="e">
        <f>IF($M1300&lt;$I1300,"Error",IF(AND($K1300&gt;$J1300,$M1300&gt;$K1300),"Error",IF(AND($K1300&lt;$J1300,$M1300&gt;$J1300),"Error",-1*PMT(a!$E$8/12,2*$U1300*a!$E$9,$F1300-$M1300-a!$E$4,0,1))))</f>
        <v>#N/A</v>
      </c>
      <c r="S1300" s="32">
        <f t="shared" si="221"/>
        <v>1</v>
      </c>
      <c r="T1300" s="33" t="e">
        <f t="shared" si="222"/>
        <v>#N/A</v>
      </c>
      <c r="U1300" s="33" t="e">
        <f t="shared" si="227"/>
        <v>#N/A</v>
      </c>
      <c r="V1300" s="33" t="e">
        <f t="shared" si="223"/>
        <v>#N/A</v>
      </c>
      <c r="W1300" s="124">
        <f t="shared" si="224"/>
        <v>0</v>
      </c>
    </row>
    <row r="1301" spans="9:23" x14ac:dyDescent="0.25">
      <c r="I1301" s="31">
        <v>0</v>
      </c>
      <c r="J1301" s="121">
        <f t="shared" si="218"/>
        <v>0</v>
      </c>
      <c r="K1301" s="122" t="e">
        <f>MAX(0,($F1301-0+PV(a!$E$8/12,2*$U1301*a!$E$9,$W1301,0,1)))</f>
        <v>#N/A</v>
      </c>
      <c r="L1301" s="122" t="e">
        <f t="shared" si="225"/>
        <v>#N/A</v>
      </c>
      <c r="M1301" s="114" t="e">
        <f t="shared" si="226"/>
        <v>#N/A</v>
      </c>
      <c r="N1301" s="122" t="e">
        <f>-1*PMT(a!$E$8/12,2*$U1301*a!$E$9,$F1301-a!$E$4-$I1301,0,1)</f>
        <v>#N/A</v>
      </c>
      <c r="O1301" s="123" t="e">
        <f>-1*PMT(a!$E$8/12,2*$U1301*a!$E$9,$F1301-a!$E$4-$J1301,0,1)</f>
        <v>#N/A</v>
      </c>
      <c r="P1301" s="123" t="e">
        <f t="shared" si="219"/>
        <v>#N/A</v>
      </c>
      <c r="Q1301" s="123" t="e">
        <f t="shared" si="220"/>
        <v>#N/A</v>
      </c>
      <c r="R1301" s="114" t="e">
        <f>IF($M1301&lt;$I1301,"Error",IF(AND($K1301&gt;$J1301,$M1301&gt;$K1301),"Error",IF(AND($K1301&lt;$J1301,$M1301&gt;$J1301),"Error",-1*PMT(a!$E$8/12,2*$U1301*a!$E$9,$F1301-$M1301-a!$E$4,0,1))))</f>
        <v>#N/A</v>
      </c>
      <c r="S1301" s="32">
        <f t="shared" si="221"/>
        <v>1</v>
      </c>
      <c r="T1301" s="33" t="e">
        <f t="shared" si="222"/>
        <v>#N/A</v>
      </c>
      <c r="U1301" s="33" t="e">
        <f t="shared" si="227"/>
        <v>#N/A</v>
      </c>
      <c r="V1301" s="33" t="e">
        <f t="shared" si="223"/>
        <v>#N/A</v>
      </c>
      <c r="W1301" s="124">
        <f t="shared" si="224"/>
        <v>0</v>
      </c>
    </row>
    <row r="1302" spans="9:23" x14ac:dyDescent="0.25">
      <c r="I1302" s="31">
        <v>0</v>
      </c>
      <c r="J1302" s="121">
        <f t="shared" ref="J1302:J1365" si="228">F1302*0.25</f>
        <v>0</v>
      </c>
      <c r="K1302" s="122" t="e">
        <f>MAX(0,($F1302-0+PV(a!$E$8/12,2*$U1302*a!$E$9,$W1302,0,1)))</f>
        <v>#N/A</v>
      </c>
      <c r="L1302" s="122" t="e">
        <f t="shared" si="225"/>
        <v>#N/A</v>
      </c>
      <c r="M1302" s="114" t="e">
        <f t="shared" si="226"/>
        <v>#N/A</v>
      </c>
      <c r="N1302" s="122" t="e">
        <f>-1*PMT(a!$E$8/12,2*$U1302*a!$E$9,$F1302-a!$E$4-$I1302,0,1)</f>
        <v>#N/A</v>
      </c>
      <c r="O1302" s="123" t="e">
        <f>-1*PMT(a!$E$8/12,2*$U1302*a!$E$9,$F1302-a!$E$4-$J1302,0,1)</f>
        <v>#N/A</v>
      </c>
      <c r="P1302" s="123" t="e">
        <f t="shared" si="219"/>
        <v>#N/A</v>
      </c>
      <c r="Q1302" s="123" t="e">
        <f t="shared" si="220"/>
        <v>#N/A</v>
      </c>
      <c r="R1302" s="114" t="e">
        <f>IF($M1302&lt;$I1302,"Error",IF(AND($K1302&gt;$J1302,$M1302&gt;$K1302),"Error",IF(AND($K1302&lt;$J1302,$M1302&gt;$J1302),"Error",-1*PMT(a!$E$8/12,2*$U1302*a!$E$9,$F1302-$M1302-a!$E$4,0,1))))</f>
        <v>#N/A</v>
      </c>
      <c r="S1302" s="32">
        <f t="shared" si="221"/>
        <v>1</v>
      </c>
      <c r="T1302" s="33" t="e">
        <f t="shared" si="222"/>
        <v>#N/A</v>
      </c>
      <c r="U1302" s="33" t="e">
        <f t="shared" si="227"/>
        <v>#N/A</v>
      </c>
      <c r="V1302" s="33" t="e">
        <f t="shared" si="223"/>
        <v>#N/A</v>
      </c>
      <c r="W1302" s="124">
        <f t="shared" si="224"/>
        <v>0</v>
      </c>
    </row>
    <row r="1303" spans="9:23" x14ac:dyDescent="0.25">
      <c r="I1303" s="31">
        <v>0</v>
      </c>
      <c r="J1303" s="121">
        <f t="shared" si="228"/>
        <v>0</v>
      </c>
      <c r="K1303" s="122" t="e">
        <f>MAX(0,($F1303-0+PV(a!$E$8/12,2*$U1303*a!$E$9,$W1303,0,1)))</f>
        <v>#N/A</v>
      </c>
      <c r="L1303" s="122" t="e">
        <f t="shared" si="225"/>
        <v>#N/A</v>
      </c>
      <c r="M1303" s="114" t="e">
        <f t="shared" si="226"/>
        <v>#N/A</v>
      </c>
      <c r="N1303" s="122" t="e">
        <f>-1*PMT(a!$E$8/12,2*$U1303*a!$E$9,$F1303-a!$E$4-$I1303,0,1)</f>
        <v>#N/A</v>
      </c>
      <c r="O1303" s="123" t="e">
        <f>-1*PMT(a!$E$8/12,2*$U1303*a!$E$9,$F1303-a!$E$4-$J1303,0,1)</f>
        <v>#N/A</v>
      </c>
      <c r="P1303" s="123" t="e">
        <f t="shared" si="219"/>
        <v>#N/A</v>
      </c>
      <c r="Q1303" s="123" t="e">
        <f t="shared" si="220"/>
        <v>#N/A</v>
      </c>
      <c r="R1303" s="114" t="e">
        <f>IF($M1303&lt;$I1303,"Error",IF(AND($K1303&gt;$J1303,$M1303&gt;$K1303),"Error",IF(AND($K1303&lt;$J1303,$M1303&gt;$J1303),"Error",-1*PMT(a!$E$8/12,2*$U1303*a!$E$9,$F1303-$M1303-a!$E$4,0,1))))</f>
        <v>#N/A</v>
      </c>
      <c r="S1303" s="32">
        <f t="shared" si="221"/>
        <v>1</v>
      </c>
      <c r="T1303" s="33" t="e">
        <f t="shared" si="222"/>
        <v>#N/A</v>
      </c>
      <c r="U1303" s="33" t="e">
        <f t="shared" si="227"/>
        <v>#N/A</v>
      </c>
      <c r="V1303" s="33" t="e">
        <f t="shared" si="223"/>
        <v>#N/A</v>
      </c>
      <c r="W1303" s="124">
        <f t="shared" si="224"/>
        <v>0</v>
      </c>
    </row>
    <row r="1304" spans="9:23" x14ac:dyDescent="0.25">
      <c r="I1304" s="31">
        <v>0</v>
      </c>
      <c r="J1304" s="121">
        <f t="shared" si="228"/>
        <v>0</v>
      </c>
      <c r="K1304" s="122" t="e">
        <f>MAX(0,($F1304-0+PV(a!$E$8/12,2*$U1304*a!$E$9,$W1304,0,1)))</f>
        <v>#N/A</v>
      </c>
      <c r="L1304" s="122" t="e">
        <f t="shared" si="225"/>
        <v>#N/A</v>
      </c>
      <c r="M1304" s="114" t="e">
        <f t="shared" si="226"/>
        <v>#N/A</v>
      </c>
      <c r="N1304" s="122" t="e">
        <f>-1*PMT(a!$E$8/12,2*$U1304*a!$E$9,$F1304-a!$E$4-$I1304,0,1)</f>
        <v>#N/A</v>
      </c>
      <c r="O1304" s="123" t="e">
        <f>-1*PMT(a!$E$8/12,2*$U1304*a!$E$9,$F1304-a!$E$4-$J1304,0,1)</f>
        <v>#N/A</v>
      </c>
      <c r="P1304" s="123" t="e">
        <f t="shared" si="219"/>
        <v>#N/A</v>
      </c>
      <c r="Q1304" s="123" t="e">
        <f t="shared" si="220"/>
        <v>#N/A</v>
      </c>
      <c r="R1304" s="114" t="e">
        <f>IF($M1304&lt;$I1304,"Error",IF(AND($K1304&gt;$J1304,$M1304&gt;$K1304),"Error",IF(AND($K1304&lt;$J1304,$M1304&gt;$J1304),"Error",-1*PMT(a!$E$8/12,2*$U1304*a!$E$9,$F1304-$M1304-a!$E$4,0,1))))</f>
        <v>#N/A</v>
      </c>
      <c r="S1304" s="32">
        <f t="shared" si="221"/>
        <v>1</v>
      </c>
      <c r="T1304" s="33" t="e">
        <f t="shared" si="222"/>
        <v>#N/A</v>
      </c>
      <c r="U1304" s="33" t="e">
        <f t="shared" si="227"/>
        <v>#N/A</v>
      </c>
      <c r="V1304" s="33" t="e">
        <f t="shared" si="223"/>
        <v>#N/A</v>
      </c>
      <c r="W1304" s="124">
        <f t="shared" si="224"/>
        <v>0</v>
      </c>
    </row>
    <row r="1305" spans="9:23" x14ac:dyDescent="0.25">
      <c r="I1305" s="31">
        <v>0</v>
      </c>
      <c r="J1305" s="121">
        <f t="shared" si="228"/>
        <v>0</v>
      </c>
      <c r="K1305" s="122" t="e">
        <f>MAX(0,($F1305-0+PV(a!$E$8/12,2*$U1305*a!$E$9,$W1305,0,1)))</f>
        <v>#N/A</v>
      </c>
      <c r="L1305" s="122" t="e">
        <f t="shared" si="225"/>
        <v>#N/A</v>
      </c>
      <c r="M1305" s="114" t="e">
        <f t="shared" si="226"/>
        <v>#N/A</v>
      </c>
      <c r="N1305" s="122" t="e">
        <f>-1*PMT(a!$E$8/12,2*$U1305*a!$E$9,$F1305-a!$E$4-$I1305,0,1)</f>
        <v>#N/A</v>
      </c>
      <c r="O1305" s="123" t="e">
        <f>-1*PMT(a!$E$8/12,2*$U1305*a!$E$9,$F1305-a!$E$4-$J1305,0,1)</f>
        <v>#N/A</v>
      </c>
      <c r="P1305" s="123" t="e">
        <f t="shared" si="219"/>
        <v>#N/A</v>
      </c>
      <c r="Q1305" s="123" t="e">
        <f t="shared" si="220"/>
        <v>#N/A</v>
      </c>
      <c r="R1305" s="114" t="e">
        <f>IF($M1305&lt;$I1305,"Error",IF(AND($K1305&gt;$J1305,$M1305&gt;$K1305),"Error",IF(AND($K1305&lt;$J1305,$M1305&gt;$J1305),"Error",-1*PMT(a!$E$8/12,2*$U1305*a!$E$9,$F1305-$M1305-a!$E$4,0,1))))</f>
        <v>#N/A</v>
      </c>
      <c r="S1305" s="32">
        <f t="shared" si="221"/>
        <v>1</v>
      </c>
      <c r="T1305" s="33" t="e">
        <f t="shared" si="222"/>
        <v>#N/A</v>
      </c>
      <c r="U1305" s="33" t="e">
        <f t="shared" si="227"/>
        <v>#N/A</v>
      </c>
      <c r="V1305" s="33" t="e">
        <f t="shared" si="223"/>
        <v>#N/A</v>
      </c>
      <c r="W1305" s="124">
        <f t="shared" si="224"/>
        <v>0</v>
      </c>
    </row>
    <row r="1306" spans="9:23" x14ac:dyDescent="0.25">
      <c r="I1306" s="31">
        <v>0</v>
      </c>
      <c r="J1306" s="121">
        <f t="shared" si="228"/>
        <v>0</v>
      </c>
      <c r="K1306" s="122" t="e">
        <f>MAX(0,($F1306-0+PV(a!$E$8/12,2*$U1306*a!$E$9,$W1306,0,1)))</f>
        <v>#N/A</v>
      </c>
      <c r="L1306" s="122" t="e">
        <f t="shared" si="225"/>
        <v>#N/A</v>
      </c>
      <c r="M1306" s="114" t="e">
        <f t="shared" si="226"/>
        <v>#N/A</v>
      </c>
      <c r="N1306" s="122" t="e">
        <f>-1*PMT(a!$E$8/12,2*$U1306*a!$E$9,$F1306-a!$E$4-$I1306,0,1)</f>
        <v>#N/A</v>
      </c>
      <c r="O1306" s="123" t="e">
        <f>-1*PMT(a!$E$8/12,2*$U1306*a!$E$9,$F1306-a!$E$4-$J1306,0,1)</f>
        <v>#N/A</v>
      </c>
      <c r="P1306" s="123" t="e">
        <f t="shared" si="219"/>
        <v>#N/A</v>
      </c>
      <c r="Q1306" s="123" t="e">
        <f t="shared" si="220"/>
        <v>#N/A</v>
      </c>
      <c r="R1306" s="114" t="e">
        <f>IF($M1306&lt;$I1306,"Error",IF(AND($K1306&gt;$J1306,$M1306&gt;$K1306),"Error",IF(AND($K1306&lt;$J1306,$M1306&gt;$J1306),"Error",-1*PMT(a!$E$8/12,2*$U1306*a!$E$9,$F1306-$M1306-a!$E$4,0,1))))</f>
        <v>#N/A</v>
      </c>
      <c r="S1306" s="32">
        <f t="shared" si="221"/>
        <v>1</v>
      </c>
      <c r="T1306" s="33" t="e">
        <f t="shared" si="222"/>
        <v>#N/A</v>
      </c>
      <c r="U1306" s="33" t="e">
        <f t="shared" si="227"/>
        <v>#N/A</v>
      </c>
      <c r="V1306" s="33" t="e">
        <f t="shared" si="223"/>
        <v>#N/A</v>
      </c>
      <c r="W1306" s="124">
        <f t="shared" si="224"/>
        <v>0</v>
      </c>
    </row>
    <row r="1307" spans="9:23" x14ac:dyDescent="0.25">
      <c r="I1307" s="31">
        <v>0</v>
      </c>
      <c r="J1307" s="121">
        <f t="shared" si="228"/>
        <v>0</v>
      </c>
      <c r="K1307" s="122" t="e">
        <f>MAX(0,($F1307-0+PV(a!$E$8/12,2*$U1307*a!$E$9,$W1307,0,1)))</f>
        <v>#N/A</v>
      </c>
      <c r="L1307" s="122" t="e">
        <f t="shared" si="225"/>
        <v>#N/A</v>
      </c>
      <c r="M1307" s="114" t="e">
        <f t="shared" si="226"/>
        <v>#N/A</v>
      </c>
      <c r="N1307" s="122" t="e">
        <f>-1*PMT(a!$E$8/12,2*$U1307*a!$E$9,$F1307-a!$E$4-$I1307,0,1)</f>
        <v>#N/A</v>
      </c>
      <c r="O1307" s="123" t="e">
        <f>-1*PMT(a!$E$8/12,2*$U1307*a!$E$9,$F1307-a!$E$4-$J1307,0,1)</f>
        <v>#N/A</v>
      </c>
      <c r="P1307" s="123" t="e">
        <f t="shared" si="219"/>
        <v>#N/A</v>
      </c>
      <c r="Q1307" s="123" t="e">
        <f t="shared" si="220"/>
        <v>#N/A</v>
      </c>
      <c r="R1307" s="114" t="e">
        <f>IF($M1307&lt;$I1307,"Error",IF(AND($K1307&gt;$J1307,$M1307&gt;$K1307),"Error",IF(AND($K1307&lt;$J1307,$M1307&gt;$J1307),"Error",-1*PMT(a!$E$8/12,2*$U1307*a!$E$9,$F1307-$M1307-a!$E$4,0,1))))</f>
        <v>#N/A</v>
      </c>
      <c r="S1307" s="32">
        <f t="shared" si="221"/>
        <v>1</v>
      </c>
      <c r="T1307" s="33" t="e">
        <f t="shared" si="222"/>
        <v>#N/A</v>
      </c>
      <c r="U1307" s="33" t="e">
        <f t="shared" si="227"/>
        <v>#N/A</v>
      </c>
      <c r="V1307" s="33" t="e">
        <f t="shared" si="223"/>
        <v>#N/A</v>
      </c>
      <c r="W1307" s="124">
        <f t="shared" si="224"/>
        <v>0</v>
      </c>
    </row>
    <row r="1308" spans="9:23" x14ac:dyDescent="0.25">
      <c r="I1308" s="31">
        <v>0</v>
      </c>
      <c r="J1308" s="121">
        <f t="shared" si="228"/>
        <v>0</v>
      </c>
      <c r="K1308" s="122" t="e">
        <f>MAX(0,($F1308-0+PV(a!$E$8/12,2*$U1308*a!$E$9,$W1308,0,1)))</f>
        <v>#N/A</v>
      </c>
      <c r="L1308" s="122" t="e">
        <f t="shared" si="225"/>
        <v>#N/A</v>
      </c>
      <c r="M1308" s="114" t="e">
        <f t="shared" si="226"/>
        <v>#N/A</v>
      </c>
      <c r="N1308" s="122" t="e">
        <f>-1*PMT(a!$E$8/12,2*$U1308*a!$E$9,$F1308-a!$E$4-$I1308,0,1)</f>
        <v>#N/A</v>
      </c>
      <c r="O1308" s="123" t="e">
        <f>-1*PMT(a!$E$8/12,2*$U1308*a!$E$9,$F1308-a!$E$4-$J1308,0,1)</f>
        <v>#N/A</v>
      </c>
      <c r="P1308" s="123" t="e">
        <f t="shared" si="219"/>
        <v>#N/A</v>
      </c>
      <c r="Q1308" s="123" t="e">
        <f t="shared" si="220"/>
        <v>#N/A</v>
      </c>
      <c r="R1308" s="114" t="e">
        <f>IF($M1308&lt;$I1308,"Error",IF(AND($K1308&gt;$J1308,$M1308&gt;$K1308),"Error",IF(AND($K1308&lt;$J1308,$M1308&gt;$J1308),"Error",-1*PMT(a!$E$8/12,2*$U1308*a!$E$9,$F1308-$M1308-a!$E$4,0,1))))</f>
        <v>#N/A</v>
      </c>
      <c r="S1308" s="32">
        <f t="shared" si="221"/>
        <v>1</v>
      </c>
      <c r="T1308" s="33" t="e">
        <f t="shared" si="222"/>
        <v>#N/A</v>
      </c>
      <c r="U1308" s="33" t="e">
        <f t="shared" si="227"/>
        <v>#N/A</v>
      </c>
      <c r="V1308" s="33" t="e">
        <f t="shared" si="223"/>
        <v>#N/A</v>
      </c>
      <c r="W1308" s="124">
        <f t="shared" si="224"/>
        <v>0</v>
      </c>
    </row>
    <row r="1309" spans="9:23" x14ac:dyDescent="0.25">
      <c r="I1309" s="31">
        <v>0</v>
      </c>
      <c r="J1309" s="121">
        <f t="shared" si="228"/>
        <v>0</v>
      </c>
      <c r="K1309" s="122" t="e">
        <f>MAX(0,($F1309-0+PV(a!$E$8/12,2*$U1309*a!$E$9,$W1309,0,1)))</f>
        <v>#N/A</v>
      </c>
      <c r="L1309" s="122" t="e">
        <f t="shared" si="225"/>
        <v>#N/A</v>
      </c>
      <c r="M1309" s="114" t="e">
        <f t="shared" si="226"/>
        <v>#N/A</v>
      </c>
      <c r="N1309" s="122" t="e">
        <f>-1*PMT(a!$E$8/12,2*$U1309*a!$E$9,$F1309-a!$E$4-$I1309,0,1)</f>
        <v>#N/A</v>
      </c>
      <c r="O1309" s="123" t="e">
        <f>-1*PMT(a!$E$8/12,2*$U1309*a!$E$9,$F1309-a!$E$4-$J1309,0,1)</f>
        <v>#N/A</v>
      </c>
      <c r="P1309" s="123" t="e">
        <f t="shared" si="219"/>
        <v>#N/A</v>
      </c>
      <c r="Q1309" s="123" t="e">
        <f t="shared" si="220"/>
        <v>#N/A</v>
      </c>
      <c r="R1309" s="114" t="e">
        <f>IF($M1309&lt;$I1309,"Error",IF(AND($K1309&gt;$J1309,$M1309&gt;$K1309),"Error",IF(AND($K1309&lt;$J1309,$M1309&gt;$J1309),"Error",-1*PMT(a!$E$8/12,2*$U1309*a!$E$9,$F1309-$M1309-a!$E$4,0,1))))</f>
        <v>#N/A</v>
      </c>
      <c r="S1309" s="32">
        <f t="shared" si="221"/>
        <v>1</v>
      </c>
      <c r="T1309" s="33" t="e">
        <f t="shared" si="222"/>
        <v>#N/A</v>
      </c>
      <c r="U1309" s="33" t="e">
        <f t="shared" si="227"/>
        <v>#N/A</v>
      </c>
      <c r="V1309" s="33" t="e">
        <f t="shared" si="223"/>
        <v>#N/A</v>
      </c>
      <c r="W1309" s="124">
        <f t="shared" si="224"/>
        <v>0</v>
      </c>
    </row>
    <row r="1310" spans="9:23" x14ac:dyDescent="0.25">
      <c r="I1310" s="31">
        <v>0</v>
      </c>
      <c r="J1310" s="121">
        <f t="shared" si="228"/>
        <v>0</v>
      </c>
      <c r="K1310" s="122" t="e">
        <f>MAX(0,($F1310-0+PV(a!$E$8/12,2*$U1310*a!$E$9,$W1310,0,1)))</f>
        <v>#N/A</v>
      </c>
      <c r="L1310" s="122" t="e">
        <f t="shared" si="225"/>
        <v>#N/A</v>
      </c>
      <c r="M1310" s="114" t="e">
        <f t="shared" si="226"/>
        <v>#N/A</v>
      </c>
      <c r="N1310" s="122" t="e">
        <f>-1*PMT(a!$E$8/12,2*$U1310*a!$E$9,$F1310-a!$E$4-$I1310,0,1)</f>
        <v>#N/A</v>
      </c>
      <c r="O1310" s="123" t="e">
        <f>-1*PMT(a!$E$8/12,2*$U1310*a!$E$9,$F1310-a!$E$4-$J1310,0,1)</f>
        <v>#N/A</v>
      </c>
      <c r="P1310" s="123" t="e">
        <f t="shared" si="219"/>
        <v>#N/A</v>
      </c>
      <c r="Q1310" s="123" t="e">
        <f t="shared" si="220"/>
        <v>#N/A</v>
      </c>
      <c r="R1310" s="114" t="e">
        <f>IF($M1310&lt;$I1310,"Error",IF(AND($K1310&gt;$J1310,$M1310&gt;$K1310),"Error",IF(AND($K1310&lt;$J1310,$M1310&gt;$J1310),"Error",-1*PMT(a!$E$8/12,2*$U1310*a!$E$9,$F1310-$M1310-a!$E$4,0,1))))</f>
        <v>#N/A</v>
      </c>
      <c r="S1310" s="32">
        <f t="shared" si="221"/>
        <v>1</v>
      </c>
      <c r="T1310" s="33" t="e">
        <f t="shared" si="222"/>
        <v>#N/A</v>
      </c>
      <c r="U1310" s="33" t="e">
        <f t="shared" si="227"/>
        <v>#N/A</v>
      </c>
      <c r="V1310" s="33" t="e">
        <f t="shared" si="223"/>
        <v>#N/A</v>
      </c>
      <c r="W1310" s="124">
        <f t="shared" si="224"/>
        <v>0</v>
      </c>
    </row>
    <row r="1311" spans="9:23" x14ac:dyDescent="0.25">
      <c r="I1311" s="31">
        <v>0</v>
      </c>
      <c r="J1311" s="121">
        <f t="shared" si="228"/>
        <v>0</v>
      </c>
      <c r="K1311" s="122" t="e">
        <f>MAX(0,($F1311-0+PV(a!$E$8/12,2*$U1311*a!$E$9,$W1311,0,1)))</f>
        <v>#N/A</v>
      </c>
      <c r="L1311" s="122" t="e">
        <f t="shared" si="225"/>
        <v>#N/A</v>
      </c>
      <c r="M1311" s="114" t="e">
        <f t="shared" si="226"/>
        <v>#N/A</v>
      </c>
      <c r="N1311" s="122" t="e">
        <f>-1*PMT(a!$E$8/12,2*$U1311*a!$E$9,$F1311-a!$E$4-$I1311,0,1)</f>
        <v>#N/A</v>
      </c>
      <c r="O1311" s="123" t="e">
        <f>-1*PMT(a!$E$8/12,2*$U1311*a!$E$9,$F1311-a!$E$4-$J1311,0,1)</f>
        <v>#N/A</v>
      </c>
      <c r="P1311" s="123" t="e">
        <f t="shared" si="219"/>
        <v>#N/A</v>
      </c>
      <c r="Q1311" s="123" t="e">
        <f t="shared" si="220"/>
        <v>#N/A</v>
      </c>
      <c r="R1311" s="114" t="e">
        <f>IF($M1311&lt;$I1311,"Error",IF(AND($K1311&gt;$J1311,$M1311&gt;$K1311),"Error",IF(AND($K1311&lt;$J1311,$M1311&gt;$J1311),"Error",-1*PMT(a!$E$8/12,2*$U1311*a!$E$9,$F1311-$M1311-a!$E$4,0,1))))</f>
        <v>#N/A</v>
      </c>
      <c r="S1311" s="32">
        <f t="shared" si="221"/>
        <v>1</v>
      </c>
      <c r="T1311" s="33" t="e">
        <f t="shared" si="222"/>
        <v>#N/A</v>
      </c>
      <c r="U1311" s="33" t="e">
        <f t="shared" si="227"/>
        <v>#N/A</v>
      </c>
      <c r="V1311" s="33" t="e">
        <f t="shared" si="223"/>
        <v>#N/A</v>
      </c>
      <c r="W1311" s="124">
        <f t="shared" si="224"/>
        <v>0</v>
      </c>
    </row>
    <row r="1312" spans="9:23" x14ac:dyDescent="0.25">
      <c r="I1312" s="31">
        <v>0</v>
      </c>
      <c r="J1312" s="121">
        <f t="shared" si="228"/>
        <v>0</v>
      </c>
      <c r="K1312" s="122" t="e">
        <f>MAX(0,($F1312-0+PV(a!$E$8/12,2*$U1312*a!$E$9,$W1312,0,1)))</f>
        <v>#N/A</v>
      </c>
      <c r="L1312" s="122" t="e">
        <f t="shared" si="225"/>
        <v>#N/A</v>
      </c>
      <c r="M1312" s="114" t="e">
        <f t="shared" si="226"/>
        <v>#N/A</v>
      </c>
      <c r="N1312" s="122" t="e">
        <f>-1*PMT(a!$E$8/12,2*$U1312*a!$E$9,$F1312-a!$E$4-$I1312,0,1)</f>
        <v>#N/A</v>
      </c>
      <c r="O1312" s="123" t="e">
        <f>-1*PMT(a!$E$8/12,2*$U1312*a!$E$9,$F1312-a!$E$4-$J1312,0,1)</f>
        <v>#N/A</v>
      </c>
      <c r="P1312" s="123" t="e">
        <f t="shared" si="219"/>
        <v>#N/A</v>
      </c>
      <c r="Q1312" s="123" t="e">
        <f t="shared" si="220"/>
        <v>#N/A</v>
      </c>
      <c r="R1312" s="114" t="e">
        <f>IF($M1312&lt;$I1312,"Error",IF(AND($K1312&gt;$J1312,$M1312&gt;$K1312),"Error",IF(AND($K1312&lt;$J1312,$M1312&gt;$J1312),"Error",-1*PMT(a!$E$8/12,2*$U1312*a!$E$9,$F1312-$M1312-a!$E$4,0,1))))</f>
        <v>#N/A</v>
      </c>
      <c r="S1312" s="32">
        <f t="shared" si="221"/>
        <v>1</v>
      </c>
      <c r="T1312" s="33" t="e">
        <f t="shared" si="222"/>
        <v>#N/A</v>
      </c>
      <c r="U1312" s="33" t="e">
        <f t="shared" si="227"/>
        <v>#N/A</v>
      </c>
      <c r="V1312" s="33" t="e">
        <f t="shared" si="223"/>
        <v>#N/A</v>
      </c>
      <c r="W1312" s="124">
        <f t="shared" si="224"/>
        <v>0</v>
      </c>
    </row>
    <row r="1313" spans="9:23" x14ac:dyDescent="0.25">
      <c r="I1313" s="31">
        <v>0</v>
      </c>
      <c r="J1313" s="121">
        <f t="shared" si="228"/>
        <v>0</v>
      </c>
      <c r="K1313" s="122" t="e">
        <f>MAX(0,($F1313-0+PV(a!$E$8/12,2*$U1313*a!$E$9,$W1313,0,1)))</f>
        <v>#N/A</v>
      </c>
      <c r="L1313" s="122" t="e">
        <f t="shared" si="225"/>
        <v>#N/A</v>
      </c>
      <c r="M1313" s="114" t="e">
        <f t="shared" si="226"/>
        <v>#N/A</v>
      </c>
      <c r="N1313" s="122" t="e">
        <f>-1*PMT(a!$E$8/12,2*$U1313*a!$E$9,$F1313-a!$E$4-$I1313,0,1)</f>
        <v>#N/A</v>
      </c>
      <c r="O1313" s="123" t="e">
        <f>-1*PMT(a!$E$8/12,2*$U1313*a!$E$9,$F1313-a!$E$4-$J1313,0,1)</f>
        <v>#N/A</v>
      </c>
      <c r="P1313" s="123" t="e">
        <f t="shared" si="219"/>
        <v>#N/A</v>
      </c>
      <c r="Q1313" s="123" t="e">
        <f t="shared" si="220"/>
        <v>#N/A</v>
      </c>
      <c r="R1313" s="114" t="e">
        <f>IF($M1313&lt;$I1313,"Error",IF(AND($K1313&gt;$J1313,$M1313&gt;$K1313),"Error",IF(AND($K1313&lt;$J1313,$M1313&gt;$J1313),"Error",-1*PMT(a!$E$8/12,2*$U1313*a!$E$9,$F1313-$M1313-a!$E$4,0,1))))</f>
        <v>#N/A</v>
      </c>
      <c r="S1313" s="32">
        <f t="shared" si="221"/>
        <v>1</v>
      </c>
      <c r="T1313" s="33" t="e">
        <f t="shared" si="222"/>
        <v>#N/A</v>
      </c>
      <c r="U1313" s="33" t="e">
        <f t="shared" si="227"/>
        <v>#N/A</v>
      </c>
      <c r="V1313" s="33" t="e">
        <f t="shared" si="223"/>
        <v>#N/A</v>
      </c>
      <c r="W1313" s="124">
        <f t="shared" si="224"/>
        <v>0</v>
      </c>
    </row>
    <row r="1314" spans="9:23" x14ac:dyDescent="0.25">
      <c r="I1314" s="31">
        <v>0</v>
      </c>
      <c r="J1314" s="121">
        <f t="shared" si="228"/>
        <v>0</v>
      </c>
      <c r="K1314" s="122" t="e">
        <f>MAX(0,($F1314-0+PV(a!$E$8/12,2*$U1314*a!$E$9,$W1314,0,1)))</f>
        <v>#N/A</v>
      </c>
      <c r="L1314" s="122" t="e">
        <f t="shared" si="225"/>
        <v>#N/A</v>
      </c>
      <c r="M1314" s="114" t="e">
        <f t="shared" si="226"/>
        <v>#N/A</v>
      </c>
      <c r="N1314" s="122" t="e">
        <f>-1*PMT(a!$E$8/12,2*$U1314*a!$E$9,$F1314-a!$E$4-$I1314,0,1)</f>
        <v>#N/A</v>
      </c>
      <c r="O1314" s="123" t="e">
        <f>-1*PMT(a!$E$8/12,2*$U1314*a!$E$9,$F1314-a!$E$4-$J1314,0,1)</f>
        <v>#N/A</v>
      </c>
      <c r="P1314" s="123" t="e">
        <f t="shared" si="219"/>
        <v>#N/A</v>
      </c>
      <c r="Q1314" s="123" t="e">
        <f t="shared" si="220"/>
        <v>#N/A</v>
      </c>
      <c r="R1314" s="114" t="e">
        <f>IF($M1314&lt;$I1314,"Error",IF(AND($K1314&gt;$J1314,$M1314&gt;$K1314),"Error",IF(AND($K1314&lt;$J1314,$M1314&gt;$J1314),"Error",-1*PMT(a!$E$8/12,2*$U1314*a!$E$9,$F1314-$M1314-a!$E$4,0,1))))</f>
        <v>#N/A</v>
      </c>
      <c r="S1314" s="32">
        <f t="shared" si="221"/>
        <v>1</v>
      </c>
      <c r="T1314" s="33" t="e">
        <f t="shared" si="222"/>
        <v>#N/A</v>
      </c>
      <c r="U1314" s="33" t="e">
        <f t="shared" si="227"/>
        <v>#N/A</v>
      </c>
      <c r="V1314" s="33" t="e">
        <f t="shared" si="223"/>
        <v>#N/A</v>
      </c>
      <c r="W1314" s="124">
        <f t="shared" si="224"/>
        <v>0</v>
      </c>
    </row>
    <row r="1315" spans="9:23" x14ac:dyDescent="0.25">
      <c r="I1315" s="31">
        <v>0</v>
      </c>
      <c r="J1315" s="121">
        <f t="shared" si="228"/>
        <v>0</v>
      </c>
      <c r="K1315" s="122" t="e">
        <f>MAX(0,($F1315-0+PV(a!$E$8/12,2*$U1315*a!$E$9,$W1315,0,1)))</f>
        <v>#N/A</v>
      </c>
      <c r="L1315" s="122" t="e">
        <f t="shared" si="225"/>
        <v>#N/A</v>
      </c>
      <c r="M1315" s="114" t="e">
        <f t="shared" si="226"/>
        <v>#N/A</v>
      </c>
      <c r="N1315" s="122" t="e">
        <f>-1*PMT(a!$E$8/12,2*$U1315*a!$E$9,$F1315-a!$E$4-$I1315,0,1)</f>
        <v>#N/A</v>
      </c>
      <c r="O1315" s="123" t="e">
        <f>-1*PMT(a!$E$8/12,2*$U1315*a!$E$9,$F1315-a!$E$4-$J1315,0,1)</f>
        <v>#N/A</v>
      </c>
      <c r="P1315" s="123" t="e">
        <f t="shared" si="219"/>
        <v>#N/A</v>
      </c>
      <c r="Q1315" s="123" t="e">
        <f t="shared" si="220"/>
        <v>#N/A</v>
      </c>
      <c r="R1315" s="114" t="e">
        <f>IF($M1315&lt;$I1315,"Error",IF(AND($K1315&gt;$J1315,$M1315&gt;$K1315),"Error",IF(AND($K1315&lt;$J1315,$M1315&gt;$J1315),"Error",-1*PMT(a!$E$8/12,2*$U1315*a!$E$9,$F1315-$M1315-a!$E$4,0,1))))</f>
        <v>#N/A</v>
      </c>
      <c r="S1315" s="32">
        <f t="shared" si="221"/>
        <v>1</v>
      </c>
      <c r="T1315" s="33" t="e">
        <f t="shared" si="222"/>
        <v>#N/A</v>
      </c>
      <c r="U1315" s="33" t="e">
        <f t="shared" si="227"/>
        <v>#N/A</v>
      </c>
      <c r="V1315" s="33" t="e">
        <f t="shared" si="223"/>
        <v>#N/A</v>
      </c>
      <c r="W1315" s="124">
        <f t="shared" si="224"/>
        <v>0</v>
      </c>
    </row>
    <row r="1316" spans="9:23" x14ac:dyDescent="0.25">
      <c r="I1316" s="31">
        <v>0</v>
      </c>
      <c r="J1316" s="121">
        <f t="shared" si="228"/>
        <v>0</v>
      </c>
      <c r="K1316" s="122" t="e">
        <f>MAX(0,($F1316-0+PV(a!$E$8/12,2*$U1316*a!$E$9,$W1316,0,1)))</f>
        <v>#N/A</v>
      </c>
      <c r="L1316" s="122" t="e">
        <f t="shared" si="225"/>
        <v>#N/A</v>
      </c>
      <c r="M1316" s="114" t="e">
        <f t="shared" si="226"/>
        <v>#N/A</v>
      </c>
      <c r="N1316" s="122" t="e">
        <f>-1*PMT(a!$E$8/12,2*$U1316*a!$E$9,$F1316-a!$E$4-$I1316,0,1)</f>
        <v>#N/A</v>
      </c>
      <c r="O1316" s="123" t="e">
        <f>-1*PMT(a!$E$8/12,2*$U1316*a!$E$9,$F1316-a!$E$4-$J1316,0,1)</f>
        <v>#N/A</v>
      </c>
      <c r="P1316" s="123" t="e">
        <f t="shared" si="219"/>
        <v>#N/A</v>
      </c>
      <c r="Q1316" s="123" t="e">
        <f t="shared" si="220"/>
        <v>#N/A</v>
      </c>
      <c r="R1316" s="114" t="e">
        <f>IF($M1316&lt;$I1316,"Error",IF(AND($K1316&gt;$J1316,$M1316&gt;$K1316),"Error",IF(AND($K1316&lt;$J1316,$M1316&gt;$J1316),"Error",-1*PMT(a!$E$8/12,2*$U1316*a!$E$9,$F1316-$M1316-a!$E$4,0,1))))</f>
        <v>#N/A</v>
      </c>
      <c r="S1316" s="32">
        <f t="shared" si="221"/>
        <v>1</v>
      </c>
      <c r="T1316" s="33" t="e">
        <f t="shared" si="222"/>
        <v>#N/A</v>
      </c>
      <c r="U1316" s="33" t="e">
        <f t="shared" si="227"/>
        <v>#N/A</v>
      </c>
      <c r="V1316" s="33" t="e">
        <f t="shared" si="223"/>
        <v>#N/A</v>
      </c>
      <c r="W1316" s="124">
        <f t="shared" si="224"/>
        <v>0</v>
      </c>
    </row>
    <row r="1317" spans="9:23" x14ac:dyDescent="0.25">
      <c r="I1317" s="31">
        <v>0</v>
      </c>
      <c r="J1317" s="121">
        <f t="shared" si="228"/>
        <v>0</v>
      </c>
      <c r="K1317" s="122" t="e">
        <f>MAX(0,($F1317-0+PV(a!$E$8/12,2*$U1317*a!$E$9,$W1317,0,1)))</f>
        <v>#N/A</v>
      </c>
      <c r="L1317" s="122" t="e">
        <f t="shared" si="225"/>
        <v>#N/A</v>
      </c>
      <c r="M1317" s="114" t="e">
        <f t="shared" si="226"/>
        <v>#N/A</v>
      </c>
      <c r="N1317" s="122" t="e">
        <f>-1*PMT(a!$E$8/12,2*$U1317*a!$E$9,$F1317-a!$E$4-$I1317,0,1)</f>
        <v>#N/A</v>
      </c>
      <c r="O1317" s="123" t="e">
        <f>-1*PMT(a!$E$8/12,2*$U1317*a!$E$9,$F1317-a!$E$4-$J1317,0,1)</f>
        <v>#N/A</v>
      </c>
      <c r="P1317" s="123" t="e">
        <f t="shared" si="219"/>
        <v>#N/A</v>
      </c>
      <c r="Q1317" s="123" t="e">
        <f t="shared" si="220"/>
        <v>#N/A</v>
      </c>
      <c r="R1317" s="114" t="e">
        <f>IF($M1317&lt;$I1317,"Error",IF(AND($K1317&gt;$J1317,$M1317&gt;$K1317),"Error",IF(AND($K1317&lt;$J1317,$M1317&gt;$J1317),"Error",-1*PMT(a!$E$8/12,2*$U1317*a!$E$9,$F1317-$M1317-a!$E$4,0,1))))</f>
        <v>#N/A</v>
      </c>
      <c r="S1317" s="32">
        <f t="shared" si="221"/>
        <v>1</v>
      </c>
      <c r="T1317" s="33" t="e">
        <f t="shared" si="222"/>
        <v>#N/A</v>
      </c>
      <c r="U1317" s="33" t="e">
        <f t="shared" si="227"/>
        <v>#N/A</v>
      </c>
      <c r="V1317" s="33" t="e">
        <f t="shared" si="223"/>
        <v>#N/A</v>
      </c>
      <c r="W1317" s="124">
        <f t="shared" si="224"/>
        <v>0</v>
      </c>
    </row>
    <row r="1318" spans="9:23" x14ac:dyDescent="0.25">
      <c r="I1318" s="31">
        <v>0</v>
      </c>
      <c r="J1318" s="121">
        <f t="shared" si="228"/>
        <v>0</v>
      </c>
      <c r="K1318" s="122" t="e">
        <f>MAX(0,($F1318-0+PV(a!$E$8/12,2*$U1318*a!$E$9,$W1318,0,1)))</f>
        <v>#N/A</v>
      </c>
      <c r="L1318" s="122" t="e">
        <f t="shared" si="225"/>
        <v>#N/A</v>
      </c>
      <c r="M1318" s="114" t="e">
        <f t="shared" si="226"/>
        <v>#N/A</v>
      </c>
      <c r="N1318" s="122" t="e">
        <f>-1*PMT(a!$E$8/12,2*$U1318*a!$E$9,$F1318-a!$E$4-$I1318,0,1)</f>
        <v>#N/A</v>
      </c>
      <c r="O1318" s="123" t="e">
        <f>-1*PMT(a!$E$8/12,2*$U1318*a!$E$9,$F1318-a!$E$4-$J1318,0,1)</f>
        <v>#N/A</v>
      </c>
      <c r="P1318" s="123" t="e">
        <f t="shared" si="219"/>
        <v>#N/A</v>
      </c>
      <c r="Q1318" s="123" t="e">
        <f t="shared" si="220"/>
        <v>#N/A</v>
      </c>
      <c r="R1318" s="114" t="e">
        <f>IF($M1318&lt;$I1318,"Error",IF(AND($K1318&gt;$J1318,$M1318&gt;$K1318),"Error",IF(AND($K1318&lt;$J1318,$M1318&gt;$J1318),"Error",-1*PMT(a!$E$8/12,2*$U1318*a!$E$9,$F1318-$M1318-a!$E$4,0,1))))</f>
        <v>#N/A</v>
      </c>
      <c r="S1318" s="32">
        <f t="shared" si="221"/>
        <v>1</v>
      </c>
      <c r="T1318" s="33" t="e">
        <f t="shared" si="222"/>
        <v>#N/A</v>
      </c>
      <c r="U1318" s="33" t="e">
        <f t="shared" si="227"/>
        <v>#N/A</v>
      </c>
      <c r="V1318" s="33" t="e">
        <f t="shared" si="223"/>
        <v>#N/A</v>
      </c>
      <c r="W1318" s="124">
        <f t="shared" si="224"/>
        <v>0</v>
      </c>
    </row>
    <row r="1319" spans="9:23" x14ac:dyDescent="0.25">
      <c r="I1319" s="31">
        <v>0</v>
      </c>
      <c r="J1319" s="121">
        <f t="shared" si="228"/>
        <v>0</v>
      </c>
      <c r="K1319" s="122" t="e">
        <f>MAX(0,($F1319-0+PV(a!$E$8/12,2*$U1319*a!$E$9,$W1319,0,1)))</f>
        <v>#N/A</v>
      </c>
      <c r="L1319" s="122" t="e">
        <f t="shared" si="225"/>
        <v>#N/A</v>
      </c>
      <c r="M1319" s="114" t="e">
        <f t="shared" si="226"/>
        <v>#N/A</v>
      </c>
      <c r="N1319" s="122" t="e">
        <f>-1*PMT(a!$E$8/12,2*$U1319*a!$E$9,$F1319-a!$E$4-$I1319,0,1)</f>
        <v>#N/A</v>
      </c>
      <c r="O1319" s="123" t="e">
        <f>-1*PMT(a!$E$8/12,2*$U1319*a!$E$9,$F1319-a!$E$4-$J1319,0,1)</f>
        <v>#N/A</v>
      </c>
      <c r="P1319" s="123" t="e">
        <f t="shared" si="219"/>
        <v>#N/A</v>
      </c>
      <c r="Q1319" s="123" t="e">
        <f t="shared" si="220"/>
        <v>#N/A</v>
      </c>
      <c r="R1319" s="114" t="e">
        <f>IF($M1319&lt;$I1319,"Error",IF(AND($K1319&gt;$J1319,$M1319&gt;$K1319),"Error",IF(AND($K1319&lt;$J1319,$M1319&gt;$J1319),"Error",-1*PMT(a!$E$8/12,2*$U1319*a!$E$9,$F1319-$M1319-a!$E$4,0,1))))</f>
        <v>#N/A</v>
      </c>
      <c r="S1319" s="32">
        <f t="shared" si="221"/>
        <v>1</v>
      </c>
      <c r="T1319" s="33" t="e">
        <f t="shared" si="222"/>
        <v>#N/A</v>
      </c>
      <c r="U1319" s="33" t="e">
        <f t="shared" si="227"/>
        <v>#N/A</v>
      </c>
      <c r="V1319" s="33" t="e">
        <f t="shared" si="223"/>
        <v>#N/A</v>
      </c>
      <c r="W1319" s="124">
        <f t="shared" si="224"/>
        <v>0</v>
      </c>
    </row>
    <row r="1320" spans="9:23" x14ac:dyDescent="0.25">
      <c r="I1320" s="31">
        <v>0</v>
      </c>
      <c r="J1320" s="121">
        <f t="shared" si="228"/>
        <v>0</v>
      </c>
      <c r="K1320" s="122" t="e">
        <f>MAX(0,($F1320-0+PV(a!$E$8/12,2*$U1320*a!$E$9,$W1320,0,1)))</f>
        <v>#N/A</v>
      </c>
      <c r="L1320" s="122" t="e">
        <f t="shared" si="225"/>
        <v>#N/A</v>
      </c>
      <c r="M1320" s="114" t="e">
        <f t="shared" si="226"/>
        <v>#N/A</v>
      </c>
      <c r="N1320" s="122" t="e">
        <f>-1*PMT(a!$E$8/12,2*$U1320*a!$E$9,$F1320-a!$E$4-$I1320,0,1)</f>
        <v>#N/A</v>
      </c>
      <c r="O1320" s="123" t="e">
        <f>-1*PMT(a!$E$8/12,2*$U1320*a!$E$9,$F1320-a!$E$4-$J1320,0,1)</f>
        <v>#N/A</v>
      </c>
      <c r="P1320" s="123" t="e">
        <f t="shared" si="219"/>
        <v>#N/A</v>
      </c>
      <c r="Q1320" s="123" t="e">
        <f t="shared" si="220"/>
        <v>#N/A</v>
      </c>
      <c r="R1320" s="114" t="e">
        <f>IF($M1320&lt;$I1320,"Error",IF(AND($K1320&gt;$J1320,$M1320&gt;$K1320),"Error",IF(AND($K1320&lt;$J1320,$M1320&gt;$J1320),"Error",-1*PMT(a!$E$8/12,2*$U1320*a!$E$9,$F1320-$M1320-a!$E$4,0,1))))</f>
        <v>#N/A</v>
      </c>
      <c r="S1320" s="32">
        <f t="shared" si="221"/>
        <v>1</v>
      </c>
      <c r="T1320" s="33" t="e">
        <f t="shared" si="222"/>
        <v>#N/A</v>
      </c>
      <c r="U1320" s="33" t="e">
        <f t="shared" si="227"/>
        <v>#N/A</v>
      </c>
      <c r="V1320" s="33" t="e">
        <f t="shared" si="223"/>
        <v>#N/A</v>
      </c>
      <c r="W1320" s="124">
        <f t="shared" si="224"/>
        <v>0</v>
      </c>
    </row>
    <row r="1321" spans="9:23" x14ac:dyDescent="0.25">
      <c r="I1321" s="31">
        <v>0</v>
      </c>
      <c r="J1321" s="121">
        <f t="shared" si="228"/>
        <v>0</v>
      </c>
      <c r="K1321" s="122" t="e">
        <f>MAX(0,($F1321-0+PV(a!$E$8/12,2*$U1321*a!$E$9,$W1321,0,1)))</f>
        <v>#N/A</v>
      </c>
      <c r="L1321" s="122" t="e">
        <f t="shared" si="225"/>
        <v>#N/A</v>
      </c>
      <c r="M1321" s="114" t="e">
        <f t="shared" si="226"/>
        <v>#N/A</v>
      </c>
      <c r="N1321" s="122" t="e">
        <f>-1*PMT(a!$E$8/12,2*$U1321*a!$E$9,$F1321-a!$E$4-$I1321,0,1)</f>
        <v>#N/A</v>
      </c>
      <c r="O1321" s="123" t="e">
        <f>-1*PMT(a!$E$8/12,2*$U1321*a!$E$9,$F1321-a!$E$4-$J1321,0,1)</f>
        <v>#N/A</v>
      </c>
      <c r="P1321" s="123" t="e">
        <f t="shared" si="219"/>
        <v>#N/A</v>
      </c>
      <c r="Q1321" s="123" t="e">
        <f t="shared" si="220"/>
        <v>#N/A</v>
      </c>
      <c r="R1321" s="114" t="e">
        <f>IF($M1321&lt;$I1321,"Error",IF(AND($K1321&gt;$J1321,$M1321&gt;$K1321),"Error",IF(AND($K1321&lt;$J1321,$M1321&gt;$J1321),"Error",-1*PMT(a!$E$8/12,2*$U1321*a!$E$9,$F1321-$M1321-a!$E$4,0,1))))</f>
        <v>#N/A</v>
      </c>
      <c r="S1321" s="32">
        <f t="shared" si="221"/>
        <v>1</v>
      </c>
      <c r="T1321" s="33" t="e">
        <f t="shared" si="222"/>
        <v>#N/A</v>
      </c>
      <c r="U1321" s="33" t="e">
        <f t="shared" si="227"/>
        <v>#N/A</v>
      </c>
      <c r="V1321" s="33" t="e">
        <f t="shared" si="223"/>
        <v>#N/A</v>
      </c>
      <c r="W1321" s="124">
        <f t="shared" si="224"/>
        <v>0</v>
      </c>
    </row>
    <row r="1322" spans="9:23" x14ac:dyDescent="0.25">
      <c r="I1322" s="31">
        <v>0</v>
      </c>
      <c r="J1322" s="121">
        <f t="shared" si="228"/>
        <v>0</v>
      </c>
      <c r="K1322" s="122" t="e">
        <f>MAX(0,($F1322-0+PV(a!$E$8/12,2*$U1322*a!$E$9,$W1322,0,1)))</f>
        <v>#N/A</v>
      </c>
      <c r="L1322" s="122" t="e">
        <f t="shared" si="225"/>
        <v>#N/A</v>
      </c>
      <c r="M1322" s="114" t="e">
        <f t="shared" si="226"/>
        <v>#N/A</v>
      </c>
      <c r="N1322" s="122" t="e">
        <f>-1*PMT(a!$E$8/12,2*$U1322*a!$E$9,$F1322-a!$E$4-$I1322,0,1)</f>
        <v>#N/A</v>
      </c>
      <c r="O1322" s="123" t="e">
        <f>-1*PMT(a!$E$8/12,2*$U1322*a!$E$9,$F1322-a!$E$4-$J1322,0,1)</f>
        <v>#N/A</v>
      </c>
      <c r="P1322" s="123" t="e">
        <f t="shared" si="219"/>
        <v>#N/A</v>
      </c>
      <c r="Q1322" s="123" t="e">
        <f t="shared" si="220"/>
        <v>#N/A</v>
      </c>
      <c r="R1322" s="114" t="e">
        <f>IF($M1322&lt;$I1322,"Error",IF(AND($K1322&gt;$J1322,$M1322&gt;$K1322),"Error",IF(AND($K1322&lt;$J1322,$M1322&gt;$J1322),"Error",-1*PMT(a!$E$8/12,2*$U1322*a!$E$9,$F1322-$M1322-a!$E$4,0,1))))</f>
        <v>#N/A</v>
      </c>
      <c r="S1322" s="32">
        <f t="shared" si="221"/>
        <v>1</v>
      </c>
      <c r="T1322" s="33" t="e">
        <f t="shared" si="222"/>
        <v>#N/A</v>
      </c>
      <c r="U1322" s="33" t="e">
        <f t="shared" si="227"/>
        <v>#N/A</v>
      </c>
      <c r="V1322" s="33" t="e">
        <f t="shared" si="223"/>
        <v>#N/A</v>
      </c>
      <c r="W1322" s="124">
        <f t="shared" si="224"/>
        <v>0</v>
      </c>
    </row>
    <row r="1323" spans="9:23" x14ac:dyDescent="0.25">
      <c r="I1323" s="31">
        <v>0</v>
      </c>
      <c r="J1323" s="121">
        <f t="shared" si="228"/>
        <v>0</v>
      </c>
      <c r="K1323" s="122" t="e">
        <f>MAX(0,($F1323-0+PV(a!$E$8/12,2*$U1323*a!$E$9,$W1323,0,1)))</f>
        <v>#N/A</v>
      </c>
      <c r="L1323" s="122" t="e">
        <f t="shared" si="225"/>
        <v>#N/A</v>
      </c>
      <c r="M1323" s="114" t="e">
        <f t="shared" si="226"/>
        <v>#N/A</v>
      </c>
      <c r="N1323" s="122" t="e">
        <f>-1*PMT(a!$E$8/12,2*$U1323*a!$E$9,$F1323-a!$E$4-$I1323,0,1)</f>
        <v>#N/A</v>
      </c>
      <c r="O1323" s="123" t="e">
        <f>-1*PMT(a!$E$8/12,2*$U1323*a!$E$9,$F1323-a!$E$4-$J1323,0,1)</f>
        <v>#N/A</v>
      </c>
      <c r="P1323" s="123" t="e">
        <f t="shared" si="219"/>
        <v>#N/A</v>
      </c>
      <c r="Q1323" s="123" t="e">
        <f t="shared" si="220"/>
        <v>#N/A</v>
      </c>
      <c r="R1323" s="114" t="e">
        <f>IF($M1323&lt;$I1323,"Error",IF(AND($K1323&gt;$J1323,$M1323&gt;$K1323),"Error",IF(AND($K1323&lt;$J1323,$M1323&gt;$J1323),"Error",-1*PMT(a!$E$8/12,2*$U1323*a!$E$9,$F1323-$M1323-a!$E$4,0,1))))</f>
        <v>#N/A</v>
      </c>
      <c r="S1323" s="32">
        <f t="shared" si="221"/>
        <v>1</v>
      </c>
      <c r="T1323" s="33" t="e">
        <f t="shared" si="222"/>
        <v>#N/A</v>
      </c>
      <c r="U1323" s="33" t="e">
        <f t="shared" si="227"/>
        <v>#N/A</v>
      </c>
      <c r="V1323" s="33" t="e">
        <f t="shared" si="223"/>
        <v>#N/A</v>
      </c>
      <c r="W1323" s="124">
        <f t="shared" si="224"/>
        <v>0</v>
      </c>
    </row>
    <row r="1324" spans="9:23" x14ac:dyDescent="0.25">
      <c r="I1324" s="31">
        <v>0</v>
      </c>
      <c r="J1324" s="121">
        <f t="shared" si="228"/>
        <v>0</v>
      </c>
      <c r="K1324" s="122" t="e">
        <f>MAX(0,($F1324-0+PV(a!$E$8/12,2*$U1324*a!$E$9,$W1324,0,1)))</f>
        <v>#N/A</v>
      </c>
      <c r="L1324" s="122" t="e">
        <f t="shared" si="225"/>
        <v>#N/A</v>
      </c>
      <c r="M1324" s="114" t="e">
        <f t="shared" si="226"/>
        <v>#N/A</v>
      </c>
      <c r="N1324" s="122" t="e">
        <f>-1*PMT(a!$E$8/12,2*$U1324*a!$E$9,$F1324-a!$E$4-$I1324,0,1)</f>
        <v>#N/A</v>
      </c>
      <c r="O1324" s="123" t="e">
        <f>-1*PMT(a!$E$8/12,2*$U1324*a!$E$9,$F1324-a!$E$4-$J1324,0,1)</f>
        <v>#N/A</v>
      </c>
      <c r="P1324" s="123" t="e">
        <f t="shared" si="219"/>
        <v>#N/A</v>
      </c>
      <c r="Q1324" s="123" t="e">
        <f t="shared" si="220"/>
        <v>#N/A</v>
      </c>
      <c r="R1324" s="114" t="e">
        <f>IF($M1324&lt;$I1324,"Error",IF(AND($K1324&gt;$J1324,$M1324&gt;$K1324),"Error",IF(AND($K1324&lt;$J1324,$M1324&gt;$J1324),"Error",-1*PMT(a!$E$8/12,2*$U1324*a!$E$9,$F1324-$M1324-a!$E$4,0,1))))</f>
        <v>#N/A</v>
      </c>
      <c r="S1324" s="32">
        <f t="shared" si="221"/>
        <v>1</v>
      </c>
      <c r="T1324" s="33" t="e">
        <f t="shared" si="222"/>
        <v>#N/A</v>
      </c>
      <c r="U1324" s="33" t="e">
        <f t="shared" si="227"/>
        <v>#N/A</v>
      </c>
      <c r="V1324" s="33" t="e">
        <f t="shared" si="223"/>
        <v>#N/A</v>
      </c>
      <c r="W1324" s="124">
        <f t="shared" si="224"/>
        <v>0</v>
      </c>
    </row>
    <row r="1325" spans="9:23" x14ac:dyDescent="0.25">
      <c r="I1325" s="31">
        <v>0</v>
      </c>
      <c r="J1325" s="121">
        <f t="shared" si="228"/>
        <v>0</v>
      </c>
      <c r="K1325" s="122" t="e">
        <f>MAX(0,($F1325-0+PV(a!$E$8/12,2*$U1325*a!$E$9,$W1325,0,1)))</f>
        <v>#N/A</v>
      </c>
      <c r="L1325" s="122" t="e">
        <f t="shared" si="225"/>
        <v>#N/A</v>
      </c>
      <c r="M1325" s="114" t="e">
        <f t="shared" si="226"/>
        <v>#N/A</v>
      </c>
      <c r="N1325" s="122" t="e">
        <f>-1*PMT(a!$E$8/12,2*$U1325*a!$E$9,$F1325-a!$E$4-$I1325,0,1)</f>
        <v>#N/A</v>
      </c>
      <c r="O1325" s="123" t="e">
        <f>-1*PMT(a!$E$8/12,2*$U1325*a!$E$9,$F1325-a!$E$4-$J1325,0,1)</f>
        <v>#N/A</v>
      </c>
      <c r="P1325" s="123" t="e">
        <f t="shared" si="219"/>
        <v>#N/A</v>
      </c>
      <c r="Q1325" s="123" t="e">
        <f t="shared" si="220"/>
        <v>#N/A</v>
      </c>
      <c r="R1325" s="114" t="e">
        <f>IF($M1325&lt;$I1325,"Error",IF(AND($K1325&gt;$J1325,$M1325&gt;$K1325),"Error",IF(AND($K1325&lt;$J1325,$M1325&gt;$J1325),"Error",-1*PMT(a!$E$8/12,2*$U1325*a!$E$9,$F1325-$M1325-a!$E$4,0,1))))</f>
        <v>#N/A</v>
      </c>
      <c r="S1325" s="32">
        <f t="shared" si="221"/>
        <v>1</v>
      </c>
      <c r="T1325" s="33" t="e">
        <f t="shared" si="222"/>
        <v>#N/A</v>
      </c>
      <c r="U1325" s="33" t="e">
        <f t="shared" si="227"/>
        <v>#N/A</v>
      </c>
      <c r="V1325" s="33" t="e">
        <f t="shared" si="223"/>
        <v>#N/A</v>
      </c>
      <c r="W1325" s="124">
        <f t="shared" si="224"/>
        <v>0</v>
      </c>
    </row>
    <row r="1326" spans="9:23" x14ac:dyDescent="0.25">
      <c r="I1326" s="31">
        <v>0</v>
      </c>
      <c r="J1326" s="121">
        <f t="shared" si="228"/>
        <v>0</v>
      </c>
      <c r="K1326" s="122" t="e">
        <f>MAX(0,($F1326-0+PV(a!$E$8/12,2*$U1326*a!$E$9,$W1326,0,1)))</f>
        <v>#N/A</v>
      </c>
      <c r="L1326" s="122" t="e">
        <f t="shared" si="225"/>
        <v>#N/A</v>
      </c>
      <c r="M1326" s="114" t="e">
        <f t="shared" si="226"/>
        <v>#N/A</v>
      </c>
      <c r="N1326" s="122" t="e">
        <f>-1*PMT(a!$E$8/12,2*$U1326*a!$E$9,$F1326-a!$E$4-$I1326,0,1)</f>
        <v>#N/A</v>
      </c>
      <c r="O1326" s="123" t="e">
        <f>-1*PMT(a!$E$8/12,2*$U1326*a!$E$9,$F1326-a!$E$4-$J1326,0,1)</f>
        <v>#N/A</v>
      </c>
      <c r="P1326" s="123" t="e">
        <f t="shared" si="219"/>
        <v>#N/A</v>
      </c>
      <c r="Q1326" s="123" t="e">
        <f t="shared" si="220"/>
        <v>#N/A</v>
      </c>
      <c r="R1326" s="114" t="e">
        <f>IF($M1326&lt;$I1326,"Error",IF(AND($K1326&gt;$J1326,$M1326&gt;$K1326),"Error",IF(AND($K1326&lt;$J1326,$M1326&gt;$J1326),"Error",-1*PMT(a!$E$8/12,2*$U1326*a!$E$9,$F1326-$M1326-a!$E$4,0,1))))</f>
        <v>#N/A</v>
      </c>
      <c r="S1326" s="32">
        <f t="shared" si="221"/>
        <v>1</v>
      </c>
      <c r="T1326" s="33" t="e">
        <f t="shared" si="222"/>
        <v>#N/A</v>
      </c>
      <c r="U1326" s="33" t="e">
        <f t="shared" si="227"/>
        <v>#N/A</v>
      </c>
      <c r="V1326" s="33" t="e">
        <f t="shared" si="223"/>
        <v>#N/A</v>
      </c>
      <c r="W1326" s="124">
        <f t="shared" si="224"/>
        <v>0</v>
      </c>
    </row>
    <row r="1327" spans="9:23" x14ac:dyDescent="0.25">
      <c r="I1327" s="31">
        <v>0</v>
      </c>
      <c r="J1327" s="121">
        <f t="shared" si="228"/>
        <v>0</v>
      </c>
      <c r="K1327" s="122" t="e">
        <f>MAX(0,($F1327-0+PV(a!$E$8/12,2*$U1327*a!$E$9,$W1327,0,1)))</f>
        <v>#N/A</v>
      </c>
      <c r="L1327" s="122" t="e">
        <f t="shared" si="225"/>
        <v>#N/A</v>
      </c>
      <c r="M1327" s="114" t="e">
        <f t="shared" si="226"/>
        <v>#N/A</v>
      </c>
      <c r="N1327" s="122" t="e">
        <f>-1*PMT(a!$E$8/12,2*$U1327*a!$E$9,$F1327-a!$E$4-$I1327,0,1)</f>
        <v>#N/A</v>
      </c>
      <c r="O1327" s="123" t="e">
        <f>-1*PMT(a!$E$8/12,2*$U1327*a!$E$9,$F1327-a!$E$4-$J1327,0,1)</f>
        <v>#N/A</v>
      </c>
      <c r="P1327" s="123" t="e">
        <f t="shared" si="219"/>
        <v>#N/A</v>
      </c>
      <c r="Q1327" s="123" t="e">
        <f t="shared" si="220"/>
        <v>#N/A</v>
      </c>
      <c r="R1327" s="114" t="e">
        <f>IF($M1327&lt;$I1327,"Error",IF(AND($K1327&gt;$J1327,$M1327&gt;$K1327),"Error",IF(AND($K1327&lt;$J1327,$M1327&gt;$J1327),"Error",-1*PMT(a!$E$8/12,2*$U1327*a!$E$9,$F1327-$M1327-a!$E$4,0,1))))</f>
        <v>#N/A</v>
      </c>
      <c r="S1327" s="32">
        <f t="shared" si="221"/>
        <v>1</v>
      </c>
      <c r="T1327" s="33" t="e">
        <f t="shared" si="222"/>
        <v>#N/A</v>
      </c>
      <c r="U1327" s="33" t="e">
        <f t="shared" si="227"/>
        <v>#N/A</v>
      </c>
      <c r="V1327" s="33" t="e">
        <f t="shared" si="223"/>
        <v>#N/A</v>
      </c>
      <c r="W1327" s="124">
        <f t="shared" si="224"/>
        <v>0</v>
      </c>
    </row>
    <row r="1328" spans="9:23" x14ac:dyDescent="0.25">
      <c r="I1328" s="31">
        <v>0</v>
      </c>
      <c r="J1328" s="121">
        <f t="shared" si="228"/>
        <v>0</v>
      </c>
      <c r="K1328" s="122" t="e">
        <f>MAX(0,($F1328-0+PV(a!$E$8/12,2*$U1328*a!$E$9,$W1328,0,1)))</f>
        <v>#N/A</v>
      </c>
      <c r="L1328" s="122" t="e">
        <f t="shared" si="225"/>
        <v>#N/A</v>
      </c>
      <c r="M1328" s="114" t="e">
        <f t="shared" si="226"/>
        <v>#N/A</v>
      </c>
      <c r="N1328" s="122" t="e">
        <f>-1*PMT(a!$E$8/12,2*$U1328*a!$E$9,$F1328-a!$E$4-$I1328,0,1)</f>
        <v>#N/A</v>
      </c>
      <c r="O1328" s="123" t="e">
        <f>-1*PMT(a!$E$8/12,2*$U1328*a!$E$9,$F1328-a!$E$4-$J1328,0,1)</f>
        <v>#N/A</v>
      </c>
      <c r="P1328" s="123" t="e">
        <f t="shared" si="219"/>
        <v>#N/A</v>
      </c>
      <c r="Q1328" s="123" t="e">
        <f t="shared" si="220"/>
        <v>#N/A</v>
      </c>
      <c r="R1328" s="114" t="e">
        <f>IF($M1328&lt;$I1328,"Error",IF(AND($K1328&gt;$J1328,$M1328&gt;$K1328),"Error",IF(AND($K1328&lt;$J1328,$M1328&gt;$J1328),"Error",-1*PMT(a!$E$8/12,2*$U1328*a!$E$9,$F1328-$M1328-a!$E$4,0,1))))</f>
        <v>#N/A</v>
      </c>
      <c r="S1328" s="32">
        <f t="shared" si="221"/>
        <v>1</v>
      </c>
      <c r="T1328" s="33" t="e">
        <f t="shared" si="222"/>
        <v>#N/A</v>
      </c>
      <c r="U1328" s="33" t="e">
        <f t="shared" si="227"/>
        <v>#N/A</v>
      </c>
      <c r="V1328" s="33" t="e">
        <f t="shared" si="223"/>
        <v>#N/A</v>
      </c>
      <c r="W1328" s="124">
        <f t="shared" si="224"/>
        <v>0</v>
      </c>
    </row>
    <row r="1329" spans="9:23" x14ac:dyDescent="0.25">
      <c r="I1329" s="31">
        <v>0</v>
      </c>
      <c r="J1329" s="121">
        <f t="shared" si="228"/>
        <v>0</v>
      </c>
      <c r="K1329" s="122" t="e">
        <f>MAX(0,($F1329-0+PV(a!$E$8/12,2*$U1329*a!$E$9,$W1329,0,1)))</f>
        <v>#N/A</v>
      </c>
      <c r="L1329" s="122" t="e">
        <f t="shared" si="225"/>
        <v>#N/A</v>
      </c>
      <c r="M1329" s="114" t="e">
        <f t="shared" si="226"/>
        <v>#N/A</v>
      </c>
      <c r="N1329" s="122" t="e">
        <f>-1*PMT(a!$E$8/12,2*$U1329*a!$E$9,$F1329-a!$E$4-$I1329,0,1)</f>
        <v>#N/A</v>
      </c>
      <c r="O1329" s="123" t="e">
        <f>-1*PMT(a!$E$8/12,2*$U1329*a!$E$9,$F1329-a!$E$4-$J1329,0,1)</f>
        <v>#N/A</v>
      </c>
      <c r="P1329" s="123" t="e">
        <f t="shared" si="219"/>
        <v>#N/A</v>
      </c>
      <c r="Q1329" s="123" t="e">
        <f t="shared" si="220"/>
        <v>#N/A</v>
      </c>
      <c r="R1329" s="114" t="e">
        <f>IF($M1329&lt;$I1329,"Error",IF(AND($K1329&gt;$J1329,$M1329&gt;$K1329),"Error",IF(AND($K1329&lt;$J1329,$M1329&gt;$J1329),"Error",-1*PMT(a!$E$8/12,2*$U1329*a!$E$9,$F1329-$M1329-a!$E$4,0,1))))</f>
        <v>#N/A</v>
      </c>
      <c r="S1329" s="32">
        <f t="shared" si="221"/>
        <v>1</v>
      </c>
      <c r="T1329" s="33" t="e">
        <f t="shared" si="222"/>
        <v>#N/A</v>
      </c>
      <c r="U1329" s="33" t="e">
        <f t="shared" si="227"/>
        <v>#N/A</v>
      </c>
      <c r="V1329" s="33" t="e">
        <f t="shared" si="223"/>
        <v>#N/A</v>
      </c>
      <c r="W1329" s="124">
        <f t="shared" si="224"/>
        <v>0</v>
      </c>
    </row>
    <row r="1330" spans="9:23" x14ac:dyDescent="0.25">
      <c r="I1330" s="31">
        <v>0</v>
      </c>
      <c r="J1330" s="121">
        <f t="shared" si="228"/>
        <v>0</v>
      </c>
      <c r="K1330" s="122" t="e">
        <f>MAX(0,($F1330-0+PV(a!$E$8/12,2*$U1330*a!$E$9,$W1330,0,1)))</f>
        <v>#N/A</v>
      </c>
      <c r="L1330" s="122" t="e">
        <f t="shared" si="225"/>
        <v>#N/A</v>
      </c>
      <c r="M1330" s="114" t="e">
        <f t="shared" si="226"/>
        <v>#N/A</v>
      </c>
      <c r="N1330" s="122" t="e">
        <f>-1*PMT(a!$E$8/12,2*$U1330*a!$E$9,$F1330-a!$E$4-$I1330,0,1)</f>
        <v>#N/A</v>
      </c>
      <c r="O1330" s="123" t="e">
        <f>-1*PMT(a!$E$8/12,2*$U1330*a!$E$9,$F1330-a!$E$4-$J1330,0,1)</f>
        <v>#N/A</v>
      </c>
      <c r="P1330" s="123" t="e">
        <f t="shared" si="219"/>
        <v>#N/A</v>
      </c>
      <c r="Q1330" s="123" t="e">
        <f t="shared" si="220"/>
        <v>#N/A</v>
      </c>
      <c r="R1330" s="114" t="e">
        <f>IF($M1330&lt;$I1330,"Error",IF(AND($K1330&gt;$J1330,$M1330&gt;$K1330),"Error",IF(AND($K1330&lt;$J1330,$M1330&gt;$J1330),"Error",-1*PMT(a!$E$8/12,2*$U1330*a!$E$9,$F1330-$M1330-a!$E$4,0,1))))</f>
        <v>#N/A</v>
      </c>
      <c r="S1330" s="32">
        <f t="shared" si="221"/>
        <v>1</v>
      </c>
      <c r="T1330" s="33" t="e">
        <f t="shared" si="222"/>
        <v>#N/A</v>
      </c>
      <c r="U1330" s="33" t="e">
        <f t="shared" si="227"/>
        <v>#N/A</v>
      </c>
      <c r="V1330" s="33" t="e">
        <f t="shared" si="223"/>
        <v>#N/A</v>
      </c>
      <c r="W1330" s="124">
        <f t="shared" si="224"/>
        <v>0</v>
      </c>
    </row>
    <row r="1331" spans="9:23" x14ac:dyDescent="0.25">
      <c r="I1331" s="31">
        <v>0</v>
      </c>
      <c r="J1331" s="121">
        <f t="shared" si="228"/>
        <v>0</v>
      </c>
      <c r="K1331" s="122" t="e">
        <f>MAX(0,($F1331-0+PV(a!$E$8/12,2*$U1331*a!$E$9,$W1331,0,1)))</f>
        <v>#N/A</v>
      </c>
      <c r="L1331" s="122" t="e">
        <f t="shared" si="225"/>
        <v>#N/A</v>
      </c>
      <c r="M1331" s="114" t="e">
        <f t="shared" si="226"/>
        <v>#N/A</v>
      </c>
      <c r="N1331" s="122" t="e">
        <f>-1*PMT(a!$E$8/12,2*$U1331*a!$E$9,$F1331-a!$E$4-$I1331,0,1)</f>
        <v>#N/A</v>
      </c>
      <c r="O1331" s="123" t="e">
        <f>-1*PMT(a!$E$8/12,2*$U1331*a!$E$9,$F1331-a!$E$4-$J1331,0,1)</f>
        <v>#N/A</v>
      </c>
      <c r="P1331" s="123" t="e">
        <f t="shared" si="219"/>
        <v>#N/A</v>
      </c>
      <c r="Q1331" s="123" t="e">
        <f t="shared" si="220"/>
        <v>#N/A</v>
      </c>
      <c r="R1331" s="114" t="e">
        <f>IF($M1331&lt;$I1331,"Error",IF(AND($K1331&gt;$J1331,$M1331&gt;$K1331),"Error",IF(AND($K1331&lt;$J1331,$M1331&gt;$J1331),"Error",-1*PMT(a!$E$8/12,2*$U1331*a!$E$9,$F1331-$M1331-a!$E$4,0,1))))</f>
        <v>#N/A</v>
      </c>
      <c r="S1331" s="32">
        <f t="shared" si="221"/>
        <v>1</v>
      </c>
      <c r="T1331" s="33" t="e">
        <f t="shared" si="222"/>
        <v>#N/A</v>
      </c>
      <c r="U1331" s="33" t="e">
        <f t="shared" si="227"/>
        <v>#N/A</v>
      </c>
      <c r="V1331" s="33" t="e">
        <f t="shared" si="223"/>
        <v>#N/A</v>
      </c>
      <c r="W1331" s="124">
        <f t="shared" si="224"/>
        <v>0</v>
      </c>
    </row>
    <row r="1332" spans="9:23" x14ac:dyDescent="0.25">
      <c r="I1332" s="31">
        <v>0</v>
      </c>
      <c r="J1332" s="121">
        <f t="shared" si="228"/>
        <v>0</v>
      </c>
      <c r="K1332" s="122" t="e">
        <f>MAX(0,($F1332-0+PV(a!$E$8/12,2*$U1332*a!$E$9,$W1332,0,1)))</f>
        <v>#N/A</v>
      </c>
      <c r="L1332" s="122" t="e">
        <f t="shared" si="225"/>
        <v>#N/A</v>
      </c>
      <c r="M1332" s="114" t="e">
        <f t="shared" si="226"/>
        <v>#N/A</v>
      </c>
      <c r="N1332" s="122" t="e">
        <f>-1*PMT(a!$E$8/12,2*$U1332*a!$E$9,$F1332-a!$E$4-$I1332,0,1)</f>
        <v>#N/A</v>
      </c>
      <c r="O1332" s="123" t="e">
        <f>-1*PMT(a!$E$8/12,2*$U1332*a!$E$9,$F1332-a!$E$4-$J1332,0,1)</f>
        <v>#N/A</v>
      </c>
      <c r="P1332" s="123" t="e">
        <f t="shared" si="219"/>
        <v>#N/A</v>
      </c>
      <c r="Q1332" s="123" t="e">
        <f t="shared" si="220"/>
        <v>#N/A</v>
      </c>
      <c r="R1332" s="114" t="e">
        <f>IF($M1332&lt;$I1332,"Error",IF(AND($K1332&gt;$J1332,$M1332&gt;$K1332),"Error",IF(AND($K1332&lt;$J1332,$M1332&gt;$J1332),"Error",-1*PMT(a!$E$8/12,2*$U1332*a!$E$9,$F1332-$M1332-a!$E$4,0,1))))</f>
        <v>#N/A</v>
      </c>
      <c r="S1332" s="32">
        <f t="shared" si="221"/>
        <v>1</v>
      </c>
      <c r="T1332" s="33" t="e">
        <f t="shared" si="222"/>
        <v>#N/A</v>
      </c>
      <c r="U1332" s="33" t="e">
        <f t="shared" si="227"/>
        <v>#N/A</v>
      </c>
      <c r="V1332" s="33" t="e">
        <f t="shared" si="223"/>
        <v>#N/A</v>
      </c>
      <c r="W1332" s="124">
        <f t="shared" si="224"/>
        <v>0</v>
      </c>
    </row>
    <row r="1333" spans="9:23" x14ac:dyDescent="0.25">
      <c r="I1333" s="31">
        <v>0</v>
      </c>
      <c r="J1333" s="121">
        <f t="shared" si="228"/>
        <v>0</v>
      </c>
      <c r="K1333" s="122" t="e">
        <f>MAX(0,($F1333-0+PV(a!$E$8/12,2*$U1333*a!$E$9,$W1333,0,1)))</f>
        <v>#N/A</v>
      </c>
      <c r="L1333" s="122" t="e">
        <f t="shared" si="225"/>
        <v>#N/A</v>
      </c>
      <c r="M1333" s="114" t="e">
        <f t="shared" si="226"/>
        <v>#N/A</v>
      </c>
      <c r="N1333" s="122" t="e">
        <f>-1*PMT(a!$E$8/12,2*$U1333*a!$E$9,$F1333-a!$E$4-$I1333,0,1)</f>
        <v>#N/A</v>
      </c>
      <c r="O1333" s="123" t="e">
        <f>-1*PMT(a!$E$8/12,2*$U1333*a!$E$9,$F1333-a!$E$4-$J1333,0,1)</f>
        <v>#N/A</v>
      </c>
      <c r="P1333" s="123" t="e">
        <f t="shared" si="219"/>
        <v>#N/A</v>
      </c>
      <c r="Q1333" s="123" t="e">
        <f t="shared" si="220"/>
        <v>#N/A</v>
      </c>
      <c r="R1333" s="114" t="e">
        <f>IF($M1333&lt;$I1333,"Error",IF(AND($K1333&gt;$J1333,$M1333&gt;$K1333),"Error",IF(AND($K1333&lt;$J1333,$M1333&gt;$J1333),"Error",-1*PMT(a!$E$8/12,2*$U1333*a!$E$9,$F1333-$M1333-a!$E$4,0,1))))</f>
        <v>#N/A</v>
      </c>
      <c r="S1333" s="32">
        <f t="shared" si="221"/>
        <v>1</v>
      </c>
      <c r="T1333" s="33" t="e">
        <f t="shared" si="222"/>
        <v>#N/A</v>
      </c>
      <c r="U1333" s="33" t="e">
        <f t="shared" si="227"/>
        <v>#N/A</v>
      </c>
      <c r="V1333" s="33" t="e">
        <f t="shared" si="223"/>
        <v>#N/A</v>
      </c>
      <c r="W1333" s="124">
        <f t="shared" si="224"/>
        <v>0</v>
      </c>
    </row>
    <row r="1334" spans="9:23" x14ac:dyDescent="0.25">
      <c r="I1334" s="31">
        <v>0</v>
      </c>
      <c r="J1334" s="121">
        <f t="shared" si="228"/>
        <v>0</v>
      </c>
      <c r="K1334" s="122" t="e">
        <f>MAX(0,($F1334-0+PV(a!$E$8/12,2*$U1334*a!$E$9,$W1334,0,1)))</f>
        <v>#N/A</v>
      </c>
      <c r="L1334" s="122" t="e">
        <f t="shared" si="225"/>
        <v>#N/A</v>
      </c>
      <c r="M1334" s="114" t="e">
        <f t="shared" si="226"/>
        <v>#N/A</v>
      </c>
      <c r="N1334" s="122" t="e">
        <f>-1*PMT(a!$E$8/12,2*$U1334*a!$E$9,$F1334-a!$E$4-$I1334,0,1)</f>
        <v>#N/A</v>
      </c>
      <c r="O1334" s="123" t="e">
        <f>-1*PMT(a!$E$8/12,2*$U1334*a!$E$9,$F1334-a!$E$4-$J1334,0,1)</f>
        <v>#N/A</v>
      </c>
      <c r="P1334" s="123" t="e">
        <f t="shared" si="219"/>
        <v>#N/A</v>
      </c>
      <c r="Q1334" s="123" t="e">
        <f t="shared" si="220"/>
        <v>#N/A</v>
      </c>
      <c r="R1334" s="114" t="e">
        <f>IF($M1334&lt;$I1334,"Error",IF(AND($K1334&gt;$J1334,$M1334&gt;$K1334),"Error",IF(AND($K1334&lt;$J1334,$M1334&gt;$J1334),"Error",-1*PMT(a!$E$8/12,2*$U1334*a!$E$9,$F1334-$M1334-a!$E$4,0,1))))</f>
        <v>#N/A</v>
      </c>
      <c r="S1334" s="32">
        <f t="shared" si="221"/>
        <v>1</v>
      </c>
      <c r="T1334" s="33" t="e">
        <f t="shared" si="222"/>
        <v>#N/A</v>
      </c>
      <c r="U1334" s="33" t="e">
        <f t="shared" si="227"/>
        <v>#N/A</v>
      </c>
      <c r="V1334" s="33" t="e">
        <f t="shared" si="223"/>
        <v>#N/A</v>
      </c>
      <c r="W1334" s="124">
        <f t="shared" si="224"/>
        <v>0</v>
      </c>
    </row>
    <row r="1335" spans="9:23" x14ac:dyDescent="0.25">
      <c r="I1335" s="31">
        <v>0</v>
      </c>
      <c r="J1335" s="121">
        <f t="shared" si="228"/>
        <v>0</v>
      </c>
      <c r="K1335" s="122" t="e">
        <f>MAX(0,($F1335-0+PV(a!$E$8/12,2*$U1335*a!$E$9,$W1335,0,1)))</f>
        <v>#N/A</v>
      </c>
      <c r="L1335" s="122" t="e">
        <f t="shared" si="225"/>
        <v>#N/A</v>
      </c>
      <c r="M1335" s="114" t="e">
        <f t="shared" si="226"/>
        <v>#N/A</v>
      </c>
      <c r="N1335" s="122" t="e">
        <f>-1*PMT(a!$E$8/12,2*$U1335*a!$E$9,$F1335-a!$E$4-$I1335,0,1)</f>
        <v>#N/A</v>
      </c>
      <c r="O1335" s="123" t="e">
        <f>-1*PMT(a!$E$8/12,2*$U1335*a!$E$9,$F1335-a!$E$4-$J1335,0,1)</f>
        <v>#N/A</v>
      </c>
      <c r="P1335" s="123" t="e">
        <f t="shared" ref="P1335:P1398" si="229">IF(K1335=0,N1335,W1335)</f>
        <v>#N/A</v>
      </c>
      <c r="Q1335" s="123" t="e">
        <f t="shared" ref="Q1335:Q1398" si="230">IF(K1335=L1335,P1335,R1335)</f>
        <v>#N/A</v>
      </c>
      <c r="R1335" s="114" t="e">
        <f>IF($M1335&lt;$I1335,"Error",IF(AND($K1335&gt;$J1335,$M1335&gt;$K1335),"Error",IF(AND($K1335&lt;$J1335,$M1335&gt;$J1335),"Error",-1*PMT(a!$E$8/12,2*$U1335*a!$E$9,$F1335-$M1335-a!$E$4,0,1))))</f>
        <v>#N/A</v>
      </c>
      <c r="S1335" s="32">
        <f t="shared" ref="S1335:S1398" si="231">IF(E1335="F",0,1)</f>
        <v>1</v>
      </c>
      <c r="T1335" s="33" t="e">
        <f t="shared" ref="T1335:T1398" si="232">IF($S1335=1,VLOOKUP(H1335,M,11,FALSE),VLOOKUP(H1335,F,11,FALSE))</f>
        <v>#N/A</v>
      </c>
      <c r="U1335" s="33" t="e">
        <f t="shared" si="227"/>
        <v>#N/A</v>
      </c>
      <c r="V1335" s="33" t="e">
        <f t="shared" ref="V1335:V1398" si="233">+U1335*2</f>
        <v>#N/A</v>
      </c>
      <c r="W1335" s="124">
        <f t="shared" ref="W1335:W1398" si="234">+G1335/12*0.5</f>
        <v>0</v>
      </c>
    </row>
    <row r="1336" spans="9:23" x14ac:dyDescent="0.25">
      <c r="I1336" s="31">
        <v>0</v>
      </c>
      <c r="J1336" s="121">
        <f t="shared" si="228"/>
        <v>0</v>
      </c>
      <c r="K1336" s="122" t="e">
        <f>MAX(0,($F1336-0+PV(a!$E$8/12,2*$U1336*a!$E$9,$W1336,0,1)))</f>
        <v>#N/A</v>
      </c>
      <c r="L1336" s="122" t="e">
        <f t="shared" si="225"/>
        <v>#N/A</v>
      </c>
      <c r="M1336" s="114" t="e">
        <f t="shared" si="226"/>
        <v>#N/A</v>
      </c>
      <c r="N1336" s="122" t="e">
        <f>-1*PMT(a!$E$8/12,2*$U1336*a!$E$9,$F1336-a!$E$4-$I1336,0,1)</f>
        <v>#N/A</v>
      </c>
      <c r="O1336" s="123" t="e">
        <f>-1*PMT(a!$E$8/12,2*$U1336*a!$E$9,$F1336-a!$E$4-$J1336,0,1)</f>
        <v>#N/A</v>
      </c>
      <c r="P1336" s="123" t="e">
        <f t="shared" si="229"/>
        <v>#N/A</v>
      </c>
      <c r="Q1336" s="123" t="e">
        <f t="shared" si="230"/>
        <v>#N/A</v>
      </c>
      <c r="R1336" s="114" t="e">
        <f>IF($M1336&lt;$I1336,"Error",IF(AND($K1336&gt;$J1336,$M1336&gt;$K1336),"Error",IF(AND($K1336&lt;$J1336,$M1336&gt;$J1336),"Error",-1*PMT(a!$E$8/12,2*$U1336*a!$E$9,$F1336-$M1336-a!$E$4,0,1))))</f>
        <v>#N/A</v>
      </c>
      <c r="S1336" s="32">
        <f t="shared" si="231"/>
        <v>1</v>
      </c>
      <c r="T1336" s="33" t="e">
        <f t="shared" si="232"/>
        <v>#N/A</v>
      </c>
      <c r="U1336" s="33" t="e">
        <f t="shared" si="227"/>
        <v>#N/A</v>
      </c>
      <c r="V1336" s="33" t="e">
        <f t="shared" si="233"/>
        <v>#N/A</v>
      </c>
      <c r="W1336" s="124">
        <f t="shared" si="234"/>
        <v>0</v>
      </c>
    </row>
    <row r="1337" spans="9:23" x14ac:dyDescent="0.25">
      <c r="I1337" s="31">
        <v>0</v>
      </c>
      <c r="J1337" s="121">
        <f t="shared" si="228"/>
        <v>0</v>
      </c>
      <c r="K1337" s="122" t="e">
        <f>MAX(0,($F1337-0+PV(a!$E$8/12,2*$U1337*a!$E$9,$W1337,0,1)))</f>
        <v>#N/A</v>
      </c>
      <c r="L1337" s="122" t="e">
        <f t="shared" si="225"/>
        <v>#N/A</v>
      </c>
      <c r="M1337" s="114" t="e">
        <f t="shared" si="226"/>
        <v>#N/A</v>
      </c>
      <c r="N1337" s="122" t="e">
        <f>-1*PMT(a!$E$8/12,2*$U1337*a!$E$9,$F1337-a!$E$4-$I1337,0,1)</f>
        <v>#N/A</v>
      </c>
      <c r="O1337" s="123" t="e">
        <f>-1*PMT(a!$E$8/12,2*$U1337*a!$E$9,$F1337-a!$E$4-$J1337,0,1)</f>
        <v>#N/A</v>
      </c>
      <c r="P1337" s="123" t="e">
        <f t="shared" si="229"/>
        <v>#N/A</v>
      </c>
      <c r="Q1337" s="123" t="e">
        <f t="shared" si="230"/>
        <v>#N/A</v>
      </c>
      <c r="R1337" s="114" t="e">
        <f>IF($M1337&lt;$I1337,"Error",IF(AND($K1337&gt;$J1337,$M1337&gt;$K1337),"Error",IF(AND($K1337&lt;$J1337,$M1337&gt;$J1337),"Error",-1*PMT(a!$E$8/12,2*$U1337*a!$E$9,$F1337-$M1337-a!$E$4,0,1))))</f>
        <v>#N/A</v>
      </c>
      <c r="S1337" s="32">
        <f t="shared" si="231"/>
        <v>1</v>
      </c>
      <c r="T1337" s="33" t="e">
        <f t="shared" si="232"/>
        <v>#N/A</v>
      </c>
      <c r="U1337" s="33" t="e">
        <f t="shared" si="227"/>
        <v>#N/A</v>
      </c>
      <c r="V1337" s="33" t="e">
        <f t="shared" si="233"/>
        <v>#N/A</v>
      </c>
      <c r="W1337" s="124">
        <f t="shared" si="234"/>
        <v>0</v>
      </c>
    </row>
    <row r="1338" spans="9:23" x14ac:dyDescent="0.25">
      <c r="I1338" s="31">
        <v>0</v>
      </c>
      <c r="J1338" s="121">
        <f t="shared" si="228"/>
        <v>0</v>
      </c>
      <c r="K1338" s="122" t="e">
        <f>MAX(0,($F1338-0+PV(a!$E$8/12,2*$U1338*a!$E$9,$W1338,0,1)))</f>
        <v>#N/A</v>
      </c>
      <c r="L1338" s="122" t="e">
        <f t="shared" si="225"/>
        <v>#N/A</v>
      </c>
      <c r="M1338" s="114" t="e">
        <f t="shared" si="226"/>
        <v>#N/A</v>
      </c>
      <c r="N1338" s="122" t="e">
        <f>-1*PMT(a!$E$8/12,2*$U1338*a!$E$9,$F1338-a!$E$4-$I1338,0,1)</f>
        <v>#N/A</v>
      </c>
      <c r="O1338" s="123" t="e">
        <f>-1*PMT(a!$E$8/12,2*$U1338*a!$E$9,$F1338-a!$E$4-$J1338,0,1)</f>
        <v>#N/A</v>
      </c>
      <c r="P1338" s="123" t="e">
        <f t="shared" si="229"/>
        <v>#N/A</v>
      </c>
      <c r="Q1338" s="123" t="e">
        <f t="shared" si="230"/>
        <v>#N/A</v>
      </c>
      <c r="R1338" s="114" t="e">
        <f>IF($M1338&lt;$I1338,"Error",IF(AND($K1338&gt;$J1338,$M1338&gt;$K1338),"Error",IF(AND($K1338&lt;$J1338,$M1338&gt;$J1338),"Error",-1*PMT(a!$E$8/12,2*$U1338*a!$E$9,$F1338-$M1338-a!$E$4,0,1))))</f>
        <v>#N/A</v>
      </c>
      <c r="S1338" s="32">
        <f t="shared" si="231"/>
        <v>1</v>
      </c>
      <c r="T1338" s="33" t="e">
        <f t="shared" si="232"/>
        <v>#N/A</v>
      </c>
      <c r="U1338" s="33" t="e">
        <f t="shared" si="227"/>
        <v>#N/A</v>
      </c>
      <c r="V1338" s="33" t="e">
        <f t="shared" si="233"/>
        <v>#N/A</v>
      </c>
      <c r="W1338" s="124">
        <f t="shared" si="234"/>
        <v>0</v>
      </c>
    </row>
    <row r="1339" spans="9:23" x14ac:dyDescent="0.25">
      <c r="I1339" s="31">
        <v>0</v>
      </c>
      <c r="J1339" s="121">
        <f t="shared" si="228"/>
        <v>0</v>
      </c>
      <c r="K1339" s="122" t="e">
        <f>MAX(0,($F1339-0+PV(a!$E$8/12,2*$U1339*a!$E$9,$W1339,0,1)))</f>
        <v>#N/A</v>
      </c>
      <c r="L1339" s="122" t="e">
        <f t="shared" si="225"/>
        <v>#N/A</v>
      </c>
      <c r="M1339" s="114" t="e">
        <f t="shared" si="226"/>
        <v>#N/A</v>
      </c>
      <c r="N1339" s="122" t="e">
        <f>-1*PMT(a!$E$8/12,2*$U1339*a!$E$9,$F1339-a!$E$4-$I1339,0,1)</f>
        <v>#N/A</v>
      </c>
      <c r="O1339" s="123" t="e">
        <f>-1*PMT(a!$E$8/12,2*$U1339*a!$E$9,$F1339-a!$E$4-$J1339,0,1)</f>
        <v>#N/A</v>
      </c>
      <c r="P1339" s="123" t="e">
        <f t="shared" si="229"/>
        <v>#N/A</v>
      </c>
      <c r="Q1339" s="123" t="e">
        <f t="shared" si="230"/>
        <v>#N/A</v>
      </c>
      <c r="R1339" s="114" t="e">
        <f>IF($M1339&lt;$I1339,"Error",IF(AND($K1339&gt;$J1339,$M1339&gt;$K1339),"Error",IF(AND($K1339&lt;$J1339,$M1339&gt;$J1339),"Error",-1*PMT(a!$E$8/12,2*$U1339*a!$E$9,$F1339-$M1339-a!$E$4,0,1))))</f>
        <v>#N/A</v>
      </c>
      <c r="S1339" s="32">
        <f t="shared" si="231"/>
        <v>1</v>
      </c>
      <c r="T1339" s="33" t="e">
        <f t="shared" si="232"/>
        <v>#N/A</v>
      </c>
      <c r="U1339" s="33" t="e">
        <f t="shared" si="227"/>
        <v>#N/A</v>
      </c>
      <c r="V1339" s="33" t="e">
        <f t="shared" si="233"/>
        <v>#N/A</v>
      </c>
      <c r="W1339" s="124">
        <f t="shared" si="234"/>
        <v>0</v>
      </c>
    </row>
    <row r="1340" spans="9:23" x14ac:dyDescent="0.25">
      <c r="I1340" s="31">
        <v>0</v>
      </c>
      <c r="J1340" s="121">
        <f t="shared" si="228"/>
        <v>0</v>
      </c>
      <c r="K1340" s="122" t="e">
        <f>MAX(0,($F1340-0+PV(a!$E$8/12,2*$U1340*a!$E$9,$W1340,0,1)))</f>
        <v>#N/A</v>
      </c>
      <c r="L1340" s="122" t="e">
        <f t="shared" si="225"/>
        <v>#N/A</v>
      </c>
      <c r="M1340" s="114" t="e">
        <f t="shared" si="226"/>
        <v>#N/A</v>
      </c>
      <c r="N1340" s="122" t="e">
        <f>-1*PMT(a!$E$8/12,2*$U1340*a!$E$9,$F1340-a!$E$4-$I1340,0,1)</f>
        <v>#N/A</v>
      </c>
      <c r="O1340" s="123" t="e">
        <f>-1*PMT(a!$E$8/12,2*$U1340*a!$E$9,$F1340-a!$E$4-$J1340,0,1)</f>
        <v>#N/A</v>
      </c>
      <c r="P1340" s="123" t="e">
        <f t="shared" si="229"/>
        <v>#N/A</v>
      </c>
      <c r="Q1340" s="123" t="e">
        <f t="shared" si="230"/>
        <v>#N/A</v>
      </c>
      <c r="R1340" s="114" t="e">
        <f>IF($M1340&lt;$I1340,"Error",IF(AND($K1340&gt;$J1340,$M1340&gt;$K1340),"Error",IF(AND($K1340&lt;$J1340,$M1340&gt;$J1340),"Error",-1*PMT(a!$E$8/12,2*$U1340*a!$E$9,$F1340-$M1340-a!$E$4,0,1))))</f>
        <v>#N/A</v>
      </c>
      <c r="S1340" s="32">
        <f t="shared" si="231"/>
        <v>1</v>
      </c>
      <c r="T1340" s="33" t="e">
        <f t="shared" si="232"/>
        <v>#N/A</v>
      </c>
      <c r="U1340" s="33" t="e">
        <f t="shared" si="227"/>
        <v>#N/A</v>
      </c>
      <c r="V1340" s="33" t="e">
        <f t="shared" si="233"/>
        <v>#N/A</v>
      </c>
      <c r="W1340" s="124">
        <f t="shared" si="234"/>
        <v>0</v>
      </c>
    </row>
    <row r="1341" spans="9:23" x14ac:dyDescent="0.25">
      <c r="I1341" s="31">
        <v>0</v>
      </c>
      <c r="J1341" s="121">
        <f t="shared" si="228"/>
        <v>0</v>
      </c>
      <c r="K1341" s="122" t="e">
        <f>MAX(0,($F1341-0+PV(a!$E$8/12,2*$U1341*a!$E$9,$W1341,0,1)))</f>
        <v>#N/A</v>
      </c>
      <c r="L1341" s="122" t="e">
        <f t="shared" si="225"/>
        <v>#N/A</v>
      </c>
      <c r="M1341" s="114" t="e">
        <f t="shared" si="226"/>
        <v>#N/A</v>
      </c>
      <c r="N1341" s="122" t="e">
        <f>-1*PMT(a!$E$8/12,2*$U1341*a!$E$9,$F1341-a!$E$4-$I1341,0,1)</f>
        <v>#N/A</v>
      </c>
      <c r="O1341" s="123" t="e">
        <f>-1*PMT(a!$E$8/12,2*$U1341*a!$E$9,$F1341-a!$E$4-$J1341,0,1)</f>
        <v>#N/A</v>
      </c>
      <c r="P1341" s="123" t="e">
        <f t="shared" si="229"/>
        <v>#N/A</v>
      </c>
      <c r="Q1341" s="123" t="e">
        <f t="shared" si="230"/>
        <v>#N/A</v>
      </c>
      <c r="R1341" s="114" t="e">
        <f>IF($M1341&lt;$I1341,"Error",IF(AND($K1341&gt;$J1341,$M1341&gt;$K1341),"Error",IF(AND($K1341&lt;$J1341,$M1341&gt;$J1341),"Error",-1*PMT(a!$E$8/12,2*$U1341*a!$E$9,$F1341-$M1341-a!$E$4,0,1))))</f>
        <v>#N/A</v>
      </c>
      <c r="S1341" s="32">
        <f t="shared" si="231"/>
        <v>1</v>
      </c>
      <c r="T1341" s="33" t="e">
        <f t="shared" si="232"/>
        <v>#N/A</v>
      </c>
      <c r="U1341" s="33" t="e">
        <f t="shared" si="227"/>
        <v>#N/A</v>
      </c>
      <c r="V1341" s="33" t="e">
        <f t="shared" si="233"/>
        <v>#N/A</v>
      </c>
      <c r="W1341" s="124">
        <f t="shared" si="234"/>
        <v>0</v>
      </c>
    </row>
    <row r="1342" spans="9:23" x14ac:dyDescent="0.25">
      <c r="I1342" s="31">
        <v>0</v>
      </c>
      <c r="J1342" s="121">
        <f t="shared" si="228"/>
        <v>0</v>
      </c>
      <c r="K1342" s="122" t="e">
        <f>MAX(0,($F1342-0+PV(a!$E$8/12,2*$U1342*a!$E$9,$W1342,0,1)))</f>
        <v>#N/A</v>
      </c>
      <c r="L1342" s="122" t="e">
        <f t="shared" si="225"/>
        <v>#N/A</v>
      </c>
      <c r="M1342" s="114" t="e">
        <f t="shared" si="226"/>
        <v>#N/A</v>
      </c>
      <c r="N1342" s="122" t="e">
        <f>-1*PMT(a!$E$8/12,2*$U1342*a!$E$9,$F1342-a!$E$4-$I1342,0,1)</f>
        <v>#N/A</v>
      </c>
      <c r="O1342" s="123" t="e">
        <f>-1*PMT(a!$E$8/12,2*$U1342*a!$E$9,$F1342-a!$E$4-$J1342,0,1)</f>
        <v>#N/A</v>
      </c>
      <c r="P1342" s="123" t="e">
        <f t="shared" si="229"/>
        <v>#N/A</v>
      </c>
      <c r="Q1342" s="123" t="e">
        <f t="shared" si="230"/>
        <v>#N/A</v>
      </c>
      <c r="R1342" s="114" t="e">
        <f>IF($M1342&lt;$I1342,"Error",IF(AND($K1342&gt;$J1342,$M1342&gt;$K1342),"Error",IF(AND($K1342&lt;$J1342,$M1342&gt;$J1342),"Error",-1*PMT(a!$E$8/12,2*$U1342*a!$E$9,$F1342-$M1342-a!$E$4,0,1))))</f>
        <v>#N/A</v>
      </c>
      <c r="S1342" s="32">
        <f t="shared" si="231"/>
        <v>1</v>
      </c>
      <c r="T1342" s="33" t="e">
        <f t="shared" si="232"/>
        <v>#N/A</v>
      </c>
      <c r="U1342" s="33" t="e">
        <f t="shared" si="227"/>
        <v>#N/A</v>
      </c>
      <c r="V1342" s="33" t="e">
        <f t="shared" si="233"/>
        <v>#N/A</v>
      </c>
      <c r="W1342" s="124">
        <f t="shared" si="234"/>
        <v>0</v>
      </c>
    </row>
    <row r="1343" spans="9:23" x14ac:dyDescent="0.25">
      <c r="I1343" s="31">
        <v>0</v>
      </c>
      <c r="J1343" s="121">
        <f t="shared" si="228"/>
        <v>0</v>
      </c>
      <c r="K1343" s="122" t="e">
        <f>MAX(0,($F1343-0+PV(a!$E$8/12,2*$U1343*a!$E$9,$W1343,0,1)))</f>
        <v>#N/A</v>
      </c>
      <c r="L1343" s="122" t="e">
        <f t="shared" si="225"/>
        <v>#N/A</v>
      </c>
      <c r="M1343" s="114" t="e">
        <f t="shared" si="226"/>
        <v>#N/A</v>
      </c>
      <c r="N1343" s="122" t="e">
        <f>-1*PMT(a!$E$8/12,2*$U1343*a!$E$9,$F1343-a!$E$4-$I1343,0,1)</f>
        <v>#N/A</v>
      </c>
      <c r="O1343" s="123" t="e">
        <f>-1*PMT(a!$E$8/12,2*$U1343*a!$E$9,$F1343-a!$E$4-$J1343,0,1)</f>
        <v>#N/A</v>
      </c>
      <c r="P1343" s="123" t="e">
        <f t="shared" si="229"/>
        <v>#N/A</v>
      </c>
      <c r="Q1343" s="123" t="e">
        <f t="shared" si="230"/>
        <v>#N/A</v>
      </c>
      <c r="R1343" s="114" t="e">
        <f>IF($M1343&lt;$I1343,"Error",IF(AND($K1343&gt;$J1343,$M1343&gt;$K1343),"Error",IF(AND($K1343&lt;$J1343,$M1343&gt;$J1343),"Error",-1*PMT(a!$E$8/12,2*$U1343*a!$E$9,$F1343-$M1343-a!$E$4,0,1))))</f>
        <v>#N/A</v>
      </c>
      <c r="S1343" s="32">
        <f t="shared" si="231"/>
        <v>1</v>
      </c>
      <c r="T1343" s="33" t="e">
        <f t="shared" si="232"/>
        <v>#N/A</v>
      </c>
      <c r="U1343" s="33" t="e">
        <f t="shared" si="227"/>
        <v>#N/A</v>
      </c>
      <c r="V1343" s="33" t="e">
        <f t="shared" si="233"/>
        <v>#N/A</v>
      </c>
      <c r="W1343" s="124">
        <f t="shared" si="234"/>
        <v>0</v>
      </c>
    </row>
    <row r="1344" spans="9:23" x14ac:dyDescent="0.25">
      <c r="I1344" s="31">
        <v>0</v>
      </c>
      <c r="J1344" s="121">
        <f t="shared" si="228"/>
        <v>0</v>
      </c>
      <c r="K1344" s="122" t="e">
        <f>MAX(0,($F1344-0+PV(a!$E$8/12,2*$U1344*a!$E$9,$W1344,0,1)))</f>
        <v>#N/A</v>
      </c>
      <c r="L1344" s="122" t="e">
        <f t="shared" si="225"/>
        <v>#N/A</v>
      </c>
      <c r="M1344" s="114" t="e">
        <f t="shared" si="226"/>
        <v>#N/A</v>
      </c>
      <c r="N1344" s="122" t="e">
        <f>-1*PMT(a!$E$8/12,2*$U1344*a!$E$9,$F1344-a!$E$4-$I1344,0,1)</f>
        <v>#N/A</v>
      </c>
      <c r="O1344" s="123" t="e">
        <f>-1*PMT(a!$E$8/12,2*$U1344*a!$E$9,$F1344-a!$E$4-$J1344,0,1)</f>
        <v>#N/A</v>
      </c>
      <c r="P1344" s="123" t="e">
        <f t="shared" si="229"/>
        <v>#N/A</v>
      </c>
      <c r="Q1344" s="123" t="e">
        <f t="shared" si="230"/>
        <v>#N/A</v>
      </c>
      <c r="R1344" s="114" t="e">
        <f>IF($M1344&lt;$I1344,"Error",IF(AND($K1344&gt;$J1344,$M1344&gt;$K1344),"Error",IF(AND($K1344&lt;$J1344,$M1344&gt;$J1344),"Error",-1*PMT(a!$E$8/12,2*$U1344*a!$E$9,$F1344-$M1344-a!$E$4,0,1))))</f>
        <v>#N/A</v>
      </c>
      <c r="S1344" s="32">
        <f t="shared" si="231"/>
        <v>1</v>
      </c>
      <c r="T1344" s="33" t="e">
        <f t="shared" si="232"/>
        <v>#N/A</v>
      </c>
      <c r="U1344" s="33" t="e">
        <f t="shared" si="227"/>
        <v>#N/A</v>
      </c>
      <c r="V1344" s="33" t="e">
        <f t="shared" si="233"/>
        <v>#N/A</v>
      </c>
      <c r="W1344" s="124">
        <f t="shared" si="234"/>
        <v>0</v>
      </c>
    </row>
    <row r="1345" spans="9:23" x14ac:dyDescent="0.25">
      <c r="I1345" s="31">
        <v>0</v>
      </c>
      <c r="J1345" s="121">
        <f t="shared" si="228"/>
        <v>0</v>
      </c>
      <c r="K1345" s="122" t="e">
        <f>MAX(0,($F1345-0+PV(a!$E$8/12,2*$U1345*a!$E$9,$W1345,0,1)))</f>
        <v>#N/A</v>
      </c>
      <c r="L1345" s="122" t="e">
        <f t="shared" si="225"/>
        <v>#N/A</v>
      </c>
      <c r="M1345" s="114" t="e">
        <f t="shared" si="226"/>
        <v>#N/A</v>
      </c>
      <c r="N1345" s="122" t="e">
        <f>-1*PMT(a!$E$8/12,2*$U1345*a!$E$9,$F1345-a!$E$4-$I1345,0,1)</f>
        <v>#N/A</v>
      </c>
      <c r="O1345" s="123" t="e">
        <f>-1*PMT(a!$E$8/12,2*$U1345*a!$E$9,$F1345-a!$E$4-$J1345,0,1)</f>
        <v>#N/A</v>
      </c>
      <c r="P1345" s="123" t="e">
        <f t="shared" si="229"/>
        <v>#N/A</v>
      </c>
      <c r="Q1345" s="123" t="e">
        <f t="shared" si="230"/>
        <v>#N/A</v>
      </c>
      <c r="R1345" s="114" t="e">
        <f>IF($M1345&lt;$I1345,"Error",IF(AND($K1345&gt;$J1345,$M1345&gt;$K1345),"Error",IF(AND($K1345&lt;$J1345,$M1345&gt;$J1345),"Error",-1*PMT(a!$E$8/12,2*$U1345*a!$E$9,$F1345-$M1345-a!$E$4,0,1))))</f>
        <v>#N/A</v>
      </c>
      <c r="S1345" s="32">
        <f t="shared" si="231"/>
        <v>1</v>
      </c>
      <c r="T1345" s="33" t="e">
        <f t="shared" si="232"/>
        <v>#N/A</v>
      </c>
      <c r="U1345" s="33" t="e">
        <f t="shared" si="227"/>
        <v>#N/A</v>
      </c>
      <c r="V1345" s="33" t="e">
        <f t="shared" si="233"/>
        <v>#N/A</v>
      </c>
      <c r="W1345" s="124">
        <f t="shared" si="234"/>
        <v>0</v>
      </c>
    </row>
    <row r="1346" spans="9:23" x14ac:dyDescent="0.25">
      <c r="I1346" s="31">
        <v>0</v>
      </c>
      <c r="J1346" s="121">
        <f t="shared" si="228"/>
        <v>0</v>
      </c>
      <c r="K1346" s="122" t="e">
        <f>MAX(0,($F1346-0+PV(a!$E$8/12,2*$U1346*a!$E$9,$W1346,0,1)))</f>
        <v>#N/A</v>
      </c>
      <c r="L1346" s="122" t="e">
        <f t="shared" si="225"/>
        <v>#N/A</v>
      </c>
      <c r="M1346" s="114" t="e">
        <f t="shared" si="226"/>
        <v>#N/A</v>
      </c>
      <c r="N1346" s="122" t="e">
        <f>-1*PMT(a!$E$8/12,2*$U1346*a!$E$9,$F1346-a!$E$4-$I1346,0,1)</f>
        <v>#N/A</v>
      </c>
      <c r="O1346" s="123" t="e">
        <f>-1*PMT(a!$E$8/12,2*$U1346*a!$E$9,$F1346-a!$E$4-$J1346,0,1)</f>
        <v>#N/A</v>
      </c>
      <c r="P1346" s="123" t="e">
        <f t="shared" si="229"/>
        <v>#N/A</v>
      </c>
      <c r="Q1346" s="123" t="e">
        <f t="shared" si="230"/>
        <v>#N/A</v>
      </c>
      <c r="R1346" s="114" t="e">
        <f>IF($M1346&lt;$I1346,"Error",IF(AND($K1346&gt;$J1346,$M1346&gt;$K1346),"Error",IF(AND($K1346&lt;$J1346,$M1346&gt;$J1346),"Error",-1*PMT(a!$E$8/12,2*$U1346*a!$E$9,$F1346-$M1346-a!$E$4,0,1))))</f>
        <v>#N/A</v>
      </c>
      <c r="S1346" s="32">
        <f t="shared" si="231"/>
        <v>1</v>
      </c>
      <c r="T1346" s="33" t="e">
        <f t="shared" si="232"/>
        <v>#N/A</v>
      </c>
      <c r="U1346" s="33" t="e">
        <f t="shared" si="227"/>
        <v>#N/A</v>
      </c>
      <c r="V1346" s="33" t="e">
        <f t="shared" si="233"/>
        <v>#N/A</v>
      </c>
      <c r="W1346" s="124">
        <f t="shared" si="234"/>
        <v>0</v>
      </c>
    </row>
    <row r="1347" spans="9:23" x14ac:dyDescent="0.25">
      <c r="I1347" s="31">
        <v>0</v>
      </c>
      <c r="J1347" s="121">
        <f t="shared" si="228"/>
        <v>0</v>
      </c>
      <c r="K1347" s="122" t="e">
        <f>MAX(0,($F1347-0+PV(a!$E$8/12,2*$U1347*a!$E$9,$W1347,0,1)))</f>
        <v>#N/A</v>
      </c>
      <c r="L1347" s="122" t="e">
        <f t="shared" ref="L1347:L1410" si="235">MAX(IF(K1347&gt;F1347*0.5,F1347*0.5,K1347),J1347)</f>
        <v>#N/A</v>
      </c>
      <c r="M1347" s="114" t="e">
        <f t="shared" ref="M1347:M1410" si="236">IF(OR(K1347&lt;=0,K1347&lt;J1347),J1347,MIN(K1347,F1347*50%))</f>
        <v>#N/A</v>
      </c>
      <c r="N1347" s="122" t="e">
        <f>-1*PMT(a!$E$8/12,2*$U1347*a!$E$9,$F1347-a!$E$4-$I1347,0,1)</f>
        <v>#N/A</v>
      </c>
      <c r="O1347" s="123" t="e">
        <f>-1*PMT(a!$E$8/12,2*$U1347*a!$E$9,$F1347-a!$E$4-$J1347,0,1)</f>
        <v>#N/A</v>
      </c>
      <c r="P1347" s="123" t="e">
        <f t="shared" si="229"/>
        <v>#N/A</v>
      </c>
      <c r="Q1347" s="123" t="e">
        <f t="shared" si="230"/>
        <v>#N/A</v>
      </c>
      <c r="R1347" s="114" t="e">
        <f>IF($M1347&lt;$I1347,"Error",IF(AND($K1347&gt;$J1347,$M1347&gt;$K1347),"Error",IF(AND($K1347&lt;$J1347,$M1347&gt;$J1347),"Error",-1*PMT(a!$E$8/12,2*$U1347*a!$E$9,$F1347-$M1347-a!$E$4,0,1))))</f>
        <v>#N/A</v>
      </c>
      <c r="S1347" s="32">
        <f t="shared" si="231"/>
        <v>1</v>
      </c>
      <c r="T1347" s="33" t="e">
        <f t="shared" si="232"/>
        <v>#N/A</v>
      </c>
      <c r="U1347" s="33" t="e">
        <f t="shared" si="227"/>
        <v>#N/A</v>
      </c>
      <c r="V1347" s="33" t="e">
        <f t="shared" si="233"/>
        <v>#N/A</v>
      </c>
      <c r="W1347" s="124">
        <f t="shared" si="234"/>
        <v>0</v>
      </c>
    </row>
    <row r="1348" spans="9:23" x14ac:dyDescent="0.25">
      <c r="I1348" s="31">
        <v>0</v>
      </c>
      <c r="J1348" s="121">
        <f t="shared" si="228"/>
        <v>0</v>
      </c>
      <c r="K1348" s="122" t="e">
        <f>MAX(0,($F1348-0+PV(a!$E$8/12,2*$U1348*a!$E$9,$W1348,0,1)))</f>
        <v>#N/A</v>
      </c>
      <c r="L1348" s="122" t="e">
        <f t="shared" si="235"/>
        <v>#N/A</v>
      </c>
      <c r="M1348" s="114" t="e">
        <f t="shared" si="236"/>
        <v>#N/A</v>
      </c>
      <c r="N1348" s="122" t="e">
        <f>-1*PMT(a!$E$8/12,2*$U1348*a!$E$9,$F1348-a!$E$4-$I1348,0,1)</f>
        <v>#N/A</v>
      </c>
      <c r="O1348" s="123" t="e">
        <f>-1*PMT(a!$E$8/12,2*$U1348*a!$E$9,$F1348-a!$E$4-$J1348,0,1)</f>
        <v>#N/A</v>
      </c>
      <c r="P1348" s="123" t="e">
        <f t="shared" si="229"/>
        <v>#N/A</v>
      </c>
      <c r="Q1348" s="123" t="e">
        <f t="shared" si="230"/>
        <v>#N/A</v>
      </c>
      <c r="R1348" s="114" t="e">
        <f>IF($M1348&lt;$I1348,"Error",IF(AND($K1348&gt;$J1348,$M1348&gt;$K1348),"Error",IF(AND($K1348&lt;$J1348,$M1348&gt;$J1348),"Error",-1*PMT(a!$E$8/12,2*$U1348*a!$E$9,$F1348-$M1348-a!$E$4,0,1))))</f>
        <v>#N/A</v>
      </c>
      <c r="S1348" s="32">
        <f t="shared" si="231"/>
        <v>1</v>
      </c>
      <c r="T1348" s="33" t="e">
        <f t="shared" si="232"/>
        <v>#N/A</v>
      </c>
      <c r="U1348" s="33" t="e">
        <f t="shared" si="227"/>
        <v>#N/A</v>
      </c>
      <c r="V1348" s="33" t="e">
        <f t="shared" si="233"/>
        <v>#N/A</v>
      </c>
      <c r="W1348" s="124">
        <f t="shared" si="234"/>
        <v>0</v>
      </c>
    </row>
    <row r="1349" spans="9:23" x14ac:dyDescent="0.25">
      <c r="I1349" s="31">
        <v>0</v>
      </c>
      <c r="J1349" s="121">
        <f t="shared" si="228"/>
        <v>0</v>
      </c>
      <c r="K1349" s="122" t="e">
        <f>MAX(0,($F1349-0+PV(a!$E$8/12,2*$U1349*a!$E$9,$W1349,0,1)))</f>
        <v>#N/A</v>
      </c>
      <c r="L1349" s="122" t="e">
        <f t="shared" si="235"/>
        <v>#N/A</v>
      </c>
      <c r="M1349" s="114" t="e">
        <f t="shared" si="236"/>
        <v>#N/A</v>
      </c>
      <c r="N1349" s="122" t="e">
        <f>-1*PMT(a!$E$8/12,2*$U1349*a!$E$9,$F1349-a!$E$4-$I1349,0,1)</f>
        <v>#N/A</v>
      </c>
      <c r="O1349" s="123" t="e">
        <f>-1*PMT(a!$E$8/12,2*$U1349*a!$E$9,$F1349-a!$E$4-$J1349,0,1)</f>
        <v>#N/A</v>
      </c>
      <c r="P1349" s="123" t="e">
        <f t="shared" si="229"/>
        <v>#N/A</v>
      </c>
      <c r="Q1349" s="123" t="e">
        <f t="shared" si="230"/>
        <v>#N/A</v>
      </c>
      <c r="R1349" s="114" t="e">
        <f>IF($M1349&lt;$I1349,"Error",IF(AND($K1349&gt;$J1349,$M1349&gt;$K1349),"Error",IF(AND($K1349&lt;$J1349,$M1349&gt;$J1349),"Error",-1*PMT(a!$E$8/12,2*$U1349*a!$E$9,$F1349-$M1349-a!$E$4,0,1))))</f>
        <v>#N/A</v>
      </c>
      <c r="S1349" s="32">
        <f t="shared" si="231"/>
        <v>1</v>
      </c>
      <c r="T1349" s="33" t="e">
        <f t="shared" si="232"/>
        <v>#N/A</v>
      </c>
      <c r="U1349" s="33" t="e">
        <f t="shared" si="227"/>
        <v>#N/A</v>
      </c>
      <c r="V1349" s="33" t="e">
        <f t="shared" si="233"/>
        <v>#N/A</v>
      </c>
      <c r="W1349" s="124">
        <f t="shared" si="234"/>
        <v>0</v>
      </c>
    </row>
    <row r="1350" spans="9:23" x14ac:dyDescent="0.25">
      <c r="I1350" s="31">
        <v>0</v>
      </c>
      <c r="J1350" s="121">
        <f t="shared" si="228"/>
        <v>0</v>
      </c>
      <c r="K1350" s="122" t="e">
        <f>MAX(0,($F1350-0+PV(a!$E$8/12,2*$U1350*a!$E$9,$W1350,0,1)))</f>
        <v>#N/A</v>
      </c>
      <c r="L1350" s="122" t="e">
        <f t="shared" si="235"/>
        <v>#N/A</v>
      </c>
      <c r="M1350" s="114" t="e">
        <f t="shared" si="236"/>
        <v>#N/A</v>
      </c>
      <c r="N1350" s="122" t="e">
        <f>-1*PMT(a!$E$8/12,2*$U1350*a!$E$9,$F1350-a!$E$4-$I1350,0,1)</f>
        <v>#N/A</v>
      </c>
      <c r="O1350" s="123" t="e">
        <f>-1*PMT(a!$E$8/12,2*$U1350*a!$E$9,$F1350-a!$E$4-$J1350,0,1)</f>
        <v>#N/A</v>
      </c>
      <c r="P1350" s="123" t="e">
        <f t="shared" si="229"/>
        <v>#N/A</v>
      </c>
      <c r="Q1350" s="123" t="e">
        <f t="shared" si="230"/>
        <v>#N/A</v>
      </c>
      <c r="R1350" s="114" t="e">
        <f>IF($M1350&lt;$I1350,"Error",IF(AND($K1350&gt;$J1350,$M1350&gt;$K1350),"Error",IF(AND($K1350&lt;$J1350,$M1350&gt;$J1350),"Error",-1*PMT(a!$E$8/12,2*$U1350*a!$E$9,$F1350-$M1350-a!$E$4,0,1))))</f>
        <v>#N/A</v>
      </c>
      <c r="S1350" s="32">
        <f t="shared" si="231"/>
        <v>1</v>
      </c>
      <c r="T1350" s="33" t="e">
        <f t="shared" si="232"/>
        <v>#N/A</v>
      </c>
      <c r="U1350" s="33" t="e">
        <f t="shared" si="227"/>
        <v>#N/A</v>
      </c>
      <c r="V1350" s="33" t="e">
        <f t="shared" si="233"/>
        <v>#N/A</v>
      </c>
      <c r="W1350" s="124">
        <f t="shared" si="234"/>
        <v>0</v>
      </c>
    </row>
    <row r="1351" spans="9:23" x14ac:dyDescent="0.25">
      <c r="I1351" s="31">
        <v>0</v>
      </c>
      <c r="J1351" s="121">
        <f t="shared" si="228"/>
        <v>0</v>
      </c>
      <c r="K1351" s="122" t="e">
        <f>MAX(0,($F1351-0+PV(a!$E$8/12,2*$U1351*a!$E$9,$W1351,0,1)))</f>
        <v>#N/A</v>
      </c>
      <c r="L1351" s="122" t="e">
        <f t="shared" si="235"/>
        <v>#N/A</v>
      </c>
      <c r="M1351" s="114" t="e">
        <f t="shared" si="236"/>
        <v>#N/A</v>
      </c>
      <c r="N1351" s="122" t="e">
        <f>-1*PMT(a!$E$8/12,2*$U1351*a!$E$9,$F1351-a!$E$4-$I1351,0,1)</f>
        <v>#N/A</v>
      </c>
      <c r="O1351" s="123" t="e">
        <f>-1*PMT(a!$E$8/12,2*$U1351*a!$E$9,$F1351-a!$E$4-$J1351,0,1)</f>
        <v>#N/A</v>
      </c>
      <c r="P1351" s="123" t="e">
        <f t="shared" si="229"/>
        <v>#N/A</v>
      </c>
      <c r="Q1351" s="123" t="e">
        <f t="shared" si="230"/>
        <v>#N/A</v>
      </c>
      <c r="R1351" s="114" t="e">
        <f>IF($M1351&lt;$I1351,"Error",IF(AND($K1351&gt;$J1351,$M1351&gt;$K1351),"Error",IF(AND($K1351&lt;$J1351,$M1351&gt;$J1351),"Error",-1*PMT(a!$E$8/12,2*$U1351*a!$E$9,$F1351-$M1351-a!$E$4,0,1))))</f>
        <v>#N/A</v>
      </c>
      <c r="S1351" s="32">
        <f t="shared" si="231"/>
        <v>1</v>
      </c>
      <c r="T1351" s="33" t="e">
        <f t="shared" si="232"/>
        <v>#N/A</v>
      </c>
      <c r="U1351" s="33" t="e">
        <f t="shared" si="227"/>
        <v>#N/A</v>
      </c>
      <c r="V1351" s="33" t="e">
        <f t="shared" si="233"/>
        <v>#N/A</v>
      </c>
      <c r="W1351" s="124">
        <f t="shared" si="234"/>
        <v>0</v>
      </c>
    </row>
    <row r="1352" spans="9:23" x14ac:dyDescent="0.25">
      <c r="I1352" s="31">
        <v>0</v>
      </c>
      <c r="J1352" s="121">
        <f t="shared" si="228"/>
        <v>0</v>
      </c>
      <c r="K1352" s="122" t="e">
        <f>MAX(0,($F1352-0+PV(a!$E$8/12,2*$U1352*a!$E$9,$W1352,0,1)))</f>
        <v>#N/A</v>
      </c>
      <c r="L1352" s="122" t="e">
        <f t="shared" si="235"/>
        <v>#N/A</v>
      </c>
      <c r="M1352" s="114" t="e">
        <f t="shared" si="236"/>
        <v>#N/A</v>
      </c>
      <c r="N1352" s="122" t="e">
        <f>-1*PMT(a!$E$8/12,2*$U1352*a!$E$9,$F1352-a!$E$4-$I1352,0,1)</f>
        <v>#N/A</v>
      </c>
      <c r="O1352" s="123" t="e">
        <f>-1*PMT(a!$E$8/12,2*$U1352*a!$E$9,$F1352-a!$E$4-$J1352,0,1)</f>
        <v>#N/A</v>
      </c>
      <c r="P1352" s="123" t="e">
        <f t="shared" si="229"/>
        <v>#N/A</v>
      </c>
      <c r="Q1352" s="123" t="e">
        <f t="shared" si="230"/>
        <v>#N/A</v>
      </c>
      <c r="R1352" s="114" t="e">
        <f>IF($M1352&lt;$I1352,"Error",IF(AND($K1352&gt;$J1352,$M1352&gt;$K1352),"Error",IF(AND($K1352&lt;$J1352,$M1352&gt;$J1352),"Error",-1*PMT(a!$E$8/12,2*$U1352*a!$E$9,$F1352-$M1352-a!$E$4,0,1))))</f>
        <v>#N/A</v>
      </c>
      <c r="S1352" s="32">
        <f t="shared" si="231"/>
        <v>1</v>
      </c>
      <c r="T1352" s="33" t="e">
        <f t="shared" si="232"/>
        <v>#N/A</v>
      </c>
      <c r="U1352" s="33" t="e">
        <f t="shared" ref="U1352:U1415" si="237">$T1352-(11/24)</f>
        <v>#N/A</v>
      </c>
      <c r="V1352" s="33" t="e">
        <f t="shared" si="233"/>
        <v>#N/A</v>
      </c>
      <c r="W1352" s="124">
        <f t="shared" si="234"/>
        <v>0</v>
      </c>
    </row>
    <row r="1353" spans="9:23" x14ac:dyDescent="0.25">
      <c r="I1353" s="31">
        <v>0</v>
      </c>
      <c r="J1353" s="121">
        <f t="shared" si="228"/>
        <v>0</v>
      </c>
      <c r="K1353" s="122" t="e">
        <f>MAX(0,($F1353-0+PV(a!$E$8/12,2*$U1353*a!$E$9,$W1353,0,1)))</f>
        <v>#N/A</v>
      </c>
      <c r="L1353" s="122" t="e">
        <f t="shared" si="235"/>
        <v>#N/A</v>
      </c>
      <c r="M1353" s="114" t="e">
        <f t="shared" si="236"/>
        <v>#N/A</v>
      </c>
      <c r="N1353" s="122" t="e">
        <f>-1*PMT(a!$E$8/12,2*$U1353*a!$E$9,$F1353-a!$E$4-$I1353,0,1)</f>
        <v>#N/A</v>
      </c>
      <c r="O1353" s="123" t="e">
        <f>-1*PMT(a!$E$8/12,2*$U1353*a!$E$9,$F1353-a!$E$4-$J1353,0,1)</f>
        <v>#N/A</v>
      </c>
      <c r="P1353" s="123" t="e">
        <f t="shared" si="229"/>
        <v>#N/A</v>
      </c>
      <c r="Q1353" s="123" t="e">
        <f t="shared" si="230"/>
        <v>#N/A</v>
      </c>
      <c r="R1353" s="114" t="e">
        <f>IF($M1353&lt;$I1353,"Error",IF(AND($K1353&gt;$J1353,$M1353&gt;$K1353),"Error",IF(AND($K1353&lt;$J1353,$M1353&gt;$J1353),"Error",-1*PMT(a!$E$8/12,2*$U1353*a!$E$9,$F1353-$M1353-a!$E$4,0,1))))</f>
        <v>#N/A</v>
      </c>
      <c r="S1353" s="32">
        <f t="shared" si="231"/>
        <v>1</v>
      </c>
      <c r="T1353" s="33" t="e">
        <f t="shared" si="232"/>
        <v>#N/A</v>
      </c>
      <c r="U1353" s="33" t="e">
        <f t="shared" si="237"/>
        <v>#N/A</v>
      </c>
      <c r="V1353" s="33" t="e">
        <f t="shared" si="233"/>
        <v>#N/A</v>
      </c>
      <c r="W1353" s="124">
        <f t="shared" si="234"/>
        <v>0</v>
      </c>
    </row>
    <row r="1354" spans="9:23" x14ac:dyDescent="0.25">
      <c r="I1354" s="31">
        <v>0</v>
      </c>
      <c r="J1354" s="121">
        <f t="shared" si="228"/>
        <v>0</v>
      </c>
      <c r="K1354" s="122" t="e">
        <f>MAX(0,($F1354-0+PV(a!$E$8/12,2*$U1354*a!$E$9,$W1354,0,1)))</f>
        <v>#N/A</v>
      </c>
      <c r="L1354" s="122" t="e">
        <f t="shared" si="235"/>
        <v>#N/A</v>
      </c>
      <c r="M1354" s="114" t="e">
        <f t="shared" si="236"/>
        <v>#N/A</v>
      </c>
      <c r="N1354" s="122" t="e">
        <f>-1*PMT(a!$E$8/12,2*$U1354*a!$E$9,$F1354-a!$E$4-$I1354,0,1)</f>
        <v>#N/A</v>
      </c>
      <c r="O1354" s="123" t="e">
        <f>-1*PMT(a!$E$8/12,2*$U1354*a!$E$9,$F1354-a!$E$4-$J1354,0,1)</f>
        <v>#N/A</v>
      </c>
      <c r="P1354" s="123" t="e">
        <f t="shared" si="229"/>
        <v>#N/A</v>
      </c>
      <c r="Q1354" s="123" t="e">
        <f t="shared" si="230"/>
        <v>#N/A</v>
      </c>
      <c r="R1354" s="114" t="e">
        <f>IF($M1354&lt;$I1354,"Error",IF(AND($K1354&gt;$J1354,$M1354&gt;$K1354),"Error",IF(AND($K1354&lt;$J1354,$M1354&gt;$J1354),"Error",-1*PMT(a!$E$8/12,2*$U1354*a!$E$9,$F1354-$M1354-a!$E$4,0,1))))</f>
        <v>#N/A</v>
      </c>
      <c r="S1354" s="32">
        <f t="shared" si="231"/>
        <v>1</v>
      </c>
      <c r="T1354" s="33" t="e">
        <f t="shared" si="232"/>
        <v>#N/A</v>
      </c>
      <c r="U1354" s="33" t="e">
        <f t="shared" si="237"/>
        <v>#N/A</v>
      </c>
      <c r="V1354" s="33" t="e">
        <f t="shared" si="233"/>
        <v>#N/A</v>
      </c>
      <c r="W1354" s="124">
        <f t="shared" si="234"/>
        <v>0</v>
      </c>
    </row>
    <row r="1355" spans="9:23" x14ac:dyDescent="0.25">
      <c r="I1355" s="31">
        <v>0</v>
      </c>
      <c r="J1355" s="121">
        <f t="shared" si="228"/>
        <v>0</v>
      </c>
      <c r="K1355" s="122" t="e">
        <f>MAX(0,($F1355-0+PV(a!$E$8/12,2*$U1355*a!$E$9,$W1355,0,1)))</f>
        <v>#N/A</v>
      </c>
      <c r="L1355" s="122" t="e">
        <f t="shared" si="235"/>
        <v>#N/A</v>
      </c>
      <c r="M1355" s="114" t="e">
        <f t="shared" si="236"/>
        <v>#N/A</v>
      </c>
      <c r="N1355" s="122" t="e">
        <f>-1*PMT(a!$E$8/12,2*$U1355*a!$E$9,$F1355-a!$E$4-$I1355,0,1)</f>
        <v>#N/A</v>
      </c>
      <c r="O1355" s="123" t="e">
        <f>-1*PMT(a!$E$8/12,2*$U1355*a!$E$9,$F1355-a!$E$4-$J1355,0,1)</f>
        <v>#N/A</v>
      </c>
      <c r="P1355" s="123" t="e">
        <f t="shared" si="229"/>
        <v>#N/A</v>
      </c>
      <c r="Q1355" s="123" t="e">
        <f t="shared" si="230"/>
        <v>#N/A</v>
      </c>
      <c r="R1355" s="114" t="e">
        <f>IF($M1355&lt;$I1355,"Error",IF(AND($K1355&gt;$J1355,$M1355&gt;$K1355),"Error",IF(AND($K1355&lt;$J1355,$M1355&gt;$J1355),"Error",-1*PMT(a!$E$8/12,2*$U1355*a!$E$9,$F1355-$M1355-a!$E$4,0,1))))</f>
        <v>#N/A</v>
      </c>
      <c r="S1355" s="32">
        <f t="shared" si="231"/>
        <v>1</v>
      </c>
      <c r="T1355" s="33" t="e">
        <f t="shared" si="232"/>
        <v>#N/A</v>
      </c>
      <c r="U1355" s="33" t="e">
        <f t="shared" si="237"/>
        <v>#N/A</v>
      </c>
      <c r="V1355" s="33" t="e">
        <f t="shared" si="233"/>
        <v>#N/A</v>
      </c>
      <c r="W1355" s="124">
        <f t="shared" si="234"/>
        <v>0</v>
      </c>
    </row>
    <row r="1356" spans="9:23" x14ac:dyDescent="0.25">
      <c r="I1356" s="31">
        <v>0</v>
      </c>
      <c r="J1356" s="121">
        <f t="shared" si="228"/>
        <v>0</v>
      </c>
      <c r="K1356" s="122" t="e">
        <f>MAX(0,($F1356-0+PV(a!$E$8/12,2*$U1356*a!$E$9,$W1356,0,1)))</f>
        <v>#N/A</v>
      </c>
      <c r="L1356" s="122" t="e">
        <f t="shared" si="235"/>
        <v>#N/A</v>
      </c>
      <c r="M1356" s="114" t="e">
        <f t="shared" si="236"/>
        <v>#N/A</v>
      </c>
      <c r="N1356" s="122" t="e">
        <f>-1*PMT(a!$E$8/12,2*$U1356*a!$E$9,$F1356-a!$E$4-$I1356,0,1)</f>
        <v>#N/A</v>
      </c>
      <c r="O1356" s="123" t="e">
        <f>-1*PMT(a!$E$8/12,2*$U1356*a!$E$9,$F1356-a!$E$4-$J1356,0,1)</f>
        <v>#N/A</v>
      </c>
      <c r="P1356" s="123" t="e">
        <f t="shared" si="229"/>
        <v>#N/A</v>
      </c>
      <c r="Q1356" s="123" t="e">
        <f t="shared" si="230"/>
        <v>#N/A</v>
      </c>
      <c r="R1356" s="114" t="e">
        <f>IF($M1356&lt;$I1356,"Error",IF(AND($K1356&gt;$J1356,$M1356&gt;$K1356),"Error",IF(AND($K1356&lt;$J1356,$M1356&gt;$J1356),"Error",-1*PMT(a!$E$8/12,2*$U1356*a!$E$9,$F1356-$M1356-a!$E$4,0,1))))</f>
        <v>#N/A</v>
      </c>
      <c r="S1356" s="32">
        <f t="shared" si="231"/>
        <v>1</v>
      </c>
      <c r="T1356" s="33" t="e">
        <f t="shared" si="232"/>
        <v>#N/A</v>
      </c>
      <c r="U1356" s="33" t="e">
        <f t="shared" si="237"/>
        <v>#N/A</v>
      </c>
      <c r="V1356" s="33" t="e">
        <f t="shared" si="233"/>
        <v>#N/A</v>
      </c>
      <c r="W1356" s="124">
        <f t="shared" si="234"/>
        <v>0</v>
      </c>
    </row>
    <row r="1357" spans="9:23" x14ac:dyDescent="0.25">
      <c r="I1357" s="31">
        <v>0</v>
      </c>
      <c r="J1357" s="121">
        <f t="shared" si="228"/>
        <v>0</v>
      </c>
      <c r="K1357" s="122" t="e">
        <f>MAX(0,($F1357-0+PV(a!$E$8/12,2*$U1357*a!$E$9,$W1357,0,1)))</f>
        <v>#N/A</v>
      </c>
      <c r="L1357" s="122" t="e">
        <f t="shared" si="235"/>
        <v>#N/A</v>
      </c>
      <c r="M1357" s="114" t="e">
        <f t="shared" si="236"/>
        <v>#N/A</v>
      </c>
      <c r="N1357" s="122" t="e">
        <f>-1*PMT(a!$E$8/12,2*$U1357*a!$E$9,$F1357-a!$E$4-$I1357,0,1)</f>
        <v>#N/A</v>
      </c>
      <c r="O1357" s="123" t="e">
        <f>-1*PMT(a!$E$8/12,2*$U1357*a!$E$9,$F1357-a!$E$4-$J1357,0,1)</f>
        <v>#N/A</v>
      </c>
      <c r="P1357" s="123" t="e">
        <f t="shared" si="229"/>
        <v>#N/A</v>
      </c>
      <c r="Q1357" s="123" t="e">
        <f t="shared" si="230"/>
        <v>#N/A</v>
      </c>
      <c r="R1357" s="114" t="e">
        <f>IF($M1357&lt;$I1357,"Error",IF(AND($K1357&gt;$J1357,$M1357&gt;$K1357),"Error",IF(AND($K1357&lt;$J1357,$M1357&gt;$J1357),"Error",-1*PMT(a!$E$8/12,2*$U1357*a!$E$9,$F1357-$M1357-a!$E$4,0,1))))</f>
        <v>#N/A</v>
      </c>
      <c r="S1357" s="32">
        <f t="shared" si="231"/>
        <v>1</v>
      </c>
      <c r="T1357" s="33" t="e">
        <f t="shared" si="232"/>
        <v>#N/A</v>
      </c>
      <c r="U1357" s="33" t="e">
        <f t="shared" si="237"/>
        <v>#N/A</v>
      </c>
      <c r="V1357" s="33" t="e">
        <f t="shared" si="233"/>
        <v>#N/A</v>
      </c>
      <c r="W1357" s="124">
        <f t="shared" si="234"/>
        <v>0</v>
      </c>
    </row>
    <row r="1358" spans="9:23" x14ac:dyDescent="0.25">
      <c r="I1358" s="31">
        <v>0</v>
      </c>
      <c r="J1358" s="121">
        <f t="shared" si="228"/>
        <v>0</v>
      </c>
      <c r="K1358" s="122" t="e">
        <f>MAX(0,($F1358-0+PV(a!$E$8/12,2*$U1358*a!$E$9,$W1358,0,1)))</f>
        <v>#N/A</v>
      </c>
      <c r="L1358" s="122" t="e">
        <f t="shared" si="235"/>
        <v>#N/A</v>
      </c>
      <c r="M1358" s="114" t="e">
        <f t="shared" si="236"/>
        <v>#N/A</v>
      </c>
      <c r="N1358" s="122" t="e">
        <f>-1*PMT(a!$E$8/12,2*$U1358*a!$E$9,$F1358-a!$E$4-$I1358,0,1)</f>
        <v>#N/A</v>
      </c>
      <c r="O1358" s="123" t="e">
        <f>-1*PMT(a!$E$8/12,2*$U1358*a!$E$9,$F1358-a!$E$4-$J1358,0,1)</f>
        <v>#N/A</v>
      </c>
      <c r="P1358" s="123" t="e">
        <f t="shared" si="229"/>
        <v>#N/A</v>
      </c>
      <c r="Q1358" s="123" t="e">
        <f t="shared" si="230"/>
        <v>#N/A</v>
      </c>
      <c r="R1358" s="114" t="e">
        <f>IF($M1358&lt;$I1358,"Error",IF(AND($K1358&gt;$J1358,$M1358&gt;$K1358),"Error",IF(AND($K1358&lt;$J1358,$M1358&gt;$J1358),"Error",-1*PMT(a!$E$8/12,2*$U1358*a!$E$9,$F1358-$M1358-a!$E$4,0,1))))</f>
        <v>#N/A</v>
      </c>
      <c r="S1358" s="32">
        <f t="shared" si="231"/>
        <v>1</v>
      </c>
      <c r="T1358" s="33" t="e">
        <f t="shared" si="232"/>
        <v>#N/A</v>
      </c>
      <c r="U1358" s="33" t="e">
        <f t="shared" si="237"/>
        <v>#N/A</v>
      </c>
      <c r="V1358" s="33" t="e">
        <f t="shared" si="233"/>
        <v>#N/A</v>
      </c>
      <c r="W1358" s="124">
        <f t="shared" si="234"/>
        <v>0</v>
      </c>
    </row>
    <row r="1359" spans="9:23" x14ac:dyDescent="0.25">
      <c r="I1359" s="31">
        <v>0</v>
      </c>
      <c r="J1359" s="121">
        <f t="shared" si="228"/>
        <v>0</v>
      </c>
      <c r="K1359" s="122" t="e">
        <f>MAX(0,($F1359-0+PV(a!$E$8/12,2*$U1359*a!$E$9,$W1359,0,1)))</f>
        <v>#N/A</v>
      </c>
      <c r="L1359" s="122" t="e">
        <f t="shared" si="235"/>
        <v>#N/A</v>
      </c>
      <c r="M1359" s="114" t="e">
        <f t="shared" si="236"/>
        <v>#N/A</v>
      </c>
      <c r="N1359" s="122" t="e">
        <f>-1*PMT(a!$E$8/12,2*$U1359*a!$E$9,$F1359-a!$E$4-$I1359,0,1)</f>
        <v>#N/A</v>
      </c>
      <c r="O1359" s="123" t="e">
        <f>-1*PMT(a!$E$8/12,2*$U1359*a!$E$9,$F1359-a!$E$4-$J1359,0,1)</f>
        <v>#N/A</v>
      </c>
      <c r="P1359" s="123" t="e">
        <f t="shared" si="229"/>
        <v>#N/A</v>
      </c>
      <c r="Q1359" s="123" t="e">
        <f t="shared" si="230"/>
        <v>#N/A</v>
      </c>
      <c r="R1359" s="114" t="e">
        <f>IF($M1359&lt;$I1359,"Error",IF(AND($K1359&gt;$J1359,$M1359&gt;$K1359),"Error",IF(AND($K1359&lt;$J1359,$M1359&gt;$J1359),"Error",-1*PMT(a!$E$8/12,2*$U1359*a!$E$9,$F1359-$M1359-a!$E$4,0,1))))</f>
        <v>#N/A</v>
      </c>
      <c r="S1359" s="32">
        <f t="shared" si="231"/>
        <v>1</v>
      </c>
      <c r="T1359" s="33" t="e">
        <f t="shared" si="232"/>
        <v>#N/A</v>
      </c>
      <c r="U1359" s="33" t="e">
        <f t="shared" si="237"/>
        <v>#N/A</v>
      </c>
      <c r="V1359" s="33" t="e">
        <f t="shared" si="233"/>
        <v>#N/A</v>
      </c>
      <c r="W1359" s="124">
        <f t="shared" si="234"/>
        <v>0</v>
      </c>
    </row>
    <row r="1360" spans="9:23" x14ac:dyDescent="0.25">
      <c r="I1360" s="31">
        <v>0</v>
      </c>
      <c r="J1360" s="121">
        <f t="shared" si="228"/>
        <v>0</v>
      </c>
      <c r="K1360" s="122" t="e">
        <f>MAX(0,($F1360-0+PV(a!$E$8/12,2*$U1360*a!$E$9,$W1360,0,1)))</f>
        <v>#N/A</v>
      </c>
      <c r="L1360" s="122" t="e">
        <f t="shared" si="235"/>
        <v>#N/A</v>
      </c>
      <c r="M1360" s="114" t="e">
        <f t="shared" si="236"/>
        <v>#N/A</v>
      </c>
      <c r="N1360" s="122" t="e">
        <f>-1*PMT(a!$E$8/12,2*$U1360*a!$E$9,$F1360-a!$E$4-$I1360,0,1)</f>
        <v>#N/A</v>
      </c>
      <c r="O1360" s="123" t="e">
        <f>-1*PMT(a!$E$8/12,2*$U1360*a!$E$9,$F1360-a!$E$4-$J1360,0,1)</f>
        <v>#N/A</v>
      </c>
      <c r="P1360" s="123" t="e">
        <f t="shared" si="229"/>
        <v>#N/A</v>
      </c>
      <c r="Q1360" s="123" t="e">
        <f t="shared" si="230"/>
        <v>#N/A</v>
      </c>
      <c r="R1360" s="114" t="e">
        <f>IF($M1360&lt;$I1360,"Error",IF(AND($K1360&gt;$J1360,$M1360&gt;$K1360),"Error",IF(AND($K1360&lt;$J1360,$M1360&gt;$J1360),"Error",-1*PMT(a!$E$8/12,2*$U1360*a!$E$9,$F1360-$M1360-a!$E$4,0,1))))</f>
        <v>#N/A</v>
      </c>
      <c r="S1360" s="32">
        <f t="shared" si="231"/>
        <v>1</v>
      </c>
      <c r="T1360" s="33" t="e">
        <f t="shared" si="232"/>
        <v>#N/A</v>
      </c>
      <c r="U1360" s="33" t="e">
        <f t="shared" si="237"/>
        <v>#N/A</v>
      </c>
      <c r="V1360" s="33" t="e">
        <f t="shared" si="233"/>
        <v>#N/A</v>
      </c>
      <c r="W1360" s="124">
        <f t="shared" si="234"/>
        <v>0</v>
      </c>
    </row>
    <row r="1361" spans="9:23" x14ac:dyDescent="0.25">
      <c r="I1361" s="31">
        <v>0</v>
      </c>
      <c r="J1361" s="121">
        <f t="shared" si="228"/>
        <v>0</v>
      </c>
      <c r="K1361" s="122" t="e">
        <f>MAX(0,($F1361-0+PV(a!$E$8/12,2*$U1361*a!$E$9,$W1361,0,1)))</f>
        <v>#N/A</v>
      </c>
      <c r="L1361" s="122" t="e">
        <f t="shared" si="235"/>
        <v>#N/A</v>
      </c>
      <c r="M1361" s="114" t="e">
        <f t="shared" si="236"/>
        <v>#N/A</v>
      </c>
      <c r="N1361" s="122" t="e">
        <f>-1*PMT(a!$E$8/12,2*$U1361*a!$E$9,$F1361-a!$E$4-$I1361,0,1)</f>
        <v>#N/A</v>
      </c>
      <c r="O1361" s="123" t="e">
        <f>-1*PMT(a!$E$8/12,2*$U1361*a!$E$9,$F1361-a!$E$4-$J1361,0,1)</f>
        <v>#N/A</v>
      </c>
      <c r="P1361" s="123" t="e">
        <f t="shared" si="229"/>
        <v>#N/A</v>
      </c>
      <c r="Q1361" s="123" t="e">
        <f t="shared" si="230"/>
        <v>#N/A</v>
      </c>
      <c r="R1361" s="114" t="e">
        <f>IF($M1361&lt;$I1361,"Error",IF(AND($K1361&gt;$J1361,$M1361&gt;$K1361),"Error",IF(AND($K1361&lt;$J1361,$M1361&gt;$J1361),"Error",-1*PMT(a!$E$8/12,2*$U1361*a!$E$9,$F1361-$M1361-a!$E$4,0,1))))</f>
        <v>#N/A</v>
      </c>
      <c r="S1361" s="32">
        <f t="shared" si="231"/>
        <v>1</v>
      </c>
      <c r="T1361" s="33" t="e">
        <f t="shared" si="232"/>
        <v>#N/A</v>
      </c>
      <c r="U1361" s="33" t="e">
        <f t="shared" si="237"/>
        <v>#N/A</v>
      </c>
      <c r="V1361" s="33" t="e">
        <f t="shared" si="233"/>
        <v>#N/A</v>
      </c>
      <c r="W1361" s="124">
        <f t="shared" si="234"/>
        <v>0</v>
      </c>
    </row>
    <row r="1362" spans="9:23" x14ac:dyDescent="0.25">
      <c r="I1362" s="31">
        <v>0</v>
      </c>
      <c r="J1362" s="121">
        <f t="shared" si="228"/>
        <v>0</v>
      </c>
      <c r="K1362" s="122" t="e">
        <f>MAX(0,($F1362-0+PV(a!$E$8/12,2*$U1362*a!$E$9,$W1362,0,1)))</f>
        <v>#N/A</v>
      </c>
      <c r="L1362" s="122" t="e">
        <f t="shared" si="235"/>
        <v>#N/A</v>
      </c>
      <c r="M1362" s="114" t="e">
        <f t="shared" si="236"/>
        <v>#N/A</v>
      </c>
      <c r="N1362" s="122" t="e">
        <f>-1*PMT(a!$E$8/12,2*$U1362*a!$E$9,$F1362-a!$E$4-$I1362,0,1)</f>
        <v>#N/A</v>
      </c>
      <c r="O1362" s="123" t="e">
        <f>-1*PMT(a!$E$8/12,2*$U1362*a!$E$9,$F1362-a!$E$4-$J1362,0,1)</f>
        <v>#N/A</v>
      </c>
      <c r="P1362" s="123" t="e">
        <f t="shared" si="229"/>
        <v>#N/A</v>
      </c>
      <c r="Q1362" s="123" t="e">
        <f t="shared" si="230"/>
        <v>#N/A</v>
      </c>
      <c r="R1362" s="114" t="e">
        <f>IF($M1362&lt;$I1362,"Error",IF(AND($K1362&gt;$J1362,$M1362&gt;$K1362),"Error",IF(AND($K1362&lt;$J1362,$M1362&gt;$J1362),"Error",-1*PMT(a!$E$8/12,2*$U1362*a!$E$9,$F1362-$M1362-a!$E$4,0,1))))</f>
        <v>#N/A</v>
      </c>
      <c r="S1362" s="32">
        <f t="shared" si="231"/>
        <v>1</v>
      </c>
      <c r="T1362" s="33" t="e">
        <f t="shared" si="232"/>
        <v>#N/A</v>
      </c>
      <c r="U1362" s="33" t="e">
        <f t="shared" si="237"/>
        <v>#N/A</v>
      </c>
      <c r="V1362" s="33" t="e">
        <f t="shared" si="233"/>
        <v>#N/A</v>
      </c>
      <c r="W1362" s="124">
        <f t="shared" si="234"/>
        <v>0</v>
      </c>
    </row>
    <row r="1363" spans="9:23" x14ac:dyDescent="0.25">
      <c r="I1363" s="31">
        <v>0</v>
      </c>
      <c r="J1363" s="121">
        <f t="shared" si="228"/>
        <v>0</v>
      </c>
      <c r="K1363" s="122" t="e">
        <f>MAX(0,($F1363-0+PV(a!$E$8/12,2*$U1363*a!$E$9,$W1363,0,1)))</f>
        <v>#N/A</v>
      </c>
      <c r="L1363" s="122" t="e">
        <f t="shared" si="235"/>
        <v>#N/A</v>
      </c>
      <c r="M1363" s="114" t="e">
        <f t="shared" si="236"/>
        <v>#N/A</v>
      </c>
      <c r="N1363" s="122" t="e">
        <f>-1*PMT(a!$E$8/12,2*$U1363*a!$E$9,$F1363-a!$E$4-$I1363,0,1)</f>
        <v>#N/A</v>
      </c>
      <c r="O1363" s="123" t="e">
        <f>-1*PMT(a!$E$8/12,2*$U1363*a!$E$9,$F1363-a!$E$4-$J1363,0,1)</f>
        <v>#N/A</v>
      </c>
      <c r="P1363" s="123" t="e">
        <f t="shared" si="229"/>
        <v>#N/A</v>
      </c>
      <c r="Q1363" s="123" t="e">
        <f t="shared" si="230"/>
        <v>#N/A</v>
      </c>
      <c r="R1363" s="114" t="e">
        <f>IF($M1363&lt;$I1363,"Error",IF(AND($K1363&gt;$J1363,$M1363&gt;$K1363),"Error",IF(AND($K1363&lt;$J1363,$M1363&gt;$J1363),"Error",-1*PMT(a!$E$8/12,2*$U1363*a!$E$9,$F1363-$M1363-a!$E$4,0,1))))</f>
        <v>#N/A</v>
      </c>
      <c r="S1363" s="32">
        <f t="shared" si="231"/>
        <v>1</v>
      </c>
      <c r="T1363" s="33" t="e">
        <f t="shared" si="232"/>
        <v>#N/A</v>
      </c>
      <c r="U1363" s="33" t="e">
        <f t="shared" si="237"/>
        <v>#N/A</v>
      </c>
      <c r="V1363" s="33" t="e">
        <f t="shared" si="233"/>
        <v>#N/A</v>
      </c>
      <c r="W1363" s="124">
        <f t="shared" si="234"/>
        <v>0</v>
      </c>
    </row>
    <row r="1364" spans="9:23" x14ac:dyDescent="0.25">
      <c r="I1364" s="31">
        <v>0</v>
      </c>
      <c r="J1364" s="121">
        <f t="shared" si="228"/>
        <v>0</v>
      </c>
      <c r="K1364" s="122" t="e">
        <f>MAX(0,($F1364-0+PV(a!$E$8/12,2*$U1364*a!$E$9,$W1364,0,1)))</f>
        <v>#N/A</v>
      </c>
      <c r="L1364" s="122" t="e">
        <f t="shared" si="235"/>
        <v>#N/A</v>
      </c>
      <c r="M1364" s="114" t="e">
        <f t="shared" si="236"/>
        <v>#N/A</v>
      </c>
      <c r="N1364" s="122" t="e">
        <f>-1*PMT(a!$E$8/12,2*$U1364*a!$E$9,$F1364-a!$E$4-$I1364,0,1)</f>
        <v>#N/A</v>
      </c>
      <c r="O1364" s="123" t="e">
        <f>-1*PMT(a!$E$8/12,2*$U1364*a!$E$9,$F1364-a!$E$4-$J1364,0,1)</f>
        <v>#N/A</v>
      </c>
      <c r="P1364" s="123" t="e">
        <f t="shared" si="229"/>
        <v>#N/A</v>
      </c>
      <c r="Q1364" s="123" t="e">
        <f t="shared" si="230"/>
        <v>#N/A</v>
      </c>
      <c r="R1364" s="114" t="e">
        <f>IF($M1364&lt;$I1364,"Error",IF(AND($K1364&gt;$J1364,$M1364&gt;$K1364),"Error",IF(AND($K1364&lt;$J1364,$M1364&gt;$J1364),"Error",-1*PMT(a!$E$8/12,2*$U1364*a!$E$9,$F1364-$M1364-a!$E$4,0,1))))</f>
        <v>#N/A</v>
      </c>
      <c r="S1364" s="32">
        <f t="shared" si="231"/>
        <v>1</v>
      </c>
      <c r="T1364" s="33" t="e">
        <f t="shared" si="232"/>
        <v>#N/A</v>
      </c>
      <c r="U1364" s="33" t="e">
        <f t="shared" si="237"/>
        <v>#N/A</v>
      </c>
      <c r="V1364" s="33" t="e">
        <f t="shared" si="233"/>
        <v>#N/A</v>
      </c>
      <c r="W1364" s="124">
        <f t="shared" si="234"/>
        <v>0</v>
      </c>
    </row>
    <row r="1365" spans="9:23" x14ac:dyDescent="0.25">
      <c r="I1365" s="31">
        <v>0</v>
      </c>
      <c r="J1365" s="121">
        <f t="shared" si="228"/>
        <v>0</v>
      </c>
      <c r="K1365" s="122" t="e">
        <f>MAX(0,($F1365-0+PV(a!$E$8/12,2*$U1365*a!$E$9,$W1365,0,1)))</f>
        <v>#N/A</v>
      </c>
      <c r="L1365" s="122" t="e">
        <f t="shared" si="235"/>
        <v>#N/A</v>
      </c>
      <c r="M1365" s="114" t="e">
        <f t="shared" si="236"/>
        <v>#N/A</v>
      </c>
      <c r="N1365" s="122" t="e">
        <f>-1*PMT(a!$E$8/12,2*$U1365*a!$E$9,$F1365-a!$E$4-$I1365,0,1)</f>
        <v>#N/A</v>
      </c>
      <c r="O1365" s="123" t="e">
        <f>-1*PMT(a!$E$8/12,2*$U1365*a!$E$9,$F1365-a!$E$4-$J1365,0,1)</f>
        <v>#N/A</v>
      </c>
      <c r="P1365" s="123" t="e">
        <f t="shared" si="229"/>
        <v>#N/A</v>
      </c>
      <c r="Q1365" s="123" t="e">
        <f t="shared" si="230"/>
        <v>#N/A</v>
      </c>
      <c r="R1365" s="114" t="e">
        <f>IF($M1365&lt;$I1365,"Error",IF(AND($K1365&gt;$J1365,$M1365&gt;$K1365),"Error",IF(AND($K1365&lt;$J1365,$M1365&gt;$J1365),"Error",-1*PMT(a!$E$8/12,2*$U1365*a!$E$9,$F1365-$M1365-a!$E$4,0,1))))</f>
        <v>#N/A</v>
      </c>
      <c r="S1365" s="32">
        <f t="shared" si="231"/>
        <v>1</v>
      </c>
      <c r="T1365" s="33" t="e">
        <f t="shared" si="232"/>
        <v>#N/A</v>
      </c>
      <c r="U1365" s="33" t="e">
        <f t="shared" si="237"/>
        <v>#N/A</v>
      </c>
      <c r="V1365" s="33" t="e">
        <f t="shared" si="233"/>
        <v>#N/A</v>
      </c>
      <c r="W1365" s="124">
        <f t="shared" si="234"/>
        <v>0</v>
      </c>
    </row>
    <row r="1366" spans="9:23" x14ac:dyDescent="0.25">
      <c r="I1366" s="31">
        <v>0</v>
      </c>
      <c r="J1366" s="121">
        <f t="shared" ref="J1366:J1429" si="238">F1366*0.25</f>
        <v>0</v>
      </c>
      <c r="K1366" s="122" t="e">
        <f>MAX(0,($F1366-0+PV(a!$E$8/12,2*$U1366*a!$E$9,$W1366,0,1)))</f>
        <v>#N/A</v>
      </c>
      <c r="L1366" s="122" t="e">
        <f t="shared" si="235"/>
        <v>#N/A</v>
      </c>
      <c r="M1366" s="114" t="e">
        <f t="shared" si="236"/>
        <v>#N/A</v>
      </c>
      <c r="N1366" s="122" t="e">
        <f>-1*PMT(a!$E$8/12,2*$U1366*a!$E$9,$F1366-a!$E$4-$I1366,0,1)</f>
        <v>#N/A</v>
      </c>
      <c r="O1366" s="123" t="e">
        <f>-1*PMT(a!$E$8/12,2*$U1366*a!$E$9,$F1366-a!$E$4-$J1366,0,1)</f>
        <v>#N/A</v>
      </c>
      <c r="P1366" s="123" t="e">
        <f t="shared" si="229"/>
        <v>#N/A</v>
      </c>
      <c r="Q1366" s="123" t="e">
        <f t="shared" si="230"/>
        <v>#N/A</v>
      </c>
      <c r="R1366" s="114" t="e">
        <f>IF($M1366&lt;$I1366,"Error",IF(AND($K1366&gt;$J1366,$M1366&gt;$K1366),"Error",IF(AND($K1366&lt;$J1366,$M1366&gt;$J1366),"Error",-1*PMT(a!$E$8/12,2*$U1366*a!$E$9,$F1366-$M1366-a!$E$4,0,1))))</f>
        <v>#N/A</v>
      </c>
      <c r="S1366" s="32">
        <f t="shared" si="231"/>
        <v>1</v>
      </c>
      <c r="T1366" s="33" t="e">
        <f t="shared" si="232"/>
        <v>#N/A</v>
      </c>
      <c r="U1366" s="33" t="e">
        <f t="shared" si="237"/>
        <v>#N/A</v>
      </c>
      <c r="V1366" s="33" t="e">
        <f t="shared" si="233"/>
        <v>#N/A</v>
      </c>
      <c r="W1366" s="124">
        <f t="shared" si="234"/>
        <v>0</v>
      </c>
    </row>
    <row r="1367" spans="9:23" x14ac:dyDescent="0.25">
      <c r="I1367" s="31">
        <v>0</v>
      </c>
      <c r="J1367" s="121">
        <f t="shared" si="238"/>
        <v>0</v>
      </c>
      <c r="K1367" s="122" t="e">
        <f>MAX(0,($F1367-0+PV(a!$E$8/12,2*$U1367*a!$E$9,$W1367,0,1)))</f>
        <v>#N/A</v>
      </c>
      <c r="L1367" s="122" t="e">
        <f t="shared" si="235"/>
        <v>#N/A</v>
      </c>
      <c r="M1367" s="114" t="e">
        <f t="shared" si="236"/>
        <v>#N/A</v>
      </c>
      <c r="N1367" s="122" t="e">
        <f>-1*PMT(a!$E$8/12,2*$U1367*a!$E$9,$F1367-a!$E$4-$I1367,0,1)</f>
        <v>#N/A</v>
      </c>
      <c r="O1367" s="123" t="e">
        <f>-1*PMT(a!$E$8/12,2*$U1367*a!$E$9,$F1367-a!$E$4-$J1367,0,1)</f>
        <v>#N/A</v>
      </c>
      <c r="P1367" s="123" t="e">
        <f t="shared" si="229"/>
        <v>#N/A</v>
      </c>
      <c r="Q1367" s="123" t="e">
        <f t="shared" si="230"/>
        <v>#N/A</v>
      </c>
      <c r="R1367" s="114" t="e">
        <f>IF($M1367&lt;$I1367,"Error",IF(AND($K1367&gt;$J1367,$M1367&gt;$K1367),"Error",IF(AND($K1367&lt;$J1367,$M1367&gt;$J1367),"Error",-1*PMT(a!$E$8/12,2*$U1367*a!$E$9,$F1367-$M1367-a!$E$4,0,1))))</f>
        <v>#N/A</v>
      </c>
      <c r="S1367" s="32">
        <f t="shared" si="231"/>
        <v>1</v>
      </c>
      <c r="T1367" s="33" t="e">
        <f t="shared" si="232"/>
        <v>#N/A</v>
      </c>
      <c r="U1367" s="33" t="e">
        <f t="shared" si="237"/>
        <v>#N/A</v>
      </c>
      <c r="V1367" s="33" t="e">
        <f t="shared" si="233"/>
        <v>#N/A</v>
      </c>
      <c r="W1367" s="124">
        <f t="shared" si="234"/>
        <v>0</v>
      </c>
    </row>
    <row r="1368" spans="9:23" x14ac:dyDescent="0.25">
      <c r="I1368" s="31">
        <v>0</v>
      </c>
      <c r="J1368" s="121">
        <f t="shared" si="238"/>
        <v>0</v>
      </c>
      <c r="K1368" s="122" t="e">
        <f>MAX(0,($F1368-0+PV(a!$E$8/12,2*$U1368*a!$E$9,$W1368,0,1)))</f>
        <v>#N/A</v>
      </c>
      <c r="L1368" s="122" t="e">
        <f t="shared" si="235"/>
        <v>#N/A</v>
      </c>
      <c r="M1368" s="114" t="e">
        <f t="shared" si="236"/>
        <v>#N/A</v>
      </c>
      <c r="N1368" s="122" t="e">
        <f>-1*PMT(a!$E$8/12,2*$U1368*a!$E$9,$F1368-a!$E$4-$I1368,0,1)</f>
        <v>#N/A</v>
      </c>
      <c r="O1368" s="123" t="e">
        <f>-1*PMT(a!$E$8/12,2*$U1368*a!$E$9,$F1368-a!$E$4-$J1368,0,1)</f>
        <v>#N/A</v>
      </c>
      <c r="P1368" s="123" t="e">
        <f t="shared" si="229"/>
        <v>#N/A</v>
      </c>
      <c r="Q1368" s="123" t="e">
        <f t="shared" si="230"/>
        <v>#N/A</v>
      </c>
      <c r="R1368" s="114" t="e">
        <f>IF($M1368&lt;$I1368,"Error",IF(AND($K1368&gt;$J1368,$M1368&gt;$K1368),"Error",IF(AND($K1368&lt;$J1368,$M1368&gt;$J1368),"Error",-1*PMT(a!$E$8/12,2*$U1368*a!$E$9,$F1368-$M1368-a!$E$4,0,1))))</f>
        <v>#N/A</v>
      </c>
      <c r="S1368" s="32">
        <f t="shared" si="231"/>
        <v>1</v>
      </c>
      <c r="T1368" s="33" t="e">
        <f t="shared" si="232"/>
        <v>#N/A</v>
      </c>
      <c r="U1368" s="33" t="e">
        <f t="shared" si="237"/>
        <v>#N/A</v>
      </c>
      <c r="V1368" s="33" t="e">
        <f t="shared" si="233"/>
        <v>#N/A</v>
      </c>
      <c r="W1368" s="124">
        <f t="shared" si="234"/>
        <v>0</v>
      </c>
    </row>
    <row r="1369" spans="9:23" x14ac:dyDescent="0.25">
      <c r="I1369" s="31">
        <v>0</v>
      </c>
      <c r="J1369" s="121">
        <f t="shared" si="238"/>
        <v>0</v>
      </c>
      <c r="K1369" s="122" t="e">
        <f>MAX(0,($F1369-0+PV(a!$E$8/12,2*$U1369*a!$E$9,$W1369,0,1)))</f>
        <v>#N/A</v>
      </c>
      <c r="L1369" s="122" t="e">
        <f t="shared" si="235"/>
        <v>#N/A</v>
      </c>
      <c r="M1369" s="114" t="e">
        <f t="shared" si="236"/>
        <v>#N/A</v>
      </c>
      <c r="N1369" s="122" t="e">
        <f>-1*PMT(a!$E$8/12,2*$U1369*a!$E$9,$F1369-a!$E$4-$I1369,0,1)</f>
        <v>#N/A</v>
      </c>
      <c r="O1369" s="123" t="e">
        <f>-1*PMT(a!$E$8/12,2*$U1369*a!$E$9,$F1369-a!$E$4-$J1369,0,1)</f>
        <v>#N/A</v>
      </c>
      <c r="P1369" s="123" t="e">
        <f t="shared" si="229"/>
        <v>#N/A</v>
      </c>
      <c r="Q1369" s="123" t="e">
        <f t="shared" si="230"/>
        <v>#N/A</v>
      </c>
      <c r="R1369" s="114" t="e">
        <f>IF($M1369&lt;$I1369,"Error",IF(AND($K1369&gt;$J1369,$M1369&gt;$K1369),"Error",IF(AND($K1369&lt;$J1369,$M1369&gt;$J1369),"Error",-1*PMT(a!$E$8/12,2*$U1369*a!$E$9,$F1369-$M1369-a!$E$4,0,1))))</f>
        <v>#N/A</v>
      </c>
      <c r="S1369" s="32">
        <f t="shared" si="231"/>
        <v>1</v>
      </c>
      <c r="T1369" s="33" t="e">
        <f t="shared" si="232"/>
        <v>#N/A</v>
      </c>
      <c r="U1369" s="33" t="e">
        <f t="shared" si="237"/>
        <v>#N/A</v>
      </c>
      <c r="V1369" s="33" t="e">
        <f t="shared" si="233"/>
        <v>#N/A</v>
      </c>
      <c r="W1369" s="124">
        <f t="shared" si="234"/>
        <v>0</v>
      </c>
    </row>
    <row r="1370" spans="9:23" x14ac:dyDescent="0.25">
      <c r="I1370" s="31">
        <v>0</v>
      </c>
      <c r="J1370" s="121">
        <f t="shared" si="238"/>
        <v>0</v>
      </c>
      <c r="K1370" s="122" t="e">
        <f>MAX(0,($F1370-0+PV(a!$E$8/12,2*$U1370*a!$E$9,$W1370,0,1)))</f>
        <v>#N/A</v>
      </c>
      <c r="L1370" s="122" t="e">
        <f t="shared" si="235"/>
        <v>#N/A</v>
      </c>
      <c r="M1370" s="114" t="e">
        <f t="shared" si="236"/>
        <v>#N/A</v>
      </c>
      <c r="N1370" s="122" t="e">
        <f>-1*PMT(a!$E$8/12,2*$U1370*a!$E$9,$F1370-a!$E$4-$I1370,0,1)</f>
        <v>#N/A</v>
      </c>
      <c r="O1370" s="123" t="e">
        <f>-1*PMT(a!$E$8/12,2*$U1370*a!$E$9,$F1370-a!$E$4-$J1370,0,1)</f>
        <v>#N/A</v>
      </c>
      <c r="P1370" s="123" t="e">
        <f t="shared" si="229"/>
        <v>#N/A</v>
      </c>
      <c r="Q1370" s="123" t="e">
        <f t="shared" si="230"/>
        <v>#N/A</v>
      </c>
      <c r="R1370" s="114" t="e">
        <f>IF($M1370&lt;$I1370,"Error",IF(AND($K1370&gt;$J1370,$M1370&gt;$K1370),"Error",IF(AND($K1370&lt;$J1370,$M1370&gt;$J1370),"Error",-1*PMT(a!$E$8/12,2*$U1370*a!$E$9,$F1370-$M1370-a!$E$4,0,1))))</f>
        <v>#N/A</v>
      </c>
      <c r="S1370" s="32">
        <f t="shared" si="231"/>
        <v>1</v>
      </c>
      <c r="T1370" s="33" t="e">
        <f t="shared" si="232"/>
        <v>#N/A</v>
      </c>
      <c r="U1370" s="33" t="e">
        <f t="shared" si="237"/>
        <v>#N/A</v>
      </c>
      <c r="V1370" s="33" t="e">
        <f t="shared" si="233"/>
        <v>#N/A</v>
      </c>
      <c r="W1370" s="124">
        <f t="shared" si="234"/>
        <v>0</v>
      </c>
    </row>
    <row r="1371" spans="9:23" x14ac:dyDescent="0.25">
      <c r="I1371" s="31">
        <v>0</v>
      </c>
      <c r="J1371" s="121">
        <f t="shared" si="238"/>
        <v>0</v>
      </c>
      <c r="K1371" s="122" t="e">
        <f>MAX(0,($F1371-0+PV(a!$E$8/12,2*$U1371*a!$E$9,$W1371,0,1)))</f>
        <v>#N/A</v>
      </c>
      <c r="L1371" s="122" t="e">
        <f t="shared" si="235"/>
        <v>#N/A</v>
      </c>
      <c r="M1371" s="114" t="e">
        <f t="shared" si="236"/>
        <v>#N/A</v>
      </c>
      <c r="N1371" s="122" t="e">
        <f>-1*PMT(a!$E$8/12,2*$U1371*a!$E$9,$F1371-a!$E$4-$I1371,0,1)</f>
        <v>#N/A</v>
      </c>
      <c r="O1371" s="123" t="e">
        <f>-1*PMT(a!$E$8/12,2*$U1371*a!$E$9,$F1371-a!$E$4-$J1371,0,1)</f>
        <v>#N/A</v>
      </c>
      <c r="P1371" s="123" t="e">
        <f t="shared" si="229"/>
        <v>#N/A</v>
      </c>
      <c r="Q1371" s="123" t="e">
        <f t="shared" si="230"/>
        <v>#N/A</v>
      </c>
      <c r="R1371" s="114" t="e">
        <f>IF($M1371&lt;$I1371,"Error",IF(AND($K1371&gt;$J1371,$M1371&gt;$K1371),"Error",IF(AND($K1371&lt;$J1371,$M1371&gt;$J1371),"Error",-1*PMT(a!$E$8/12,2*$U1371*a!$E$9,$F1371-$M1371-a!$E$4,0,1))))</f>
        <v>#N/A</v>
      </c>
      <c r="S1371" s="32">
        <f t="shared" si="231"/>
        <v>1</v>
      </c>
      <c r="T1371" s="33" t="e">
        <f t="shared" si="232"/>
        <v>#N/A</v>
      </c>
      <c r="U1371" s="33" t="e">
        <f t="shared" si="237"/>
        <v>#N/A</v>
      </c>
      <c r="V1371" s="33" t="e">
        <f t="shared" si="233"/>
        <v>#N/A</v>
      </c>
      <c r="W1371" s="124">
        <f t="shared" si="234"/>
        <v>0</v>
      </c>
    </row>
    <row r="1372" spans="9:23" x14ac:dyDescent="0.25">
      <c r="I1372" s="31">
        <v>0</v>
      </c>
      <c r="J1372" s="121">
        <f t="shared" si="238"/>
        <v>0</v>
      </c>
      <c r="K1372" s="122" t="e">
        <f>MAX(0,($F1372-0+PV(a!$E$8/12,2*$U1372*a!$E$9,$W1372,0,1)))</f>
        <v>#N/A</v>
      </c>
      <c r="L1372" s="122" t="e">
        <f t="shared" si="235"/>
        <v>#N/A</v>
      </c>
      <c r="M1372" s="114" t="e">
        <f t="shared" si="236"/>
        <v>#N/A</v>
      </c>
      <c r="N1372" s="122" t="e">
        <f>-1*PMT(a!$E$8/12,2*$U1372*a!$E$9,$F1372-a!$E$4-$I1372,0,1)</f>
        <v>#N/A</v>
      </c>
      <c r="O1372" s="123" t="e">
        <f>-1*PMT(a!$E$8/12,2*$U1372*a!$E$9,$F1372-a!$E$4-$J1372,0,1)</f>
        <v>#N/A</v>
      </c>
      <c r="P1372" s="123" t="e">
        <f t="shared" si="229"/>
        <v>#N/A</v>
      </c>
      <c r="Q1372" s="123" t="e">
        <f t="shared" si="230"/>
        <v>#N/A</v>
      </c>
      <c r="R1372" s="114" t="e">
        <f>IF($M1372&lt;$I1372,"Error",IF(AND($K1372&gt;$J1372,$M1372&gt;$K1372),"Error",IF(AND($K1372&lt;$J1372,$M1372&gt;$J1372),"Error",-1*PMT(a!$E$8/12,2*$U1372*a!$E$9,$F1372-$M1372-a!$E$4,0,1))))</f>
        <v>#N/A</v>
      </c>
      <c r="S1372" s="32">
        <f t="shared" si="231"/>
        <v>1</v>
      </c>
      <c r="T1372" s="33" t="e">
        <f t="shared" si="232"/>
        <v>#N/A</v>
      </c>
      <c r="U1372" s="33" t="e">
        <f t="shared" si="237"/>
        <v>#N/A</v>
      </c>
      <c r="V1372" s="33" t="e">
        <f t="shared" si="233"/>
        <v>#N/A</v>
      </c>
      <c r="W1372" s="124">
        <f t="shared" si="234"/>
        <v>0</v>
      </c>
    </row>
    <row r="1373" spans="9:23" x14ac:dyDescent="0.25">
      <c r="I1373" s="31">
        <v>0</v>
      </c>
      <c r="J1373" s="121">
        <f t="shared" si="238"/>
        <v>0</v>
      </c>
      <c r="K1373" s="122" t="e">
        <f>MAX(0,($F1373-0+PV(a!$E$8/12,2*$U1373*a!$E$9,$W1373,0,1)))</f>
        <v>#N/A</v>
      </c>
      <c r="L1373" s="122" t="e">
        <f t="shared" si="235"/>
        <v>#N/A</v>
      </c>
      <c r="M1373" s="114" t="e">
        <f t="shared" si="236"/>
        <v>#N/A</v>
      </c>
      <c r="N1373" s="122" t="e">
        <f>-1*PMT(a!$E$8/12,2*$U1373*a!$E$9,$F1373-a!$E$4-$I1373,0,1)</f>
        <v>#N/A</v>
      </c>
      <c r="O1373" s="123" t="e">
        <f>-1*PMT(a!$E$8/12,2*$U1373*a!$E$9,$F1373-a!$E$4-$J1373,0,1)</f>
        <v>#N/A</v>
      </c>
      <c r="P1373" s="123" t="e">
        <f t="shared" si="229"/>
        <v>#N/A</v>
      </c>
      <c r="Q1373" s="123" t="e">
        <f t="shared" si="230"/>
        <v>#N/A</v>
      </c>
      <c r="R1373" s="114" t="e">
        <f>IF($M1373&lt;$I1373,"Error",IF(AND($K1373&gt;$J1373,$M1373&gt;$K1373),"Error",IF(AND($K1373&lt;$J1373,$M1373&gt;$J1373),"Error",-1*PMT(a!$E$8/12,2*$U1373*a!$E$9,$F1373-$M1373-a!$E$4,0,1))))</f>
        <v>#N/A</v>
      </c>
      <c r="S1373" s="32">
        <f t="shared" si="231"/>
        <v>1</v>
      </c>
      <c r="T1373" s="33" t="e">
        <f t="shared" si="232"/>
        <v>#N/A</v>
      </c>
      <c r="U1373" s="33" t="e">
        <f t="shared" si="237"/>
        <v>#N/A</v>
      </c>
      <c r="V1373" s="33" t="e">
        <f t="shared" si="233"/>
        <v>#N/A</v>
      </c>
      <c r="W1373" s="124">
        <f t="shared" si="234"/>
        <v>0</v>
      </c>
    </row>
    <row r="1374" spans="9:23" x14ac:dyDescent="0.25">
      <c r="I1374" s="31">
        <v>0</v>
      </c>
      <c r="J1374" s="121">
        <f t="shared" si="238"/>
        <v>0</v>
      </c>
      <c r="K1374" s="122" t="e">
        <f>MAX(0,($F1374-0+PV(a!$E$8/12,2*$U1374*a!$E$9,$W1374,0,1)))</f>
        <v>#N/A</v>
      </c>
      <c r="L1374" s="122" t="e">
        <f t="shared" si="235"/>
        <v>#N/A</v>
      </c>
      <c r="M1374" s="114" t="e">
        <f t="shared" si="236"/>
        <v>#N/A</v>
      </c>
      <c r="N1374" s="122" t="e">
        <f>-1*PMT(a!$E$8/12,2*$U1374*a!$E$9,$F1374-a!$E$4-$I1374,0,1)</f>
        <v>#N/A</v>
      </c>
      <c r="O1374" s="123" t="e">
        <f>-1*PMT(a!$E$8/12,2*$U1374*a!$E$9,$F1374-a!$E$4-$J1374,0,1)</f>
        <v>#N/A</v>
      </c>
      <c r="P1374" s="123" t="e">
        <f t="shared" si="229"/>
        <v>#N/A</v>
      </c>
      <c r="Q1374" s="123" t="e">
        <f t="shared" si="230"/>
        <v>#N/A</v>
      </c>
      <c r="R1374" s="114" t="e">
        <f>IF($M1374&lt;$I1374,"Error",IF(AND($K1374&gt;$J1374,$M1374&gt;$K1374),"Error",IF(AND($K1374&lt;$J1374,$M1374&gt;$J1374),"Error",-1*PMT(a!$E$8/12,2*$U1374*a!$E$9,$F1374-$M1374-a!$E$4,0,1))))</f>
        <v>#N/A</v>
      </c>
      <c r="S1374" s="32">
        <f t="shared" si="231"/>
        <v>1</v>
      </c>
      <c r="T1374" s="33" t="e">
        <f t="shared" si="232"/>
        <v>#N/A</v>
      </c>
      <c r="U1374" s="33" t="e">
        <f t="shared" si="237"/>
        <v>#N/A</v>
      </c>
      <c r="V1374" s="33" t="e">
        <f t="shared" si="233"/>
        <v>#N/A</v>
      </c>
      <c r="W1374" s="124">
        <f t="shared" si="234"/>
        <v>0</v>
      </c>
    </row>
    <row r="1375" spans="9:23" x14ac:dyDescent="0.25">
      <c r="I1375" s="31">
        <v>0</v>
      </c>
      <c r="J1375" s="121">
        <f t="shared" si="238"/>
        <v>0</v>
      </c>
      <c r="K1375" s="122" t="e">
        <f>MAX(0,($F1375-0+PV(a!$E$8/12,2*$U1375*a!$E$9,$W1375,0,1)))</f>
        <v>#N/A</v>
      </c>
      <c r="L1375" s="122" t="e">
        <f t="shared" si="235"/>
        <v>#N/A</v>
      </c>
      <c r="M1375" s="114" t="e">
        <f t="shared" si="236"/>
        <v>#N/A</v>
      </c>
      <c r="N1375" s="122" t="e">
        <f>-1*PMT(a!$E$8/12,2*$U1375*a!$E$9,$F1375-a!$E$4-$I1375,0,1)</f>
        <v>#N/A</v>
      </c>
      <c r="O1375" s="123" t="e">
        <f>-1*PMT(a!$E$8/12,2*$U1375*a!$E$9,$F1375-a!$E$4-$J1375,0,1)</f>
        <v>#N/A</v>
      </c>
      <c r="P1375" s="123" t="e">
        <f t="shared" si="229"/>
        <v>#N/A</v>
      </c>
      <c r="Q1375" s="123" t="e">
        <f t="shared" si="230"/>
        <v>#N/A</v>
      </c>
      <c r="R1375" s="114" t="e">
        <f>IF($M1375&lt;$I1375,"Error",IF(AND($K1375&gt;$J1375,$M1375&gt;$K1375),"Error",IF(AND($K1375&lt;$J1375,$M1375&gt;$J1375),"Error",-1*PMT(a!$E$8/12,2*$U1375*a!$E$9,$F1375-$M1375-a!$E$4,0,1))))</f>
        <v>#N/A</v>
      </c>
      <c r="S1375" s="32">
        <f t="shared" si="231"/>
        <v>1</v>
      </c>
      <c r="T1375" s="33" t="e">
        <f t="shared" si="232"/>
        <v>#N/A</v>
      </c>
      <c r="U1375" s="33" t="e">
        <f t="shared" si="237"/>
        <v>#N/A</v>
      </c>
      <c r="V1375" s="33" t="e">
        <f t="shared" si="233"/>
        <v>#N/A</v>
      </c>
      <c r="W1375" s="124">
        <f t="shared" si="234"/>
        <v>0</v>
      </c>
    </row>
    <row r="1376" spans="9:23" x14ac:dyDescent="0.25">
      <c r="I1376" s="31">
        <v>0</v>
      </c>
      <c r="J1376" s="121">
        <f t="shared" si="238"/>
        <v>0</v>
      </c>
      <c r="K1376" s="122" t="e">
        <f>MAX(0,($F1376-0+PV(a!$E$8/12,2*$U1376*a!$E$9,$W1376,0,1)))</f>
        <v>#N/A</v>
      </c>
      <c r="L1376" s="122" t="e">
        <f t="shared" si="235"/>
        <v>#N/A</v>
      </c>
      <c r="M1376" s="114" t="e">
        <f t="shared" si="236"/>
        <v>#N/A</v>
      </c>
      <c r="N1376" s="122" t="e">
        <f>-1*PMT(a!$E$8/12,2*$U1376*a!$E$9,$F1376-a!$E$4-$I1376,0,1)</f>
        <v>#N/A</v>
      </c>
      <c r="O1376" s="123" t="e">
        <f>-1*PMT(a!$E$8/12,2*$U1376*a!$E$9,$F1376-a!$E$4-$J1376,0,1)</f>
        <v>#N/A</v>
      </c>
      <c r="P1376" s="123" t="e">
        <f t="shared" si="229"/>
        <v>#N/A</v>
      </c>
      <c r="Q1376" s="123" t="e">
        <f t="shared" si="230"/>
        <v>#N/A</v>
      </c>
      <c r="R1376" s="114" t="e">
        <f>IF($M1376&lt;$I1376,"Error",IF(AND($K1376&gt;$J1376,$M1376&gt;$K1376),"Error",IF(AND($K1376&lt;$J1376,$M1376&gt;$J1376),"Error",-1*PMT(a!$E$8/12,2*$U1376*a!$E$9,$F1376-$M1376-a!$E$4,0,1))))</f>
        <v>#N/A</v>
      </c>
      <c r="S1376" s="32">
        <f t="shared" si="231"/>
        <v>1</v>
      </c>
      <c r="T1376" s="33" t="e">
        <f t="shared" si="232"/>
        <v>#N/A</v>
      </c>
      <c r="U1376" s="33" t="e">
        <f t="shared" si="237"/>
        <v>#N/A</v>
      </c>
      <c r="V1376" s="33" t="e">
        <f t="shared" si="233"/>
        <v>#N/A</v>
      </c>
      <c r="W1376" s="124">
        <f t="shared" si="234"/>
        <v>0</v>
      </c>
    </row>
    <row r="1377" spans="9:23" x14ac:dyDescent="0.25">
      <c r="I1377" s="31">
        <v>0</v>
      </c>
      <c r="J1377" s="121">
        <f t="shared" si="238"/>
        <v>0</v>
      </c>
      <c r="K1377" s="122" t="e">
        <f>MAX(0,($F1377-0+PV(a!$E$8/12,2*$U1377*a!$E$9,$W1377,0,1)))</f>
        <v>#N/A</v>
      </c>
      <c r="L1377" s="122" t="e">
        <f t="shared" si="235"/>
        <v>#N/A</v>
      </c>
      <c r="M1377" s="114" t="e">
        <f t="shared" si="236"/>
        <v>#N/A</v>
      </c>
      <c r="N1377" s="122" t="e">
        <f>-1*PMT(a!$E$8/12,2*$U1377*a!$E$9,$F1377-a!$E$4-$I1377,0,1)</f>
        <v>#N/A</v>
      </c>
      <c r="O1377" s="123" t="e">
        <f>-1*PMT(a!$E$8/12,2*$U1377*a!$E$9,$F1377-a!$E$4-$J1377,0,1)</f>
        <v>#N/A</v>
      </c>
      <c r="P1377" s="123" t="e">
        <f t="shared" si="229"/>
        <v>#N/A</v>
      </c>
      <c r="Q1377" s="123" t="e">
        <f t="shared" si="230"/>
        <v>#N/A</v>
      </c>
      <c r="R1377" s="114" t="e">
        <f>IF($M1377&lt;$I1377,"Error",IF(AND($K1377&gt;$J1377,$M1377&gt;$K1377),"Error",IF(AND($K1377&lt;$J1377,$M1377&gt;$J1377),"Error",-1*PMT(a!$E$8/12,2*$U1377*a!$E$9,$F1377-$M1377-a!$E$4,0,1))))</f>
        <v>#N/A</v>
      </c>
      <c r="S1377" s="32">
        <f t="shared" si="231"/>
        <v>1</v>
      </c>
      <c r="T1377" s="33" t="e">
        <f t="shared" si="232"/>
        <v>#N/A</v>
      </c>
      <c r="U1377" s="33" t="e">
        <f t="shared" si="237"/>
        <v>#N/A</v>
      </c>
      <c r="V1377" s="33" t="e">
        <f t="shared" si="233"/>
        <v>#N/A</v>
      </c>
      <c r="W1377" s="124">
        <f t="shared" si="234"/>
        <v>0</v>
      </c>
    </row>
    <row r="1378" spans="9:23" x14ac:dyDescent="0.25">
      <c r="I1378" s="31">
        <v>0</v>
      </c>
      <c r="J1378" s="121">
        <f t="shared" si="238"/>
        <v>0</v>
      </c>
      <c r="K1378" s="122" t="e">
        <f>MAX(0,($F1378-0+PV(a!$E$8/12,2*$U1378*a!$E$9,$W1378,0,1)))</f>
        <v>#N/A</v>
      </c>
      <c r="L1378" s="122" t="e">
        <f t="shared" si="235"/>
        <v>#N/A</v>
      </c>
      <c r="M1378" s="114" t="e">
        <f t="shared" si="236"/>
        <v>#N/A</v>
      </c>
      <c r="N1378" s="122" t="e">
        <f>-1*PMT(a!$E$8/12,2*$U1378*a!$E$9,$F1378-a!$E$4-$I1378,0,1)</f>
        <v>#N/A</v>
      </c>
      <c r="O1378" s="123" t="e">
        <f>-1*PMT(a!$E$8/12,2*$U1378*a!$E$9,$F1378-a!$E$4-$J1378,0,1)</f>
        <v>#N/A</v>
      </c>
      <c r="P1378" s="123" t="e">
        <f t="shared" si="229"/>
        <v>#N/A</v>
      </c>
      <c r="Q1378" s="123" t="e">
        <f t="shared" si="230"/>
        <v>#N/A</v>
      </c>
      <c r="R1378" s="114" t="e">
        <f>IF($M1378&lt;$I1378,"Error",IF(AND($K1378&gt;$J1378,$M1378&gt;$K1378),"Error",IF(AND($K1378&lt;$J1378,$M1378&gt;$J1378),"Error",-1*PMT(a!$E$8/12,2*$U1378*a!$E$9,$F1378-$M1378-a!$E$4,0,1))))</f>
        <v>#N/A</v>
      </c>
      <c r="S1378" s="32">
        <f t="shared" si="231"/>
        <v>1</v>
      </c>
      <c r="T1378" s="33" t="e">
        <f t="shared" si="232"/>
        <v>#N/A</v>
      </c>
      <c r="U1378" s="33" t="e">
        <f t="shared" si="237"/>
        <v>#N/A</v>
      </c>
      <c r="V1378" s="33" t="e">
        <f t="shared" si="233"/>
        <v>#N/A</v>
      </c>
      <c r="W1378" s="124">
        <f t="shared" si="234"/>
        <v>0</v>
      </c>
    </row>
    <row r="1379" spans="9:23" x14ac:dyDescent="0.25">
      <c r="I1379" s="31">
        <v>0</v>
      </c>
      <c r="J1379" s="121">
        <f t="shared" si="238"/>
        <v>0</v>
      </c>
      <c r="K1379" s="122" t="e">
        <f>MAX(0,($F1379-0+PV(a!$E$8/12,2*$U1379*a!$E$9,$W1379,0,1)))</f>
        <v>#N/A</v>
      </c>
      <c r="L1379" s="122" t="e">
        <f t="shared" si="235"/>
        <v>#N/A</v>
      </c>
      <c r="M1379" s="114" t="e">
        <f t="shared" si="236"/>
        <v>#N/A</v>
      </c>
      <c r="N1379" s="122" t="e">
        <f>-1*PMT(a!$E$8/12,2*$U1379*a!$E$9,$F1379-a!$E$4-$I1379,0,1)</f>
        <v>#N/A</v>
      </c>
      <c r="O1379" s="123" t="e">
        <f>-1*PMT(a!$E$8/12,2*$U1379*a!$E$9,$F1379-a!$E$4-$J1379,0,1)</f>
        <v>#N/A</v>
      </c>
      <c r="P1379" s="123" t="e">
        <f t="shared" si="229"/>
        <v>#N/A</v>
      </c>
      <c r="Q1379" s="123" t="e">
        <f t="shared" si="230"/>
        <v>#N/A</v>
      </c>
      <c r="R1379" s="114" t="e">
        <f>IF($M1379&lt;$I1379,"Error",IF(AND($K1379&gt;$J1379,$M1379&gt;$K1379),"Error",IF(AND($K1379&lt;$J1379,$M1379&gt;$J1379),"Error",-1*PMT(a!$E$8/12,2*$U1379*a!$E$9,$F1379-$M1379-a!$E$4,0,1))))</f>
        <v>#N/A</v>
      </c>
      <c r="S1379" s="32">
        <f t="shared" si="231"/>
        <v>1</v>
      </c>
      <c r="T1379" s="33" t="e">
        <f t="shared" si="232"/>
        <v>#N/A</v>
      </c>
      <c r="U1379" s="33" t="e">
        <f t="shared" si="237"/>
        <v>#N/A</v>
      </c>
      <c r="V1379" s="33" t="e">
        <f t="shared" si="233"/>
        <v>#N/A</v>
      </c>
      <c r="W1379" s="124">
        <f t="shared" si="234"/>
        <v>0</v>
      </c>
    </row>
    <row r="1380" spans="9:23" x14ac:dyDescent="0.25">
      <c r="I1380" s="31">
        <v>0</v>
      </c>
      <c r="J1380" s="121">
        <f t="shared" si="238"/>
        <v>0</v>
      </c>
      <c r="K1380" s="122" t="e">
        <f>MAX(0,($F1380-0+PV(a!$E$8/12,2*$U1380*a!$E$9,$W1380,0,1)))</f>
        <v>#N/A</v>
      </c>
      <c r="L1380" s="122" t="e">
        <f t="shared" si="235"/>
        <v>#N/A</v>
      </c>
      <c r="M1380" s="114" t="e">
        <f t="shared" si="236"/>
        <v>#N/A</v>
      </c>
      <c r="N1380" s="122" t="e">
        <f>-1*PMT(a!$E$8/12,2*$U1380*a!$E$9,$F1380-a!$E$4-$I1380,0,1)</f>
        <v>#N/A</v>
      </c>
      <c r="O1380" s="123" t="e">
        <f>-1*PMT(a!$E$8/12,2*$U1380*a!$E$9,$F1380-a!$E$4-$J1380,0,1)</f>
        <v>#N/A</v>
      </c>
      <c r="P1380" s="123" t="e">
        <f t="shared" si="229"/>
        <v>#N/A</v>
      </c>
      <c r="Q1380" s="123" t="e">
        <f t="shared" si="230"/>
        <v>#N/A</v>
      </c>
      <c r="R1380" s="114" t="e">
        <f>IF($M1380&lt;$I1380,"Error",IF(AND($K1380&gt;$J1380,$M1380&gt;$K1380),"Error",IF(AND($K1380&lt;$J1380,$M1380&gt;$J1380),"Error",-1*PMT(a!$E$8/12,2*$U1380*a!$E$9,$F1380-$M1380-a!$E$4,0,1))))</f>
        <v>#N/A</v>
      </c>
      <c r="S1380" s="32">
        <f t="shared" si="231"/>
        <v>1</v>
      </c>
      <c r="T1380" s="33" t="e">
        <f t="shared" si="232"/>
        <v>#N/A</v>
      </c>
      <c r="U1380" s="33" t="e">
        <f t="shared" si="237"/>
        <v>#N/A</v>
      </c>
      <c r="V1380" s="33" t="e">
        <f t="shared" si="233"/>
        <v>#N/A</v>
      </c>
      <c r="W1380" s="124">
        <f t="shared" si="234"/>
        <v>0</v>
      </c>
    </row>
    <row r="1381" spans="9:23" x14ac:dyDescent="0.25">
      <c r="I1381" s="31">
        <v>0</v>
      </c>
      <c r="J1381" s="121">
        <f t="shared" si="238"/>
        <v>0</v>
      </c>
      <c r="K1381" s="122" t="e">
        <f>MAX(0,($F1381-0+PV(a!$E$8/12,2*$U1381*a!$E$9,$W1381,0,1)))</f>
        <v>#N/A</v>
      </c>
      <c r="L1381" s="122" t="e">
        <f t="shared" si="235"/>
        <v>#N/A</v>
      </c>
      <c r="M1381" s="114" t="e">
        <f t="shared" si="236"/>
        <v>#N/A</v>
      </c>
      <c r="N1381" s="122" t="e">
        <f>-1*PMT(a!$E$8/12,2*$U1381*a!$E$9,$F1381-a!$E$4-$I1381,0,1)</f>
        <v>#N/A</v>
      </c>
      <c r="O1381" s="123" t="e">
        <f>-1*PMT(a!$E$8/12,2*$U1381*a!$E$9,$F1381-a!$E$4-$J1381,0,1)</f>
        <v>#N/A</v>
      </c>
      <c r="P1381" s="123" t="e">
        <f t="shared" si="229"/>
        <v>#N/A</v>
      </c>
      <c r="Q1381" s="123" t="e">
        <f t="shared" si="230"/>
        <v>#N/A</v>
      </c>
      <c r="R1381" s="114" t="e">
        <f>IF($M1381&lt;$I1381,"Error",IF(AND($K1381&gt;$J1381,$M1381&gt;$K1381),"Error",IF(AND($K1381&lt;$J1381,$M1381&gt;$J1381),"Error",-1*PMT(a!$E$8/12,2*$U1381*a!$E$9,$F1381-$M1381-a!$E$4,0,1))))</f>
        <v>#N/A</v>
      </c>
      <c r="S1381" s="32">
        <f t="shared" si="231"/>
        <v>1</v>
      </c>
      <c r="T1381" s="33" t="e">
        <f t="shared" si="232"/>
        <v>#N/A</v>
      </c>
      <c r="U1381" s="33" t="e">
        <f t="shared" si="237"/>
        <v>#N/A</v>
      </c>
      <c r="V1381" s="33" t="e">
        <f t="shared" si="233"/>
        <v>#N/A</v>
      </c>
      <c r="W1381" s="124">
        <f t="shared" si="234"/>
        <v>0</v>
      </c>
    </row>
    <row r="1382" spans="9:23" x14ac:dyDescent="0.25">
      <c r="I1382" s="31">
        <v>0</v>
      </c>
      <c r="J1382" s="121">
        <f t="shared" si="238"/>
        <v>0</v>
      </c>
      <c r="K1382" s="122" t="e">
        <f>MAX(0,($F1382-0+PV(a!$E$8/12,2*$U1382*a!$E$9,$W1382,0,1)))</f>
        <v>#N/A</v>
      </c>
      <c r="L1382" s="122" t="e">
        <f t="shared" si="235"/>
        <v>#N/A</v>
      </c>
      <c r="M1382" s="114" t="e">
        <f t="shared" si="236"/>
        <v>#N/A</v>
      </c>
      <c r="N1382" s="122" t="e">
        <f>-1*PMT(a!$E$8/12,2*$U1382*a!$E$9,$F1382-a!$E$4-$I1382,0,1)</f>
        <v>#N/A</v>
      </c>
      <c r="O1382" s="123" t="e">
        <f>-1*PMT(a!$E$8/12,2*$U1382*a!$E$9,$F1382-a!$E$4-$J1382,0,1)</f>
        <v>#N/A</v>
      </c>
      <c r="P1382" s="123" t="e">
        <f t="shared" si="229"/>
        <v>#N/A</v>
      </c>
      <c r="Q1382" s="123" t="e">
        <f t="shared" si="230"/>
        <v>#N/A</v>
      </c>
      <c r="R1382" s="114" t="e">
        <f>IF($M1382&lt;$I1382,"Error",IF(AND($K1382&gt;$J1382,$M1382&gt;$K1382),"Error",IF(AND($K1382&lt;$J1382,$M1382&gt;$J1382),"Error",-1*PMT(a!$E$8/12,2*$U1382*a!$E$9,$F1382-$M1382-a!$E$4,0,1))))</f>
        <v>#N/A</v>
      </c>
      <c r="S1382" s="32">
        <f t="shared" si="231"/>
        <v>1</v>
      </c>
      <c r="T1382" s="33" t="e">
        <f t="shared" si="232"/>
        <v>#N/A</v>
      </c>
      <c r="U1382" s="33" t="e">
        <f t="shared" si="237"/>
        <v>#N/A</v>
      </c>
      <c r="V1382" s="33" t="e">
        <f t="shared" si="233"/>
        <v>#N/A</v>
      </c>
      <c r="W1382" s="124">
        <f t="shared" si="234"/>
        <v>0</v>
      </c>
    </row>
    <row r="1383" spans="9:23" x14ac:dyDescent="0.25">
      <c r="I1383" s="31">
        <v>0</v>
      </c>
      <c r="J1383" s="121">
        <f t="shared" si="238"/>
        <v>0</v>
      </c>
      <c r="K1383" s="122" t="e">
        <f>MAX(0,($F1383-0+PV(a!$E$8/12,2*$U1383*a!$E$9,$W1383,0,1)))</f>
        <v>#N/A</v>
      </c>
      <c r="L1383" s="122" t="e">
        <f t="shared" si="235"/>
        <v>#N/A</v>
      </c>
      <c r="M1383" s="114" t="e">
        <f t="shared" si="236"/>
        <v>#N/A</v>
      </c>
      <c r="N1383" s="122" t="e">
        <f>-1*PMT(a!$E$8/12,2*$U1383*a!$E$9,$F1383-a!$E$4-$I1383,0,1)</f>
        <v>#N/A</v>
      </c>
      <c r="O1383" s="123" t="e">
        <f>-1*PMT(a!$E$8/12,2*$U1383*a!$E$9,$F1383-a!$E$4-$J1383,0,1)</f>
        <v>#N/A</v>
      </c>
      <c r="P1383" s="123" t="e">
        <f t="shared" si="229"/>
        <v>#N/A</v>
      </c>
      <c r="Q1383" s="123" t="e">
        <f t="shared" si="230"/>
        <v>#N/A</v>
      </c>
      <c r="R1383" s="114" t="e">
        <f>IF($M1383&lt;$I1383,"Error",IF(AND($K1383&gt;$J1383,$M1383&gt;$K1383),"Error",IF(AND($K1383&lt;$J1383,$M1383&gt;$J1383),"Error",-1*PMT(a!$E$8/12,2*$U1383*a!$E$9,$F1383-$M1383-a!$E$4,0,1))))</f>
        <v>#N/A</v>
      </c>
      <c r="S1383" s="32">
        <f t="shared" si="231"/>
        <v>1</v>
      </c>
      <c r="T1383" s="33" t="e">
        <f t="shared" si="232"/>
        <v>#N/A</v>
      </c>
      <c r="U1383" s="33" t="e">
        <f t="shared" si="237"/>
        <v>#N/A</v>
      </c>
      <c r="V1383" s="33" t="e">
        <f t="shared" si="233"/>
        <v>#N/A</v>
      </c>
      <c r="W1383" s="124">
        <f t="shared" si="234"/>
        <v>0</v>
      </c>
    </row>
    <row r="1384" spans="9:23" x14ac:dyDescent="0.25">
      <c r="I1384" s="31">
        <v>0</v>
      </c>
      <c r="J1384" s="121">
        <f t="shared" si="238"/>
        <v>0</v>
      </c>
      <c r="K1384" s="122" t="e">
        <f>MAX(0,($F1384-0+PV(a!$E$8/12,2*$U1384*a!$E$9,$W1384,0,1)))</f>
        <v>#N/A</v>
      </c>
      <c r="L1384" s="122" t="e">
        <f t="shared" si="235"/>
        <v>#N/A</v>
      </c>
      <c r="M1384" s="114" t="e">
        <f t="shared" si="236"/>
        <v>#N/A</v>
      </c>
      <c r="N1384" s="122" t="e">
        <f>-1*PMT(a!$E$8/12,2*$U1384*a!$E$9,$F1384-a!$E$4-$I1384,0,1)</f>
        <v>#N/A</v>
      </c>
      <c r="O1384" s="123" t="e">
        <f>-1*PMT(a!$E$8/12,2*$U1384*a!$E$9,$F1384-a!$E$4-$J1384,0,1)</f>
        <v>#N/A</v>
      </c>
      <c r="P1384" s="123" t="e">
        <f t="shared" si="229"/>
        <v>#N/A</v>
      </c>
      <c r="Q1384" s="123" t="e">
        <f t="shared" si="230"/>
        <v>#N/A</v>
      </c>
      <c r="R1384" s="114" t="e">
        <f>IF($M1384&lt;$I1384,"Error",IF(AND($K1384&gt;$J1384,$M1384&gt;$K1384),"Error",IF(AND($K1384&lt;$J1384,$M1384&gt;$J1384),"Error",-1*PMT(a!$E$8/12,2*$U1384*a!$E$9,$F1384-$M1384-a!$E$4,0,1))))</f>
        <v>#N/A</v>
      </c>
      <c r="S1384" s="32">
        <f t="shared" si="231"/>
        <v>1</v>
      </c>
      <c r="T1384" s="33" t="e">
        <f t="shared" si="232"/>
        <v>#N/A</v>
      </c>
      <c r="U1384" s="33" t="e">
        <f t="shared" si="237"/>
        <v>#N/A</v>
      </c>
      <c r="V1384" s="33" t="e">
        <f t="shared" si="233"/>
        <v>#N/A</v>
      </c>
      <c r="W1384" s="124">
        <f t="shared" si="234"/>
        <v>0</v>
      </c>
    </row>
    <row r="1385" spans="9:23" x14ac:dyDescent="0.25">
      <c r="I1385" s="31">
        <v>0</v>
      </c>
      <c r="J1385" s="121">
        <f t="shared" si="238"/>
        <v>0</v>
      </c>
      <c r="K1385" s="122" t="e">
        <f>MAX(0,($F1385-0+PV(a!$E$8/12,2*$U1385*a!$E$9,$W1385,0,1)))</f>
        <v>#N/A</v>
      </c>
      <c r="L1385" s="122" t="e">
        <f t="shared" si="235"/>
        <v>#N/A</v>
      </c>
      <c r="M1385" s="114" t="e">
        <f t="shared" si="236"/>
        <v>#N/A</v>
      </c>
      <c r="N1385" s="122" t="e">
        <f>-1*PMT(a!$E$8/12,2*$U1385*a!$E$9,$F1385-a!$E$4-$I1385,0,1)</f>
        <v>#N/A</v>
      </c>
      <c r="O1385" s="123" t="e">
        <f>-1*PMT(a!$E$8/12,2*$U1385*a!$E$9,$F1385-a!$E$4-$J1385,0,1)</f>
        <v>#N/A</v>
      </c>
      <c r="P1385" s="123" t="e">
        <f t="shared" si="229"/>
        <v>#N/A</v>
      </c>
      <c r="Q1385" s="123" t="e">
        <f t="shared" si="230"/>
        <v>#N/A</v>
      </c>
      <c r="R1385" s="114" t="e">
        <f>IF($M1385&lt;$I1385,"Error",IF(AND($K1385&gt;$J1385,$M1385&gt;$K1385),"Error",IF(AND($K1385&lt;$J1385,$M1385&gt;$J1385),"Error",-1*PMT(a!$E$8/12,2*$U1385*a!$E$9,$F1385-$M1385-a!$E$4,0,1))))</f>
        <v>#N/A</v>
      </c>
      <c r="S1385" s="32">
        <f t="shared" si="231"/>
        <v>1</v>
      </c>
      <c r="T1385" s="33" t="e">
        <f t="shared" si="232"/>
        <v>#N/A</v>
      </c>
      <c r="U1385" s="33" t="e">
        <f t="shared" si="237"/>
        <v>#N/A</v>
      </c>
      <c r="V1385" s="33" t="e">
        <f t="shared" si="233"/>
        <v>#N/A</v>
      </c>
      <c r="W1385" s="124">
        <f t="shared" si="234"/>
        <v>0</v>
      </c>
    </row>
    <row r="1386" spans="9:23" x14ac:dyDescent="0.25">
      <c r="I1386" s="31">
        <v>0</v>
      </c>
      <c r="J1386" s="121">
        <f t="shared" si="238"/>
        <v>0</v>
      </c>
      <c r="K1386" s="122" t="e">
        <f>MAX(0,($F1386-0+PV(a!$E$8/12,2*$U1386*a!$E$9,$W1386,0,1)))</f>
        <v>#N/A</v>
      </c>
      <c r="L1386" s="122" t="e">
        <f t="shared" si="235"/>
        <v>#N/A</v>
      </c>
      <c r="M1386" s="114" t="e">
        <f t="shared" si="236"/>
        <v>#N/A</v>
      </c>
      <c r="N1386" s="122" t="e">
        <f>-1*PMT(a!$E$8/12,2*$U1386*a!$E$9,$F1386-a!$E$4-$I1386,0,1)</f>
        <v>#N/A</v>
      </c>
      <c r="O1386" s="123" t="e">
        <f>-1*PMT(a!$E$8/12,2*$U1386*a!$E$9,$F1386-a!$E$4-$J1386,0,1)</f>
        <v>#N/A</v>
      </c>
      <c r="P1386" s="123" t="e">
        <f t="shared" si="229"/>
        <v>#N/A</v>
      </c>
      <c r="Q1386" s="123" t="e">
        <f t="shared" si="230"/>
        <v>#N/A</v>
      </c>
      <c r="R1386" s="114" t="e">
        <f>IF($M1386&lt;$I1386,"Error",IF(AND($K1386&gt;$J1386,$M1386&gt;$K1386),"Error",IF(AND($K1386&lt;$J1386,$M1386&gt;$J1386),"Error",-1*PMT(a!$E$8/12,2*$U1386*a!$E$9,$F1386-$M1386-a!$E$4,0,1))))</f>
        <v>#N/A</v>
      </c>
      <c r="S1386" s="32">
        <f t="shared" si="231"/>
        <v>1</v>
      </c>
      <c r="T1386" s="33" t="e">
        <f t="shared" si="232"/>
        <v>#N/A</v>
      </c>
      <c r="U1386" s="33" t="e">
        <f t="shared" si="237"/>
        <v>#N/A</v>
      </c>
      <c r="V1386" s="33" t="e">
        <f t="shared" si="233"/>
        <v>#N/A</v>
      </c>
      <c r="W1386" s="124">
        <f t="shared" si="234"/>
        <v>0</v>
      </c>
    </row>
    <row r="1387" spans="9:23" x14ac:dyDescent="0.25">
      <c r="I1387" s="31">
        <v>0</v>
      </c>
      <c r="J1387" s="121">
        <f t="shared" si="238"/>
        <v>0</v>
      </c>
      <c r="K1387" s="122" t="e">
        <f>MAX(0,($F1387-0+PV(a!$E$8/12,2*$U1387*a!$E$9,$W1387,0,1)))</f>
        <v>#N/A</v>
      </c>
      <c r="L1387" s="122" t="e">
        <f t="shared" si="235"/>
        <v>#N/A</v>
      </c>
      <c r="M1387" s="114" t="e">
        <f t="shared" si="236"/>
        <v>#N/A</v>
      </c>
      <c r="N1387" s="122" t="e">
        <f>-1*PMT(a!$E$8/12,2*$U1387*a!$E$9,$F1387-a!$E$4-$I1387,0,1)</f>
        <v>#N/A</v>
      </c>
      <c r="O1387" s="123" t="e">
        <f>-1*PMT(a!$E$8/12,2*$U1387*a!$E$9,$F1387-a!$E$4-$J1387,0,1)</f>
        <v>#N/A</v>
      </c>
      <c r="P1387" s="123" t="e">
        <f t="shared" si="229"/>
        <v>#N/A</v>
      </c>
      <c r="Q1387" s="123" t="e">
        <f t="shared" si="230"/>
        <v>#N/A</v>
      </c>
      <c r="R1387" s="114" t="e">
        <f>IF($M1387&lt;$I1387,"Error",IF(AND($K1387&gt;$J1387,$M1387&gt;$K1387),"Error",IF(AND($K1387&lt;$J1387,$M1387&gt;$J1387),"Error",-1*PMT(a!$E$8/12,2*$U1387*a!$E$9,$F1387-$M1387-a!$E$4,0,1))))</f>
        <v>#N/A</v>
      </c>
      <c r="S1387" s="32">
        <f t="shared" si="231"/>
        <v>1</v>
      </c>
      <c r="T1387" s="33" t="e">
        <f t="shared" si="232"/>
        <v>#N/A</v>
      </c>
      <c r="U1387" s="33" t="e">
        <f t="shared" si="237"/>
        <v>#N/A</v>
      </c>
      <c r="V1387" s="33" t="e">
        <f t="shared" si="233"/>
        <v>#N/A</v>
      </c>
      <c r="W1387" s="124">
        <f t="shared" si="234"/>
        <v>0</v>
      </c>
    </row>
    <row r="1388" spans="9:23" x14ac:dyDescent="0.25">
      <c r="I1388" s="31">
        <v>0</v>
      </c>
      <c r="J1388" s="121">
        <f t="shared" si="238"/>
        <v>0</v>
      </c>
      <c r="K1388" s="122" t="e">
        <f>MAX(0,($F1388-0+PV(a!$E$8/12,2*$U1388*a!$E$9,$W1388,0,1)))</f>
        <v>#N/A</v>
      </c>
      <c r="L1388" s="122" t="e">
        <f t="shared" si="235"/>
        <v>#N/A</v>
      </c>
      <c r="M1388" s="114" t="e">
        <f t="shared" si="236"/>
        <v>#N/A</v>
      </c>
      <c r="N1388" s="122" t="e">
        <f>-1*PMT(a!$E$8/12,2*$U1388*a!$E$9,$F1388-a!$E$4-$I1388,0,1)</f>
        <v>#N/A</v>
      </c>
      <c r="O1388" s="123" t="e">
        <f>-1*PMT(a!$E$8/12,2*$U1388*a!$E$9,$F1388-a!$E$4-$J1388,0,1)</f>
        <v>#N/A</v>
      </c>
      <c r="P1388" s="123" t="e">
        <f t="shared" si="229"/>
        <v>#N/A</v>
      </c>
      <c r="Q1388" s="123" t="e">
        <f t="shared" si="230"/>
        <v>#N/A</v>
      </c>
      <c r="R1388" s="114" t="e">
        <f>IF($M1388&lt;$I1388,"Error",IF(AND($K1388&gt;$J1388,$M1388&gt;$K1388),"Error",IF(AND($K1388&lt;$J1388,$M1388&gt;$J1388),"Error",-1*PMT(a!$E$8/12,2*$U1388*a!$E$9,$F1388-$M1388-a!$E$4,0,1))))</f>
        <v>#N/A</v>
      </c>
      <c r="S1388" s="32">
        <f t="shared" si="231"/>
        <v>1</v>
      </c>
      <c r="T1388" s="33" t="e">
        <f t="shared" si="232"/>
        <v>#N/A</v>
      </c>
      <c r="U1388" s="33" t="e">
        <f t="shared" si="237"/>
        <v>#N/A</v>
      </c>
      <c r="V1388" s="33" t="e">
        <f t="shared" si="233"/>
        <v>#N/A</v>
      </c>
      <c r="W1388" s="124">
        <f t="shared" si="234"/>
        <v>0</v>
      </c>
    </row>
    <row r="1389" spans="9:23" x14ac:dyDescent="0.25">
      <c r="I1389" s="31">
        <v>0</v>
      </c>
      <c r="J1389" s="121">
        <f t="shared" si="238"/>
        <v>0</v>
      </c>
      <c r="K1389" s="122" t="e">
        <f>MAX(0,($F1389-0+PV(a!$E$8/12,2*$U1389*a!$E$9,$W1389,0,1)))</f>
        <v>#N/A</v>
      </c>
      <c r="L1389" s="122" t="e">
        <f t="shared" si="235"/>
        <v>#N/A</v>
      </c>
      <c r="M1389" s="114" t="e">
        <f t="shared" si="236"/>
        <v>#N/A</v>
      </c>
      <c r="N1389" s="122" t="e">
        <f>-1*PMT(a!$E$8/12,2*$U1389*a!$E$9,$F1389-a!$E$4-$I1389,0,1)</f>
        <v>#N/A</v>
      </c>
      <c r="O1389" s="123" t="e">
        <f>-1*PMT(a!$E$8/12,2*$U1389*a!$E$9,$F1389-a!$E$4-$J1389,0,1)</f>
        <v>#N/A</v>
      </c>
      <c r="P1389" s="123" t="e">
        <f t="shared" si="229"/>
        <v>#N/A</v>
      </c>
      <c r="Q1389" s="123" t="e">
        <f t="shared" si="230"/>
        <v>#N/A</v>
      </c>
      <c r="R1389" s="114" t="e">
        <f>IF($M1389&lt;$I1389,"Error",IF(AND($K1389&gt;$J1389,$M1389&gt;$K1389),"Error",IF(AND($K1389&lt;$J1389,$M1389&gt;$J1389),"Error",-1*PMT(a!$E$8/12,2*$U1389*a!$E$9,$F1389-$M1389-a!$E$4,0,1))))</f>
        <v>#N/A</v>
      </c>
      <c r="S1389" s="32">
        <f t="shared" si="231"/>
        <v>1</v>
      </c>
      <c r="T1389" s="33" t="e">
        <f t="shared" si="232"/>
        <v>#N/A</v>
      </c>
      <c r="U1389" s="33" t="e">
        <f t="shared" si="237"/>
        <v>#N/A</v>
      </c>
      <c r="V1389" s="33" t="e">
        <f t="shared" si="233"/>
        <v>#N/A</v>
      </c>
      <c r="W1389" s="124">
        <f t="shared" si="234"/>
        <v>0</v>
      </c>
    </row>
    <row r="1390" spans="9:23" x14ac:dyDescent="0.25">
      <c r="I1390" s="31">
        <v>0</v>
      </c>
      <c r="J1390" s="121">
        <f t="shared" si="238"/>
        <v>0</v>
      </c>
      <c r="K1390" s="122" t="e">
        <f>MAX(0,($F1390-0+PV(a!$E$8/12,2*$U1390*a!$E$9,$W1390,0,1)))</f>
        <v>#N/A</v>
      </c>
      <c r="L1390" s="122" t="e">
        <f t="shared" si="235"/>
        <v>#N/A</v>
      </c>
      <c r="M1390" s="114" t="e">
        <f t="shared" si="236"/>
        <v>#N/A</v>
      </c>
      <c r="N1390" s="122" t="e">
        <f>-1*PMT(a!$E$8/12,2*$U1390*a!$E$9,$F1390-a!$E$4-$I1390,0,1)</f>
        <v>#N/A</v>
      </c>
      <c r="O1390" s="123" t="e">
        <f>-1*PMT(a!$E$8/12,2*$U1390*a!$E$9,$F1390-a!$E$4-$J1390,0,1)</f>
        <v>#N/A</v>
      </c>
      <c r="P1390" s="123" t="e">
        <f t="shared" si="229"/>
        <v>#N/A</v>
      </c>
      <c r="Q1390" s="123" t="e">
        <f t="shared" si="230"/>
        <v>#N/A</v>
      </c>
      <c r="R1390" s="114" t="e">
        <f>IF($M1390&lt;$I1390,"Error",IF(AND($K1390&gt;$J1390,$M1390&gt;$K1390),"Error",IF(AND($K1390&lt;$J1390,$M1390&gt;$J1390),"Error",-1*PMT(a!$E$8/12,2*$U1390*a!$E$9,$F1390-$M1390-a!$E$4,0,1))))</f>
        <v>#N/A</v>
      </c>
      <c r="S1390" s="32">
        <f t="shared" si="231"/>
        <v>1</v>
      </c>
      <c r="T1390" s="33" t="e">
        <f t="shared" si="232"/>
        <v>#N/A</v>
      </c>
      <c r="U1390" s="33" t="e">
        <f t="shared" si="237"/>
        <v>#N/A</v>
      </c>
      <c r="V1390" s="33" t="e">
        <f t="shared" si="233"/>
        <v>#N/A</v>
      </c>
      <c r="W1390" s="124">
        <f t="shared" si="234"/>
        <v>0</v>
      </c>
    </row>
    <row r="1391" spans="9:23" x14ac:dyDescent="0.25">
      <c r="I1391" s="31">
        <v>0</v>
      </c>
      <c r="J1391" s="121">
        <f t="shared" si="238"/>
        <v>0</v>
      </c>
      <c r="K1391" s="122" t="e">
        <f>MAX(0,($F1391-0+PV(a!$E$8/12,2*$U1391*a!$E$9,$W1391,0,1)))</f>
        <v>#N/A</v>
      </c>
      <c r="L1391" s="122" t="e">
        <f t="shared" si="235"/>
        <v>#N/A</v>
      </c>
      <c r="M1391" s="114" t="e">
        <f t="shared" si="236"/>
        <v>#N/A</v>
      </c>
      <c r="N1391" s="122" t="e">
        <f>-1*PMT(a!$E$8/12,2*$U1391*a!$E$9,$F1391-a!$E$4-$I1391,0,1)</f>
        <v>#N/A</v>
      </c>
      <c r="O1391" s="123" t="e">
        <f>-1*PMT(a!$E$8/12,2*$U1391*a!$E$9,$F1391-a!$E$4-$J1391,0,1)</f>
        <v>#N/A</v>
      </c>
      <c r="P1391" s="123" t="e">
        <f t="shared" si="229"/>
        <v>#N/A</v>
      </c>
      <c r="Q1391" s="123" t="e">
        <f t="shared" si="230"/>
        <v>#N/A</v>
      </c>
      <c r="R1391" s="114" t="e">
        <f>IF($M1391&lt;$I1391,"Error",IF(AND($K1391&gt;$J1391,$M1391&gt;$K1391),"Error",IF(AND($K1391&lt;$J1391,$M1391&gt;$J1391),"Error",-1*PMT(a!$E$8/12,2*$U1391*a!$E$9,$F1391-$M1391-a!$E$4,0,1))))</f>
        <v>#N/A</v>
      </c>
      <c r="S1391" s="32">
        <f t="shared" si="231"/>
        <v>1</v>
      </c>
      <c r="T1391" s="33" t="e">
        <f t="shared" si="232"/>
        <v>#N/A</v>
      </c>
      <c r="U1391" s="33" t="e">
        <f t="shared" si="237"/>
        <v>#N/A</v>
      </c>
      <c r="V1391" s="33" t="e">
        <f t="shared" si="233"/>
        <v>#N/A</v>
      </c>
      <c r="W1391" s="124">
        <f t="shared" si="234"/>
        <v>0</v>
      </c>
    </row>
    <row r="1392" spans="9:23" x14ac:dyDescent="0.25">
      <c r="I1392" s="31">
        <v>0</v>
      </c>
      <c r="J1392" s="121">
        <f t="shared" si="238"/>
        <v>0</v>
      </c>
      <c r="K1392" s="122" t="e">
        <f>MAX(0,($F1392-0+PV(a!$E$8/12,2*$U1392*a!$E$9,$W1392,0,1)))</f>
        <v>#N/A</v>
      </c>
      <c r="L1392" s="122" t="e">
        <f t="shared" si="235"/>
        <v>#N/A</v>
      </c>
      <c r="M1392" s="114" t="e">
        <f t="shared" si="236"/>
        <v>#N/A</v>
      </c>
      <c r="N1392" s="122" t="e">
        <f>-1*PMT(a!$E$8/12,2*$U1392*a!$E$9,$F1392-a!$E$4-$I1392,0,1)</f>
        <v>#N/A</v>
      </c>
      <c r="O1392" s="123" t="e">
        <f>-1*PMT(a!$E$8/12,2*$U1392*a!$E$9,$F1392-a!$E$4-$J1392,0,1)</f>
        <v>#N/A</v>
      </c>
      <c r="P1392" s="123" t="e">
        <f t="shared" si="229"/>
        <v>#N/A</v>
      </c>
      <c r="Q1392" s="123" t="e">
        <f t="shared" si="230"/>
        <v>#N/A</v>
      </c>
      <c r="R1392" s="114" t="e">
        <f>IF($M1392&lt;$I1392,"Error",IF(AND($K1392&gt;$J1392,$M1392&gt;$K1392),"Error",IF(AND($K1392&lt;$J1392,$M1392&gt;$J1392),"Error",-1*PMT(a!$E$8/12,2*$U1392*a!$E$9,$F1392-$M1392-a!$E$4,0,1))))</f>
        <v>#N/A</v>
      </c>
      <c r="S1392" s="32">
        <f t="shared" si="231"/>
        <v>1</v>
      </c>
      <c r="T1392" s="33" t="e">
        <f t="shared" si="232"/>
        <v>#N/A</v>
      </c>
      <c r="U1392" s="33" t="e">
        <f t="shared" si="237"/>
        <v>#N/A</v>
      </c>
      <c r="V1392" s="33" t="e">
        <f t="shared" si="233"/>
        <v>#N/A</v>
      </c>
      <c r="W1392" s="124">
        <f t="shared" si="234"/>
        <v>0</v>
      </c>
    </row>
    <row r="1393" spans="9:23" x14ac:dyDescent="0.25">
      <c r="I1393" s="31">
        <v>0</v>
      </c>
      <c r="J1393" s="121">
        <f t="shared" si="238"/>
        <v>0</v>
      </c>
      <c r="K1393" s="122" t="e">
        <f>MAX(0,($F1393-0+PV(a!$E$8/12,2*$U1393*a!$E$9,$W1393,0,1)))</f>
        <v>#N/A</v>
      </c>
      <c r="L1393" s="122" t="e">
        <f t="shared" si="235"/>
        <v>#N/A</v>
      </c>
      <c r="M1393" s="114" t="e">
        <f t="shared" si="236"/>
        <v>#N/A</v>
      </c>
      <c r="N1393" s="122" t="e">
        <f>-1*PMT(a!$E$8/12,2*$U1393*a!$E$9,$F1393-a!$E$4-$I1393,0,1)</f>
        <v>#N/A</v>
      </c>
      <c r="O1393" s="123" t="e">
        <f>-1*PMT(a!$E$8/12,2*$U1393*a!$E$9,$F1393-a!$E$4-$J1393,0,1)</f>
        <v>#N/A</v>
      </c>
      <c r="P1393" s="123" t="e">
        <f t="shared" si="229"/>
        <v>#N/A</v>
      </c>
      <c r="Q1393" s="123" t="e">
        <f t="shared" si="230"/>
        <v>#N/A</v>
      </c>
      <c r="R1393" s="114" t="e">
        <f>IF($M1393&lt;$I1393,"Error",IF(AND($K1393&gt;$J1393,$M1393&gt;$K1393),"Error",IF(AND($K1393&lt;$J1393,$M1393&gt;$J1393),"Error",-1*PMT(a!$E$8/12,2*$U1393*a!$E$9,$F1393-$M1393-a!$E$4,0,1))))</f>
        <v>#N/A</v>
      </c>
      <c r="S1393" s="32">
        <f t="shared" si="231"/>
        <v>1</v>
      </c>
      <c r="T1393" s="33" t="e">
        <f t="shared" si="232"/>
        <v>#N/A</v>
      </c>
      <c r="U1393" s="33" t="e">
        <f t="shared" si="237"/>
        <v>#N/A</v>
      </c>
      <c r="V1393" s="33" t="e">
        <f t="shared" si="233"/>
        <v>#N/A</v>
      </c>
      <c r="W1393" s="124">
        <f t="shared" si="234"/>
        <v>0</v>
      </c>
    </row>
    <row r="1394" spans="9:23" x14ac:dyDescent="0.25">
      <c r="I1394" s="31">
        <v>0</v>
      </c>
      <c r="J1394" s="121">
        <f t="shared" si="238"/>
        <v>0</v>
      </c>
      <c r="K1394" s="122" t="e">
        <f>MAX(0,($F1394-0+PV(a!$E$8/12,2*$U1394*a!$E$9,$W1394,0,1)))</f>
        <v>#N/A</v>
      </c>
      <c r="L1394" s="122" t="e">
        <f t="shared" si="235"/>
        <v>#N/A</v>
      </c>
      <c r="M1394" s="114" t="e">
        <f t="shared" si="236"/>
        <v>#N/A</v>
      </c>
      <c r="N1394" s="122" t="e">
        <f>-1*PMT(a!$E$8/12,2*$U1394*a!$E$9,$F1394-a!$E$4-$I1394,0,1)</f>
        <v>#N/A</v>
      </c>
      <c r="O1394" s="123" t="e">
        <f>-1*PMT(a!$E$8/12,2*$U1394*a!$E$9,$F1394-a!$E$4-$J1394,0,1)</f>
        <v>#N/A</v>
      </c>
      <c r="P1394" s="123" t="e">
        <f t="shared" si="229"/>
        <v>#N/A</v>
      </c>
      <c r="Q1394" s="123" t="e">
        <f t="shared" si="230"/>
        <v>#N/A</v>
      </c>
      <c r="R1394" s="114" t="e">
        <f>IF($M1394&lt;$I1394,"Error",IF(AND($K1394&gt;$J1394,$M1394&gt;$K1394),"Error",IF(AND($K1394&lt;$J1394,$M1394&gt;$J1394),"Error",-1*PMT(a!$E$8/12,2*$U1394*a!$E$9,$F1394-$M1394-a!$E$4,0,1))))</f>
        <v>#N/A</v>
      </c>
      <c r="S1394" s="32">
        <f t="shared" si="231"/>
        <v>1</v>
      </c>
      <c r="T1394" s="33" t="e">
        <f t="shared" si="232"/>
        <v>#N/A</v>
      </c>
      <c r="U1394" s="33" t="e">
        <f t="shared" si="237"/>
        <v>#N/A</v>
      </c>
      <c r="V1394" s="33" t="e">
        <f t="shared" si="233"/>
        <v>#N/A</v>
      </c>
      <c r="W1394" s="124">
        <f t="shared" si="234"/>
        <v>0</v>
      </c>
    </row>
    <row r="1395" spans="9:23" x14ac:dyDescent="0.25">
      <c r="I1395" s="31">
        <v>0</v>
      </c>
      <c r="J1395" s="121">
        <f t="shared" si="238"/>
        <v>0</v>
      </c>
      <c r="K1395" s="122" t="e">
        <f>MAX(0,($F1395-0+PV(a!$E$8/12,2*$U1395*a!$E$9,$W1395,0,1)))</f>
        <v>#N/A</v>
      </c>
      <c r="L1395" s="122" t="e">
        <f t="shared" si="235"/>
        <v>#N/A</v>
      </c>
      <c r="M1395" s="114" t="e">
        <f t="shared" si="236"/>
        <v>#N/A</v>
      </c>
      <c r="N1395" s="122" t="e">
        <f>-1*PMT(a!$E$8/12,2*$U1395*a!$E$9,$F1395-a!$E$4-$I1395,0,1)</f>
        <v>#N/A</v>
      </c>
      <c r="O1395" s="123" t="e">
        <f>-1*PMT(a!$E$8/12,2*$U1395*a!$E$9,$F1395-a!$E$4-$J1395,0,1)</f>
        <v>#N/A</v>
      </c>
      <c r="P1395" s="123" t="e">
        <f t="shared" si="229"/>
        <v>#N/A</v>
      </c>
      <c r="Q1395" s="123" t="e">
        <f t="shared" si="230"/>
        <v>#N/A</v>
      </c>
      <c r="R1395" s="114" t="e">
        <f>IF($M1395&lt;$I1395,"Error",IF(AND($K1395&gt;$J1395,$M1395&gt;$K1395),"Error",IF(AND($K1395&lt;$J1395,$M1395&gt;$J1395),"Error",-1*PMT(a!$E$8/12,2*$U1395*a!$E$9,$F1395-$M1395-a!$E$4,0,1))))</f>
        <v>#N/A</v>
      </c>
      <c r="S1395" s="32">
        <f t="shared" si="231"/>
        <v>1</v>
      </c>
      <c r="T1395" s="33" t="e">
        <f t="shared" si="232"/>
        <v>#N/A</v>
      </c>
      <c r="U1395" s="33" t="e">
        <f t="shared" si="237"/>
        <v>#N/A</v>
      </c>
      <c r="V1395" s="33" t="e">
        <f t="shared" si="233"/>
        <v>#N/A</v>
      </c>
      <c r="W1395" s="124">
        <f t="shared" si="234"/>
        <v>0</v>
      </c>
    </row>
    <row r="1396" spans="9:23" x14ac:dyDescent="0.25">
      <c r="I1396" s="31">
        <v>0</v>
      </c>
      <c r="J1396" s="121">
        <f t="shared" si="238"/>
        <v>0</v>
      </c>
      <c r="K1396" s="122" t="e">
        <f>MAX(0,($F1396-0+PV(a!$E$8/12,2*$U1396*a!$E$9,$W1396,0,1)))</f>
        <v>#N/A</v>
      </c>
      <c r="L1396" s="122" t="e">
        <f t="shared" si="235"/>
        <v>#N/A</v>
      </c>
      <c r="M1396" s="114" t="e">
        <f t="shared" si="236"/>
        <v>#N/A</v>
      </c>
      <c r="N1396" s="122" t="e">
        <f>-1*PMT(a!$E$8/12,2*$U1396*a!$E$9,$F1396-a!$E$4-$I1396,0,1)</f>
        <v>#N/A</v>
      </c>
      <c r="O1396" s="123" t="e">
        <f>-1*PMT(a!$E$8/12,2*$U1396*a!$E$9,$F1396-a!$E$4-$J1396,0,1)</f>
        <v>#N/A</v>
      </c>
      <c r="P1396" s="123" t="e">
        <f t="shared" si="229"/>
        <v>#N/A</v>
      </c>
      <c r="Q1396" s="123" t="e">
        <f t="shared" si="230"/>
        <v>#N/A</v>
      </c>
      <c r="R1396" s="114" t="e">
        <f>IF($M1396&lt;$I1396,"Error",IF(AND($K1396&gt;$J1396,$M1396&gt;$K1396),"Error",IF(AND($K1396&lt;$J1396,$M1396&gt;$J1396),"Error",-1*PMT(a!$E$8/12,2*$U1396*a!$E$9,$F1396-$M1396-a!$E$4,0,1))))</f>
        <v>#N/A</v>
      </c>
      <c r="S1396" s="32">
        <f t="shared" si="231"/>
        <v>1</v>
      </c>
      <c r="T1396" s="33" t="e">
        <f t="shared" si="232"/>
        <v>#N/A</v>
      </c>
      <c r="U1396" s="33" t="e">
        <f t="shared" si="237"/>
        <v>#N/A</v>
      </c>
      <c r="V1396" s="33" t="e">
        <f t="shared" si="233"/>
        <v>#N/A</v>
      </c>
      <c r="W1396" s="124">
        <f t="shared" si="234"/>
        <v>0</v>
      </c>
    </row>
    <row r="1397" spans="9:23" x14ac:dyDescent="0.25">
      <c r="I1397" s="31">
        <v>0</v>
      </c>
      <c r="J1397" s="121">
        <f t="shared" si="238"/>
        <v>0</v>
      </c>
      <c r="K1397" s="122" t="e">
        <f>MAX(0,($F1397-0+PV(a!$E$8/12,2*$U1397*a!$E$9,$W1397,0,1)))</f>
        <v>#N/A</v>
      </c>
      <c r="L1397" s="122" t="e">
        <f t="shared" si="235"/>
        <v>#N/A</v>
      </c>
      <c r="M1397" s="114" t="e">
        <f t="shared" si="236"/>
        <v>#N/A</v>
      </c>
      <c r="N1397" s="122" t="e">
        <f>-1*PMT(a!$E$8/12,2*$U1397*a!$E$9,$F1397-a!$E$4-$I1397,0,1)</f>
        <v>#N/A</v>
      </c>
      <c r="O1397" s="123" t="e">
        <f>-1*PMT(a!$E$8/12,2*$U1397*a!$E$9,$F1397-a!$E$4-$J1397,0,1)</f>
        <v>#N/A</v>
      </c>
      <c r="P1397" s="123" t="e">
        <f t="shared" si="229"/>
        <v>#N/A</v>
      </c>
      <c r="Q1397" s="123" t="e">
        <f t="shared" si="230"/>
        <v>#N/A</v>
      </c>
      <c r="R1397" s="114" t="e">
        <f>IF($M1397&lt;$I1397,"Error",IF(AND($K1397&gt;$J1397,$M1397&gt;$K1397),"Error",IF(AND($K1397&lt;$J1397,$M1397&gt;$J1397),"Error",-1*PMT(a!$E$8/12,2*$U1397*a!$E$9,$F1397-$M1397-a!$E$4,0,1))))</f>
        <v>#N/A</v>
      </c>
      <c r="S1397" s="32">
        <f t="shared" si="231"/>
        <v>1</v>
      </c>
      <c r="T1397" s="33" t="e">
        <f t="shared" si="232"/>
        <v>#N/A</v>
      </c>
      <c r="U1397" s="33" t="e">
        <f t="shared" si="237"/>
        <v>#N/A</v>
      </c>
      <c r="V1397" s="33" t="e">
        <f t="shared" si="233"/>
        <v>#N/A</v>
      </c>
      <c r="W1397" s="124">
        <f t="shared" si="234"/>
        <v>0</v>
      </c>
    </row>
    <row r="1398" spans="9:23" x14ac:dyDescent="0.25">
      <c r="I1398" s="31">
        <v>0</v>
      </c>
      <c r="J1398" s="121">
        <f t="shared" si="238"/>
        <v>0</v>
      </c>
      <c r="K1398" s="122" t="e">
        <f>MAX(0,($F1398-0+PV(a!$E$8/12,2*$U1398*a!$E$9,$W1398,0,1)))</f>
        <v>#N/A</v>
      </c>
      <c r="L1398" s="122" t="e">
        <f t="shared" si="235"/>
        <v>#N/A</v>
      </c>
      <c r="M1398" s="114" t="e">
        <f t="shared" si="236"/>
        <v>#N/A</v>
      </c>
      <c r="N1398" s="122" t="e">
        <f>-1*PMT(a!$E$8/12,2*$U1398*a!$E$9,$F1398-a!$E$4-$I1398,0,1)</f>
        <v>#N/A</v>
      </c>
      <c r="O1398" s="123" t="e">
        <f>-1*PMT(a!$E$8/12,2*$U1398*a!$E$9,$F1398-a!$E$4-$J1398,0,1)</f>
        <v>#N/A</v>
      </c>
      <c r="P1398" s="123" t="e">
        <f t="shared" si="229"/>
        <v>#N/A</v>
      </c>
      <c r="Q1398" s="123" t="e">
        <f t="shared" si="230"/>
        <v>#N/A</v>
      </c>
      <c r="R1398" s="114" t="e">
        <f>IF($M1398&lt;$I1398,"Error",IF(AND($K1398&gt;$J1398,$M1398&gt;$K1398),"Error",IF(AND($K1398&lt;$J1398,$M1398&gt;$J1398),"Error",-1*PMT(a!$E$8/12,2*$U1398*a!$E$9,$F1398-$M1398-a!$E$4,0,1))))</f>
        <v>#N/A</v>
      </c>
      <c r="S1398" s="32">
        <f t="shared" si="231"/>
        <v>1</v>
      </c>
      <c r="T1398" s="33" t="e">
        <f t="shared" si="232"/>
        <v>#N/A</v>
      </c>
      <c r="U1398" s="33" t="e">
        <f t="shared" si="237"/>
        <v>#N/A</v>
      </c>
      <c r="V1398" s="33" t="e">
        <f t="shared" si="233"/>
        <v>#N/A</v>
      </c>
      <c r="W1398" s="124">
        <f t="shared" si="234"/>
        <v>0</v>
      </c>
    </row>
    <row r="1399" spans="9:23" x14ac:dyDescent="0.25">
      <c r="I1399" s="31">
        <v>0</v>
      </c>
      <c r="J1399" s="121">
        <f t="shared" si="238"/>
        <v>0</v>
      </c>
      <c r="K1399" s="122" t="e">
        <f>MAX(0,($F1399-0+PV(a!$E$8/12,2*$U1399*a!$E$9,$W1399,0,1)))</f>
        <v>#N/A</v>
      </c>
      <c r="L1399" s="122" t="e">
        <f t="shared" si="235"/>
        <v>#N/A</v>
      </c>
      <c r="M1399" s="114" t="e">
        <f t="shared" si="236"/>
        <v>#N/A</v>
      </c>
      <c r="N1399" s="122" t="e">
        <f>-1*PMT(a!$E$8/12,2*$U1399*a!$E$9,$F1399-a!$E$4-$I1399,0,1)</f>
        <v>#N/A</v>
      </c>
      <c r="O1399" s="123" t="e">
        <f>-1*PMT(a!$E$8/12,2*$U1399*a!$E$9,$F1399-a!$E$4-$J1399,0,1)</f>
        <v>#N/A</v>
      </c>
      <c r="P1399" s="123" t="e">
        <f t="shared" ref="P1399:P1462" si="239">IF(K1399=0,N1399,W1399)</f>
        <v>#N/A</v>
      </c>
      <c r="Q1399" s="123" t="e">
        <f t="shared" ref="Q1399:Q1462" si="240">IF(K1399=L1399,P1399,R1399)</f>
        <v>#N/A</v>
      </c>
      <c r="R1399" s="114" t="e">
        <f>IF($M1399&lt;$I1399,"Error",IF(AND($K1399&gt;$J1399,$M1399&gt;$K1399),"Error",IF(AND($K1399&lt;$J1399,$M1399&gt;$J1399),"Error",-1*PMT(a!$E$8/12,2*$U1399*a!$E$9,$F1399-$M1399-a!$E$4,0,1))))</f>
        <v>#N/A</v>
      </c>
      <c r="S1399" s="32">
        <f t="shared" ref="S1399:S1462" si="241">IF(E1399="F",0,1)</f>
        <v>1</v>
      </c>
      <c r="T1399" s="33" t="e">
        <f t="shared" ref="T1399:T1462" si="242">IF($S1399=1,VLOOKUP(H1399,M,11,FALSE),VLOOKUP(H1399,F,11,FALSE))</f>
        <v>#N/A</v>
      </c>
      <c r="U1399" s="33" t="e">
        <f t="shared" si="237"/>
        <v>#N/A</v>
      </c>
      <c r="V1399" s="33" t="e">
        <f t="shared" ref="V1399:V1462" si="243">+U1399*2</f>
        <v>#N/A</v>
      </c>
      <c r="W1399" s="124">
        <f t="shared" ref="W1399:W1462" si="244">+G1399/12*0.5</f>
        <v>0</v>
      </c>
    </row>
    <row r="1400" spans="9:23" x14ac:dyDescent="0.25">
      <c r="I1400" s="31">
        <v>0</v>
      </c>
      <c r="J1400" s="121">
        <f t="shared" si="238"/>
        <v>0</v>
      </c>
      <c r="K1400" s="122" t="e">
        <f>MAX(0,($F1400-0+PV(a!$E$8/12,2*$U1400*a!$E$9,$W1400,0,1)))</f>
        <v>#N/A</v>
      </c>
      <c r="L1400" s="122" t="e">
        <f t="shared" si="235"/>
        <v>#N/A</v>
      </c>
      <c r="M1400" s="114" t="e">
        <f t="shared" si="236"/>
        <v>#N/A</v>
      </c>
      <c r="N1400" s="122" t="e">
        <f>-1*PMT(a!$E$8/12,2*$U1400*a!$E$9,$F1400-a!$E$4-$I1400,0,1)</f>
        <v>#N/A</v>
      </c>
      <c r="O1400" s="123" t="e">
        <f>-1*PMT(a!$E$8/12,2*$U1400*a!$E$9,$F1400-a!$E$4-$J1400,0,1)</f>
        <v>#N/A</v>
      </c>
      <c r="P1400" s="123" t="e">
        <f t="shared" si="239"/>
        <v>#N/A</v>
      </c>
      <c r="Q1400" s="123" t="e">
        <f t="shared" si="240"/>
        <v>#N/A</v>
      </c>
      <c r="R1400" s="114" t="e">
        <f>IF($M1400&lt;$I1400,"Error",IF(AND($K1400&gt;$J1400,$M1400&gt;$K1400),"Error",IF(AND($K1400&lt;$J1400,$M1400&gt;$J1400),"Error",-1*PMT(a!$E$8/12,2*$U1400*a!$E$9,$F1400-$M1400-a!$E$4,0,1))))</f>
        <v>#N/A</v>
      </c>
      <c r="S1400" s="32">
        <f t="shared" si="241"/>
        <v>1</v>
      </c>
      <c r="T1400" s="33" t="e">
        <f t="shared" si="242"/>
        <v>#N/A</v>
      </c>
      <c r="U1400" s="33" t="e">
        <f t="shared" si="237"/>
        <v>#N/A</v>
      </c>
      <c r="V1400" s="33" t="e">
        <f t="shared" si="243"/>
        <v>#N/A</v>
      </c>
      <c r="W1400" s="124">
        <f t="shared" si="244"/>
        <v>0</v>
      </c>
    </row>
    <row r="1401" spans="9:23" x14ac:dyDescent="0.25">
      <c r="I1401" s="31">
        <v>0</v>
      </c>
      <c r="J1401" s="121">
        <f t="shared" si="238"/>
        <v>0</v>
      </c>
      <c r="K1401" s="122" t="e">
        <f>MAX(0,($F1401-0+PV(a!$E$8/12,2*$U1401*a!$E$9,$W1401,0,1)))</f>
        <v>#N/A</v>
      </c>
      <c r="L1401" s="122" t="e">
        <f t="shared" si="235"/>
        <v>#N/A</v>
      </c>
      <c r="M1401" s="114" t="e">
        <f t="shared" si="236"/>
        <v>#N/A</v>
      </c>
      <c r="N1401" s="122" t="e">
        <f>-1*PMT(a!$E$8/12,2*$U1401*a!$E$9,$F1401-a!$E$4-$I1401,0,1)</f>
        <v>#N/A</v>
      </c>
      <c r="O1401" s="123" t="e">
        <f>-1*PMT(a!$E$8/12,2*$U1401*a!$E$9,$F1401-a!$E$4-$J1401,0,1)</f>
        <v>#N/A</v>
      </c>
      <c r="P1401" s="123" t="e">
        <f t="shared" si="239"/>
        <v>#N/A</v>
      </c>
      <c r="Q1401" s="123" t="e">
        <f t="shared" si="240"/>
        <v>#N/A</v>
      </c>
      <c r="R1401" s="114" t="e">
        <f>IF($M1401&lt;$I1401,"Error",IF(AND($K1401&gt;$J1401,$M1401&gt;$K1401),"Error",IF(AND($K1401&lt;$J1401,$M1401&gt;$J1401),"Error",-1*PMT(a!$E$8/12,2*$U1401*a!$E$9,$F1401-$M1401-a!$E$4,0,1))))</f>
        <v>#N/A</v>
      </c>
      <c r="S1401" s="32">
        <f t="shared" si="241"/>
        <v>1</v>
      </c>
      <c r="T1401" s="33" t="e">
        <f t="shared" si="242"/>
        <v>#N/A</v>
      </c>
      <c r="U1401" s="33" t="e">
        <f t="shared" si="237"/>
        <v>#N/A</v>
      </c>
      <c r="V1401" s="33" t="e">
        <f t="shared" si="243"/>
        <v>#N/A</v>
      </c>
      <c r="W1401" s="124">
        <f t="shared" si="244"/>
        <v>0</v>
      </c>
    </row>
    <row r="1402" spans="9:23" x14ac:dyDescent="0.25">
      <c r="I1402" s="31">
        <v>0</v>
      </c>
      <c r="J1402" s="121">
        <f t="shared" si="238"/>
        <v>0</v>
      </c>
      <c r="K1402" s="122" t="e">
        <f>MAX(0,($F1402-0+PV(a!$E$8/12,2*$U1402*a!$E$9,$W1402,0,1)))</f>
        <v>#N/A</v>
      </c>
      <c r="L1402" s="122" t="e">
        <f t="shared" si="235"/>
        <v>#N/A</v>
      </c>
      <c r="M1402" s="114" t="e">
        <f t="shared" si="236"/>
        <v>#N/A</v>
      </c>
      <c r="N1402" s="122" t="e">
        <f>-1*PMT(a!$E$8/12,2*$U1402*a!$E$9,$F1402-a!$E$4-$I1402,0,1)</f>
        <v>#N/A</v>
      </c>
      <c r="O1402" s="123" t="e">
        <f>-1*PMT(a!$E$8/12,2*$U1402*a!$E$9,$F1402-a!$E$4-$J1402,0,1)</f>
        <v>#N/A</v>
      </c>
      <c r="P1402" s="123" t="e">
        <f t="shared" si="239"/>
        <v>#N/A</v>
      </c>
      <c r="Q1402" s="123" t="e">
        <f t="shared" si="240"/>
        <v>#N/A</v>
      </c>
      <c r="R1402" s="114" t="e">
        <f>IF($M1402&lt;$I1402,"Error",IF(AND($K1402&gt;$J1402,$M1402&gt;$K1402),"Error",IF(AND($K1402&lt;$J1402,$M1402&gt;$J1402),"Error",-1*PMT(a!$E$8/12,2*$U1402*a!$E$9,$F1402-$M1402-a!$E$4,0,1))))</f>
        <v>#N/A</v>
      </c>
      <c r="S1402" s="32">
        <f t="shared" si="241"/>
        <v>1</v>
      </c>
      <c r="T1402" s="33" t="e">
        <f t="shared" si="242"/>
        <v>#N/A</v>
      </c>
      <c r="U1402" s="33" t="e">
        <f t="shared" si="237"/>
        <v>#N/A</v>
      </c>
      <c r="V1402" s="33" t="e">
        <f t="shared" si="243"/>
        <v>#N/A</v>
      </c>
      <c r="W1402" s="124">
        <f t="shared" si="244"/>
        <v>0</v>
      </c>
    </row>
    <row r="1403" spans="9:23" x14ac:dyDescent="0.25">
      <c r="I1403" s="31">
        <v>0</v>
      </c>
      <c r="J1403" s="121">
        <f t="shared" si="238"/>
        <v>0</v>
      </c>
      <c r="K1403" s="122" t="e">
        <f>MAX(0,($F1403-0+PV(a!$E$8/12,2*$U1403*a!$E$9,$W1403,0,1)))</f>
        <v>#N/A</v>
      </c>
      <c r="L1403" s="122" t="e">
        <f t="shared" si="235"/>
        <v>#N/A</v>
      </c>
      <c r="M1403" s="114" t="e">
        <f t="shared" si="236"/>
        <v>#N/A</v>
      </c>
      <c r="N1403" s="122" t="e">
        <f>-1*PMT(a!$E$8/12,2*$U1403*a!$E$9,$F1403-a!$E$4-$I1403,0,1)</f>
        <v>#N/A</v>
      </c>
      <c r="O1403" s="123" t="e">
        <f>-1*PMT(a!$E$8/12,2*$U1403*a!$E$9,$F1403-a!$E$4-$J1403,0,1)</f>
        <v>#N/A</v>
      </c>
      <c r="P1403" s="123" t="e">
        <f t="shared" si="239"/>
        <v>#N/A</v>
      </c>
      <c r="Q1403" s="123" t="e">
        <f t="shared" si="240"/>
        <v>#N/A</v>
      </c>
      <c r="R1403" s="114" t="e">
        <f>IF($M1403&lt;$I1403,"Error",IF(AND($K1403&gt;$J1403,$M1403&gt;$K1403),"Error",IF(AND($K1403&lt;$J1403,$M1403&gt;$J1403),"Error",-1*PMT(a!$E$8/12,2*$U1403*a!$E$9,$F1403-$M1403-a!$E$4,0,1))))</f>
        <v>#N/A</v>
      </c>
      <c r="S1403" s="32">
        <f t="shared" si="241"/>
        <v>1</v>
      </c>
      <c r="T1403" s="33" t="e">
        <f t="shared" si="242"/>
        <v>#N/A</v>
      </c>
      <c r="U1403" s="33" t="e">
        <f t="shared" si="237"/>
        <v>#N/A</v>
      </c>
      <c r="V1403" s="33" t="e">
        <f t="shared" si="243"/>
        <v>#N/A</v>
      </c>
      <c r="W1403" s="124">
        <f t="shared" si="244"/>
        <v>0</v>
      </c>
    </row>
    <row r="1404" spans="9:23" x14ac:dyDescent="0.25">
      <c r="I1404" s="31">
        <v>0</v>
      </c>
      <c r="J1404" s="121">
        <f t="shared" si="238"/>
        <v>0</v>
      </c>
      <c r="K1404" s="122" t="e">
        <f>MAX(0,($F1404-0+PV(a!$E$8/12,2*$U1404*a!$E$9,$W1404,0,1)))</f>
        <v>#N/A</v>
      </c>
      <c r="L1404" s="122" t="e">
        <f t="shared" si="235"/>
        <v>#N/A</v>
      </c>
      <c r="M1404" s="114" t="e">
        <f t="shared" si="236"/>
        <v>#N/A</v>
      </c>
      <c r="N1404" s="122" t="e">
        <f>-1*PMT(a!$E$8/12,2*$U1404*a!$E$9,$F1404-a!$E$4-$I1404,0,1)</f>
        <v>#N/A</v>
      </c>
      <c r="O1404" s="123" t="e">
        <f>-1*PMT(a!$E$8/12,2*$U1404*a!$E$9,$F1404-a!$E$4-$J1404,0,1)</f>
        <v>#N/A</v>
      </c>
      <c r="P1404" s="123" t="e">
        <f t="shared" si="239"/>
        <v>#N/A</v>
      </c>
      <c r="Q1404" s="123" t="e">
        <f t="shared" si="240"/>
        <v>#N/A</v>
      </c>
      <c r="R1404" s="114" t="e">
        <f>IF($M1404&lt;$I1404,"Error",IF(AND($K1404&gt;$J1404,$M1404&gt;$K1404),"Error",IF(AND($K1404&lt;$J1404,$M1404&gt;$J1404),"Error",-1*PMT(a!$E$8/12,2*$U1404*a!$E$9,$F1404-$M1404-a!$E$4,0,1))))</f>
        <v>#N/A</v>
      </c>
      <c r="S1404" s="32">
        <f t="shared" si="241"/>
        <v>1</v>
      </c>
      <c r="T1404" s="33" t="e">
        <f t="shared" si="242"/>
        <v>#N/A</v>
      </c>
      <c r="U1404" s="33" t="e">
        <f t="shared" si="237"/>
        <v>#N/A</v>
      </c>
      <c r="V1404" s="33" t="e">
        <f t="shared" si="243"/>
        <v>#N/A</v>
      </c>
      <c r="W1404" s="124">
        <f t="shared" si="244"/>
        <v>0</v>
      </c>
    </row>
    <row r="1405" spans="9:23" x14ac:dyDescent="0.25">
      <c r="I1405" s="31">
        <v>0</v>
      </c>
      <c r="J1405" s="121">
        <f t="shared" si="238"/>
        <v>0</v>
      </c>
      <c r="K1405" s="122" t="e">
        <f>MAX(0,($F1405-0+PV(a!$E$8/12,2*$U1405*a!$E$9,$W1405,0,1)))</f>
        <v>#N/A</v>
      </c>
      <c r="L1405" s="122" t="e">
        <f t="shared" si="235"/>
        <v>#N/A</v>
      </c>
      <c r="M1405" s="114" t="e">
        <f t="shared" si="236"/>
        <v>#N/A</v>
      </c>
      <c r="N1405" s="122" t="e">
        <f>-1*PMT(a!$E$8/12,2*$U1405*a!$E$9,$F1405-a!$E$4-$I1405,0,1)</f>
        <v>#N/A</v>
      </c>
      <c r="O1405" s="123" t="e">
        <f>-1*PMT(a!$E$8/12,2*$U1405*a!$E$9,$F1405-a!$E$4-$J1405,0,1)</f>
        <v>#N/A</v>
      </c>
      <c r="P1405" s="123" t="e">
        <f t="shared" si="239"/>
        <v>#N/A</v>
      </c>
      <c r="Q1405" s="123" t="e">
        <f t="shared" si="240"/>
        <v>#N/A</v>
      </c>
      <c r="R1405" s="114" t="e">
        <f>IF($M1405&lt;$I1405,"Error",IF(AND($K1405&gt;$J1405,$M1405&gt;$K1405),"Error",IF(AND($K1405&lt;$J1405,$M1405&gt;$J1405),"Error",-1*PMT(a!$E$8/12,2*$U1405*a!$E$9,$F1405-$M1405-a!$E$4,0,1))))</f>
        <v>#N/A</v>
      </c>
      <c r="S1405" s="32">
        <f t="shared" si="241"/>
        <v>1</v>
      </c>
      <c r="T1405" s="33" t="e">
        <f t="shared" si="242"/>
        <v>#N/A</v>
      </c>
      <c r="U1405" s="33" t="e">
        <f t="shared" si="237"/>
        <v>#N/A</v>
      </c>
      <c r="V1405" s="33" t="e">
        <f t="shared" si="243"/>
        <v>#N/A</v>
      </c>
      <c r="W1405" s="124">
        <f t="shared" si="244"/>
        <v>0</v>
      </c>
    </row>
    <row r="1406" spans="9:23" x14ac:dyDescent="0.25">
      <c r="I1406" s="31">
        <v>0</v>
      </c>
      <c r="J1406" s="121">
        <f t="shared" si="238"/>
        <v>0</v>
      </c>
      <c r="K1406" s="122" t="e">
        <f>MAX(0,($F1406-0+PV(a!$E$8/12,2*$U1406*a!$E$9,$W1406,0,1)))</f>
        <v>#N/A</v>
      </c>
      <c r="L1406" s="122" t="e">
        <f t="shared" si="235"/>
        <v>#N/A</v>
      </c>
      <c r="M1406" s="114" t="e">
        <f t="shared" si="236"/>
        <v>#N/A</v>
      </c>
      <c r="N1406" s="122" t="e">
        <f>-1*PMT(a!$E$8/12,2*$U1406*a!$E$9,$F1406-a!$E$4-$I1406,0,1)</f>
        <v>#N/A</v>
      </c>
      <c r="O1406" s="123" t="e">
        <f>-1*PMT(a!$E$8/12,2*$U1406*a!$E$9,$F1406-a!$E$4-$J1406,0,1)</f>
        <v>#N/A</v>
      </c>
      <c r="P1406" s="123" t="e">
        <f t="shared" si="239"/>
        <v>#N/A</v>
      </c>
      <c r="Q1406" s="123" t="e">
        <f t="shared" si="240"/>
        <v>#N/A</v>
      </c>
      <c r="R1406" s="114" t="e">
        <f>IF($M1406&lt;$I1406,"Error",IF(AND($K1406&gt;$J1406,$M1406&gt;$K1406),"Error",IF(AND($K1406&lt;$J1406,$M1406&gt;$J1406),"Error",-1*PMT(a!$E$8/12,2*$U1406*a!$E$9,$F1406-$M1406-a!$E$4,0,1))))</f>
        <v>#N/A</v>
      </c>
      <c r="S1406" s="32">
        <f t="shared" si="241"/>
        <v>1</v>
      </c>
      <c r="T1406" s="33" t="e">
        <f t="shared" si="242"/>
        <v>#N/A</v>
      </c>
      <c r="U1406" s="33" t="e">
        <f t="shared" si="237"/>
        <v>#N/A</v>
      </c>
      <c r="V1406" s="33" t="e">
        <f t="shared" si="243"/>
        <v>#N/A</v>
      </c>
      <c r="W1406" s="124">
        <f t="shared" si="244"/>
        <v>0</v>
      </c>
    </row>
    <row r="1407" spans="9:23" x14ac:dyDescent="0.25">
      <c r="I1407" s="31">
        <v>0</v>
      </c>
      <c r="J1407" s="121">
        <f t="shared" si="238"/>
        <v>0</v>
      </c>
      <c r="K1407" s="122" t="e">
        <f>MAX(0,($F1407-0+PV(a!$E$8/12,2*$U1407*a!$E$9,$W1407,0,1)))</f>
        <v>#N/A</v>
      </c>
      <c r="L1407" s="122" t="e">
        <f t="shared" si="235"/>
        <v>#N/A</v>
      </c>
      <c r="M1407" s="114" t="e">
        <f t="shared" si="236"/>
        <v>#N/A</v>
      </c>
      <c r="N1407" s="122" t="e">
        <f>-1*PMT(a!$E$8/12,2*$U1407*a!$E$9,$F1407-a!$E$4-$I1407,0,1)</f>
        <v>#N/A</v>
      </c>
      <c r="O1407" s="123" t="e">
        <f>-1*PMT(a!$E$8/12,2*$U1407*a!$E$9,$F1407-a!$E$4-$J1407,0,1)</f>
        <v>#N/A</v>
      </c>
      <c r="P1407" s="123" t="e">
        <f t="shared" si="239"/>
        <v>#N/A</v>
      </c>
      <c r="Q1407" s="123" t="e">
        <f t="shared" si="240"/>
        <v>#N/A</v>
      </c>
      <c r="R1407" s="114" t="e">
        <f>IF($M1407&lt;$I1407,"Error",IF(AND($K1407&gt;$J1407,$M1407&gt;$K1407),"Error",IF(AND($K1407&lt;$J1407,$M1407&gt;$J1407),"Error",-1*PMT(a!$E$8/12,2*$U1407*a!$E$9,$F1407-$M1407-a!$E$4,0,1))))</f>
        <v>#N/A</v>
      </c>
      <c r="S1407" s="32">
        <f t="shared" si="241"/>
        <v>1</v>
      </c>
      <c r="T1407" s="33" t="e">
        <f t="shared" si="242"/>
        <v>#N/A</v>
      </c>
      <c r="U1407" s="33" t="e">
        <f t="shared" si="237"/>
        <v>#N/A</v>
      </c>
      <c r="V1407" s="33" t="e">
        <f t="shared" si="243"/>
        <v>#N/A</v>
      </c>
      <c r="W1407" s="124">
        <f t="shared" si="244"/>
        <v>0</v>
      </c>
    </row>
    <row r="1408" spans="9:23" x14ac:dyDescent="0.25">
      <c r="I1408" s="31">
        <v>0</v>
      </c>
      <c r="J1408" s="121">
        <f t="shared" si="238"/>
        <v>0</v>
      </c>
      <c r="K1408" s="122" t="e">
        <f>MAX(0,($F1408-0+PV(a!$E$8/12,2*$U1408*a!$E$9,$W1408,0,1)))</f>
        <v>#N/A</v>
      </c>
      <c r="L1408" s="122" t="e">
        <f t="shared" si="235"/>
        <v>#N/A</v>
      </c>
      <c r="M1408" s="114" t="e">
        <f t="shared" si="236"/>
        <v>#N/A</v>
      </c>
      <c r="N1408" s="122" t="e">
        <f>-1*PMT(a!$E$8/12,2*$U1408*a!$E$9,$F1408-a!$E$4-$I1408,0,1)</f>
        <v>#N/A</v>
      </c>
      <c r="O1408" s="123" t="e">
        <f>-1*PMT(a!$E$8/12,2*$U1408*a!$E$9,$F1408-a!$E$4-$J1408,0,1)</f>
        <v>#N/A</v>
      </c>
      <c r="P1408" s="123" t="e">
        <f t="shared" si="239"/>
        <v>#N/A</v>
      </c>
      <c r="Q1408" s="123" t="e">
        <f t="shared" si="240"/>
        <v>#N/A</v>
      </c>
      <c r="R1408" s="114" t="e">
        <f>IF($M1408&lt;$I1408,"Error",IF(AND($K1408&gt;$J1408,$M1408&gt;$K1408),"Error",IF(AND($K1408&lt;$J1408,$M1408&gt;$J1408),"Error",-1*PMT(a!$E$8/12,2*$U1408*a!$E$9,$F1408-$M1408-a!$E$4,0,1))))</f>
        <v>#N/A</v>
      </c>
      <c r="S1408" s="32">
        <f t="shared" si="241"/>
        <v>1</v>
      </c>
      <c r="T1408" s="33" t="e">
        <f t="shared" si="242"/>
        <v>#N/A</v>
      </c>
      <c r="U1408" s="33" t="e">
        <f t="shared" si="237"/>
        <v>#N/A</v>
      </c>
      <c r="V1408" s="33" t="e">
        <f t="shared" si="243"/>
        <v>#N/A</v>
      </c>
      <c r="W1408" s="124">
        <f t="shared" si="244"/>
        <v>0</v>
      </c>
    </row>
    <row r="1409" spans="9:23" x14ac:dyDescent="0.25">
      <c r="I1409" s="31">
        <v>0</v>
      </c>
      <c r="J1409" s="121">
        <f t="shared" si="238"/>
        <v>0</v>
      </c>
      <c r="K1409" s="122" t="e">
        <f>MAX(0,($F1409-0+PV(a!$E$8/12,2*$U1409*a!$E$9,$W1409,0,1)))</f>
        <v>#N/A</v>
      </c>
      <c r="L1409" s="122" t="e">
        <f t="shared" si="235"/>
        <v>#N/A</v>
      </c>
      <c r="M1409" s="114" t="e">
        <f t="shared" si="236"/>
        <v>#N/A</v>
      </c>
      <c r="N1409" s="122" t="e">
        <f>-1*PMT(a!$E$8/12,2*$U1409*a!$E$9,$F1409-a!$E$4-$I1409,0,1)</f>
        <v>#N/A</v>
      </c>
      <c r="O1409" s="123" t="e">
        <f>-1*PMT(a!$E$8/12,2*$U1409*a!$E$9,$F1409-a!$E$4-$J1409,0,1)</f>
        <v>#N/A</v>
      </c>
      <c r="P1409" s="123" t="e">
        <f t="shared" si="239"/>
        <v>#N/A</v>
      </c>
      <c r="Q1409" s="123" t="e">
        <f t="shared" si="240"/>
        <v>#N/A</v>
      </c>
      <c r="R1409" s="114" t="e">
        <f>IF($M1409&lt;$I1409,"Error",IF(AND($K1409&gt;$J1409,$M1409&gt;$K1409),"Error",IF(AND($K1409&lt;$J1409,$M1409&gt;$J1409),"Error",-1*PMT(a!$E$8/12,2*$U1409*a!$E$9,$F1409-$M1409-a!$E$4,0,1))))</f>
        <v>#N/A</v>
      </c>
      <c r="S1409" s="32">
        <f t="shared" si="241"/>
        <v>1</v>
      </c>
      <c r="T1409" s="33" t="e">
        <f t="shared" si="242"/>
        <v>#N/A</v>
      </c>
      <c r="U1409" s="33" t="e">
        <f t="shared" si="237"/>
        <v>#N/A</v>
      </c>
      <c r="V1409" s="33" t="e">
        <f t="shared" si="243"/>
        <v>#N/A</v>
      </c>
      <c r="W1409" s="124">
        <f t="shared" si="244"/>
        <v>0</v>
      </c>
    </row>
    <row r="1410" spans="9:23" x14ac:dyDescent="0.25">
      <c r="I1410" s="31">
        <v>0</v>
      </c>
      <c r="J1410" s="121">
        <f t="shared" si="238"/>
        <v>0</v>
      </c>
      <c r="K1410" s="122" t="e">
        <f>MAX(0,($F1410-0+PV(a!$E$8/12,2*$U1410*a!$E$9,$W1410,0,1)))</f>
        <v>#N/A</v>
      </c>
      <c r="L1410" s="122" t="e">
        <f t="shared" si="235"/>
        <v>#N/A</v>
      </c>
      <c r="M1410" s="114" t="e">
        <f t="shared" si="236"/>
        <v>#N/A</v>
      </c>
      <c r="N1410" s="122" t="e">
        <f>-1*PMT(a!$E$8/12,2*$U1410*a!$E$9,$F1410-a!$E$4-$I1410,0,1)</f>
        <v>#N/A</v>
      </c>
      <c r="O1410" s="123" t="e">
        <f>-1*PMT(a!$E$8/12,2*$U1410*a!$E$9,$F1410-a!$E$4-$J1410,0,1)</f>
        <v>#N/A</v>
      </c>
      <c r="P1410" s="123" t="e">
        <f t="shared" si="239"/>
        <v>#N/A</v>
      </c>
      <c r="Q1410" s="123" t="e">
        <f t="shared" si="240"/>
        <v>#N/A</v>
      </c>
      <c r="R1410" s="114" t="e">
        <f>IF($M1410&lt;$I1410,"Error",IF(AND($K1410&gt;$J1410,$M1410&gt;$K1410),"Error",IF(AND($K1410&lt;$J1410,$M1410&gt;$J1410),"Error",-1*PMT(a!$E$8/12,2*$U1410*a!$E$9,$F1410-$M1410-a!$E$4,0,1))))</f>
        <v>#N/A</v>
      </c>
      <c r="S1410" s="32">
        <f t="shared" si="241"/>
        <v>1</v>
      </c>
      <c r="T1410" s="33" t="e">
        <f t="shared" si="242"/>
        <v>#N/A</v>
      </c>
      <c r="U1410" s="33" t="e">
        <f t="shared" si="237"/>
        <v>#N/A</v>
      </c>
      <c r="V1410" s="33" t="e">
        <f t="shared" si="243"/>
        <v>#N/A</v>
      </c>
      <c r="W1410" s="124">
        <f t="shared" si="244"/>
        <v>0</v>
      </c>
    </row>
    <row r="1411" spans="9:23" x14ac:dyDescent="0.25">
      <c r="I1411" s="31">
        <v>0</v>
      </c>
      <c r="J1411" s="121">
        <f t="shared" si="238"/>
        <v>0</v>
      </c>
      <c r="K1411" s="122" t="e">
        <f>MAX(0,($F1411-0+PV(a!$E$8/12,2*$U1411*a!$E$9,$W1411,0,1)))</f>
        <v>#N/A</v>
      </c>
      <c r="L1411" s="122" t="e">
        <f t="shared" ref="L1411:L1474" si="245">MAX(IF(K1411&gt;F1411*0.5,F1411*0.5,K1411),J1411)</f>
        <v>#N/A</v>
      </c>
      <c r="M1411" s="114" t="e">
        <f t="shared" ref="M1411:M1474" si="246">IF(OR(K1411&lt;=0,K1411&lt;J1411),J1411,MIN(K1411,F1411*50%))</f>
        <v>#N/A</v>
      </c>
      <c r="N1411" s="122" t="e">
        <f>-1*PMT(a!$E$8/12,2*$U1411*a!$E$9,$F1411-a!$E$4-$I1411,0,1)</f>
        <v>#N/A</v>
      </c>
      <c r="O1411" s="123" t="e">
        <f>-1*PMT(a!$E$8/12,2*$U1411*a!$E$9,$F1411-a!$E$4-$J1411,0,1)</f>
        <v>#N/A</v>
      </c>
      <c r="P1411" s="123" t="e">
        <f t="shared" si="239"/>
        <v>#N/A</v>
      </c>
      <c r="Q1411" s="123" t="e">
        <f t="shared" si="240"/>
        <v>#N/A</v>
      </c>
      <c r="R1411" s="114" t="e">
        <f>IF($M1411&lt;$I1411,"Error",IF(AND($K1411&gt;$J1411,$M1411&gt;$K1411),"Error",IF(AND($K1411&lt;$J1411,$M1411&gt;$J1411),"Error",-1*PMT(a!$E$8/12,2*$U1411*a!$E$9,$F1411-$M1411-a!$E$4,0,1))))</f>
        <v>#N/A</v>
      </c>
      <c r="S1411" s="32">
        <f t="shared" si="241"/>
        <v>1</v>
      </c>
      <c r="T1411" s="33" t="e">
        <f t="shared" si="242"/>
        <v>#N/A</v>
      </c>
      <c r="U1411" s="33" t="e">
        <f t="shared" si="237"/>
        <v>#N/A</v>
      </c>
      <c r="V1411" s="33" t="e">
        <f t="shared" si="243"/>
        <v>#N/A</v>
      </c>
      <c r="W1411" s="124">
        <f t="shared" si="244"/>
        <v>0</v>
      </c>
    </row>
    <row r="1412" spans="9:23" x14ac:dyDescent="0.25">
      <c r="I1412" s="31">
        <v>0</v>
      </c>
      <c r="J1412" s="121">
        <f t="shared" si="238"/>
        <v>0</v>
      </c>
      <c r="K1412" s="122" t="e">
        <f>MAX(0,($F1412-0+PV(a!$E$8/12,2*$U1412*a!$E$9,$W1412,0,1)))</f>
        <v>#N/A</v>
      </c>
      <c r="L1412" s="122" t="e">
        <f t="shared" si="245"/>
        <v>#N/A</v>
      </c>
      <c r="M1412" s="114" t="e">
        <f t="shared" si="246"/>
        <v>#N/A</v>
      </c>
      <c r="N1412" s="122" t="e">
        <f>-1*PMT(a!$E$8/12,2*$U1412*a!$E$9,$F1412-a!$E$4-$I1412,0,1)</f>
        <v>#N/A</v>
      </c>
      <c r="O1412" s="123" t="e">
        <f>-1*PMT(a!$E$8/12,2*$U1412*a!$E$9,$F1412-a!$E$4-$J1412,0,1)</f>
        <v>#N/A</v>
      </c>
      <c r="P1412" s="123" t="e">
        <f t="shared" si="239"/>
        <v>#N/A</v>
      </c>
      <c r="Q1412" s="123" t="e">
        <f t="shared" si="240"/>
        <v>#N/A</v>
      </c>
      <c r="R1412" s="114" t="e">
        <f>IF($M1412&lt;$I1412,"Error",IF(AND($K1412&gt;$J1412,$M1412&gt;$K1412),"Error",IF(AND($K1412&lt;$J1412,$M1412&gt;$J1412),"Error",-1*PMT(a!$E$8/12,2*$U1412*a!$E$9,$F1412-$M1412-a!$E$4,0,1))))</f>
        <v>#N/A</v>
      </c>
      <c r="S1412" s="32">
        <f t="shared" si="241"/>
        <v>1</v>
      </c>
      <c r="T1412" s="33" t="e">
        <f t="shared" si="242"/>
        <v>#N/A</v>
      </c>
      <c r="U1412" s="33" t="e">
        <f t="shared" si="237"/>
        <v>#N/A</v>
      </c>
      <c r="V1412" s="33" t="e">
        <f t="shared" si="243"/>
        <v>#N/A</v>
      </c>
      <c r="W1412" s="124">
        <f t="shared" si="244"/>
        <v>0</v>
      </c>
    </row>
    <row r="1413" spans="9:23" x14ac:dyDescent="0.25">
      <c r="I1413" s="31">
        <v>0</v>
      </c>
      <c r="J1413" s="121">
        <f t="shared" si="238"/>
        <v>0</v>
      </c>
      <c r="K1413" s="122" t="e">
        <f>MAX(0,($F1413-0+PV(a!$E$8/12,2*$U1413*a!$E$9,$W1413,0,1)))</f>
        <v>#N/A</v>
      </c>
      <c r="L1413" s="122" t="e">
        <f t="shared" si="245"/>
        <v>#N/A</v>
      </c>
      <c r="M1413" s="114" t="e">
        <f t="shared" si="246"/>
        <v>#N/A</v>
      </c>
      <c r="N1413" s="122" t="e">
        <f>-1*PMT(a!$E$8/12,2*$U1413*a!$E$9,$F1413-a!$E$4-$I1413,0,1)</f>
        <v>#N/A</v>
      </c>
      <c r="O1413" s="123" t="e">
        <f>-1*PMT(a!$E$8/12,2*$U1413*a!$E$9,$F1413-a!$E$4-$J1413,0,1)</f>
        <v>#N/A</v>
      </c>
      <c r="P1413" s="123" t="e">
        <f t="shared" si="239"/>
        <v>#N/A</v>
      </c>
      <c r="Q1413" s="123" t="e">
        <f t="shared" si="240"/>
        <v>#N/A</v>
      </c>
      <c r="R1413" s="114" t="e">
        <f>IF($M1413&lt;$I1413,"Error",IF(AND($K1413&gt;$J1413,$M1413&gt;$K1413),"Error",IF(AND($K1413&lt;$J1413,$M1413&gt;$J1413),"Error",-1*PMT(a!$E$8/12,2*$U1413*a!$E$9,$F1413-$M1413-a!$E$4,0,1))))</f>
        <v>#N/A</v>
      </c>
      <c r="S1413" s="32">
        <f t="shared" si="241"/>
        <v>1</v>
      </c>
      <c r="T1413" s="33" t="e">
        <f t="shared" si="242"/>
        <v>#N/A</v>
      </c>
      <c r="U1413" s="33" t="e">
        <f t="shared" si="237"/>
        <v>#N/A</v>
      </c>
      <c r="V1413" s="33" t="e">
        <f t="shared" si="243"/>
        <v>#N/A</v>
      </c>
      <c r="W1413" s="124">
        <f t="shared" si="244"/>
        <v>0</v>
      </c>
    </row>
    <row r="1414" spans="9:23" x14ac:dyDescent="0.25">
      <c r="I1414" s="31">
        <v>0</v>
      </c>
      <c r="J1414" s="121">
        <f t="shared" si="238"/>
        <v>0</v>
      </c>
      <c r="K1414" s="122" t="e">
        <f>MAX(0,($F1414-0+PV(a!$E$8/12,2*$U1414*a!$E$9,$W1414,0,1)))</f>
        <v>#N/A</v>
      </c>
      <c r="L1414" s="122" t="e">
        <f t="shared" si="245"/>
        <v>#N/A</v>
      </c>
      <c r="M1414" s="114" t="e">
        <f t="shared" si="246"/>
        <v>#N/A</v>
      </c>
      <c r="N1414" s="122" t="e">
        <f>-1*PMT(a!$E$8/12,2*$U1414*a!$E$9,$F1414-a!$E$4-$I1414,0,1)</f>
        <v>#N/A</v>
      </c>
      <c r="O1414" s="123" t="e">
        <f>-1*PMT(a!$E$8/12,2*$U1414*a!$E$9,$F1414-a!$E$4-$J1414,0,1)</f>
        <v>#N/A</v>
      </c>
      <c r="P1414" s="123" t="e">
        <f t="shared" si="239"/>
        <v>#N/A</v>
      </c>
      <c r="Q1414" s="123" t="e">
        <f t="shared" si="240"/>
        <v>#N/A</v>
      </c>
      <c r="R1414" s="114" t="e">
        <f>IF($M1414&lt;$I1414,"Error",IF(AND($K1414&gt;$J1414,$M1414&gt;$K1414),"Error",IF(AND($K1414&lt;$J1414,$M1414&gt;$J1414),"Error",-1*PMT(a!$E$8/12,2*$U1414*a!$E$9,$F1414-$M1414-a!$E$4,0,1))))</f>
        <v>#N/A</v>
      </c>
      <c r="S1414" s="32">
        <f t="shared" si="241"/>
        <v>1</v>
      </c>
      <c r="T1414" s="33" t="e">
        <f t="shared" si="242"/>
        <v>#N/A</v>
      </c>
      <c r="U1414" s="33" t="e">
        <f t="shared" si="237"/>
        <v>#N/A</v>
      </c>
      <c r="V1414" s="33" t="e">
        <f t="shared" si="243"/>
        <v>#N/A</v>
      </c>
      <c r="W1414" s="124">
        <f t="shared" si="244"/>
        <v>0</v>
      </c>
    </row>
    <row r="1415" spans="9:23" x14ac:dyDescent="0.25">
      <c r="I1415" s="31">
        <v>0</v>
      </c>
      <c r="J1415" s="121">
        <f t="shared" si="238"/>
        <v>0</v>
      </c>
      <c r="K1415" s="122" t="e">
        <f>MAX(0,($F1415-0+PV(a!$E$8/12,2*$U1415*a!$E$9,$W1415,0,1)))</f>
        <v>#N/A</v>
      </c>
      <c r="L1415" s="122" t="e">
        <f t="shared" si="245"/>
        <v>#N/A</v>
      </c>
      <c r="M1415" s="114" t="e">
        <f t="shared" si="246"/>
        <v>#N/A</v>
      </c>
      <c r="N1415" s="122" t="e">
        <f>-1*PMT(a!$E$8/12,2*$U1415*a!$E$9,$F1415-a!$E$4-$I1415,0,1)</f>
        <v>#N/A</v>
      </c>
      <c r="O1415" s="123" t="e">
        <f>-1*PMT(a!$E$8/12,2*$U1415*a!$E$9,$F1415-a!$E$4-$J1415,0,1)</f>
        <v>#N/A</v>
      </c>
      <c r="P1415" s="123" t="e">
        <f t="shared" si="239"/>
        <v>#N/A</v>
      </c>
      <c r="Q1415" s="123" t="e">
        <f t="shared" si="240"/>
        <v>#N/A</v>
      </c>
      <c r="R1415" s="114" t="e">
        <f>IF($M1415&lt;$I1415,"Error",IF(AND($K1415&gt;$J1415,$M1415&gt;$K1415),"Error",IF(AND($K1415&lt;$J1415,$M1415&gt;$J1415),"Error",-1*PMT(a!$E$8/12,2*$U1415*a!$E$9,$F1415-$M1415-a!$E$4,0,1))))</f>
        <v>#N/A</v>
      </c>
      <c r="S1415" s="32">
        <f t="shared" si="241"/>
        <v>1</v>
      </c>
      <c r="T1415" s="33" t="e">
        <f t="shared" si="242"/>
        <v>#N/A</v>
      </c>
      <c r="U1415" s="33" t="e">
        <f t="shared" si="237"/>
        <v>#N/A</v>
      </c>
      <c r="V1415" s="33" t="e">
        <f t="shared" si="243"/>
        <v>#N/A</v>
      </c>
      <c r="W1415" s="124">
        <f t="shared" si="244"/>
        <v>0</v>
      </c>
    </row>
    <row r="1416" spans="9:23" x14ac:dyDescent="0.25">
      <c r="I1416" s="31">
        <v>0</v>
      </c>
      <c r="J1416" s="121">
        <f t="shared" si="238"/>
        <v>0</v>
      </c>
      <c r="K1416" s="122" t="e">
        <f>MAX(0,($F1416-0+PV(a!$E$8/12,2*$U1416*a!$E$9,$W1416,0,1)))</f>
        <v>#N/A</v>
      </c>
      <c r="L1416" s="122" t="e">
        <f t="shared" si="245"/>
        <v>#N/A</v>
      </c>
      <c r="M1416" s="114" t="e">
        <f t="shared" si="246"/>
        <v>#N/A</v>
      </c>
      <c r="N1416" s="122" t="e">
        <f>-1*PMT(a!$E$8/12,2*$U1416*a!$E$9,$F1416-a!$E$4-$I1416,0,1)</f>
        <v>#N/A</v>
      </c>
      <c r="O1416" s="123" t="e">
        <f>-1*PMT(a!$E$8/12,2*$U1416*a!$E$9,$F1416-a!$E$4-$J1416,0,1)</f>
        <v>#N/A</v>
      </c>
      <c r="P1416" s="123" t="e">
        <f t="shared" si="239"/>
        <v>#N/A</v>
      </c>
      <c r="Q1416" s="123" t="e">
        <f t="shared" si="240"/>
        <v>#N/A</v>
      </c>
      <c r="R1416" s="114" t="e">
        <f>IF($M1416&lt;$I1416,"Error",IF(AND($K1416&gt;$J1416,$M1416&gt;$K1416),"Error",IF(AND($K1416&lt;$J1416,$M1416&gt;$J1416),"Error",-1*PMT(a!$E$8/12,2*$U1416*a!$E$9,$F1416-$M1416-a!$E$4,0,1))))</f>
        <v>#N/A</v>
      </c>
      <c r="S1416" s="32">
        <f t="shared" si="241"/>
        <v>1</v>
      </c>
      <c r="T1416" s="33" t="e">
        <f t="shared" si="242"/>
        <v>#N/A</v>
      </c>
      <c r="U1416" s="33" t="e">
        <f t="shared" ref="U1416:U1479" si="247">$T1416-(11/24)</f>
        <v>#N/A</v>
      </c>
      <c r="V1416" s="33" t="e">
        <f t="shared" si="243"/>
        <v>#N/A</v>
      </c>
      <c r="W1416" s="124">
        <f t="shared" si="244"/>
        <v>0</v>
      </c>
    </row>
    <row r="1417" spans="9:23" x14ac:dyDescent="0.25">
      <c r="I1417" s="31">
        <v>0</v>
      </c>
      <c r="J1417" s="121">
        <f t="shared" si="238"/>
        <v>0</v>
      </c>
      <c r="K1417" s="122" t="e">
        <f>MAX(0,($F1417-0+PV(a!$E$8/12,2*$U1417*a!$E$9,$W1417,0,1)))</f>
        <v>#N/A</v>
      </c>
      <c r="L1417" s="122" t="e">
        <f t="shared" si="245"/>
        <v>#N/A</v>
      </c>
      <c r="M1417" s="114" t="e">
        <f t="shared" si="246"/>
        <v>#N/A</v>
      </c>
      <c r="N1417" s="122" t="e">
        <f>-1*PMT(a!$E$8/12,2*$U1417*a!$E$9,$F1417-a!$E$4-$I1417,0,1)</f>
        <v>#N/A</v>
      </c>
      <c r="O1417" s="123" t="e">
        <f>-1*PMT(a!$E$8/12,2*$U1417*a!$E$9,$F1417-a!$E$4-$J1417,0,1)</f>
        <v>#N/A</v>
      </c>
      <c r="P1417" s="123" t="e">
        <f t="shared" si="239"/>
        <v>#N/A</v>
      </c>
      <c r="Q1417" s="123" t="e">
        <f t="shared" si="240"/>
        <v>#N/A</v>
      </c>
      <c r="R1417" s="114" t="e">
        <f>IF($M1417&lt;$I1417,"Error",IF(AND($K1417&gt;$J1417,$M1417&gt;$K1417),"Error",IF(AND($K1417&lt;$J1417,$M1417&gt;$J1417),"Error",-1*PMT(a!$E$8/12,2*$U1417*a!$E$9,$F1417-$M1417-a!$E$4,0,1))))</f>
        <v>#N/A</v>
      </c>
      <c r="S1417" s="32">
        <f t="shared" si="241"/>
        <v>1</v>
      </c>
      <c r="T1417" s="33" t="e">
        <f t="shared" si="242"/>
        <v>#N/A</v>
      </c>
      <c r="U1417" s="33" t="e">
        <f t="shared" si="247"/>
        <v>#N/A</v>
      </c>
      <c r="V1417" s="33" t="e">
        <f t="shared" si="243"/>
        <v>#N/A</v>
      </c>
      <c r="W1417" s="124">
        <f t="shared" si="244"/>
        <v>0</v>
      </c>
    </row>
    <row r="1418" spans="9:23" x14ac:dyDescent="0.25">
      <c r="I1418" s="31">
        <v>0</v>
      </c>
      <c r="J1418" s="121">
        <f t="shared" si="238"/>
        <v>0</v>
      </c>
      <c r="K1418" s="122" t="e">
        <f>MAX(0,($F1418-0+PV(a!$E$8/12,2*$U1418*a!$E$9,$W1418,0,1)))</f>
        <v>#N/A</v>
      </c>
      <c r="L1418" s="122" t="e">
        <f t="shared" si="245"/>
        <v>#N/A</v>
      </c>
      <c r="M1418" s="114" t="e">
        <f t="shared" si="246"/>
        <v>#N/A</v>
      </c>
      <c r="N1418" s="122" t="e">
        <f>-1*PMT(a!$E$8/12,2*$U1418*a!$E$9,$F1418-a!$E$4-$I1418,0,1)</f>
        <v>#N/A</v>
      </c>
      <c r="O1418" s="123" t="e">
        <f>-1*PMT(a!$E$8/12,2*$U1418*a!$E$9,$F1418-a!$E$4-$J1418,0,1)</f>
        <v>#N/A</v>
      </c>
      <c r="P1418" s="123" t="e">
        <f t="shared" si="239"/>
        <v>#N/A</v>
      </c>
      <c r="Q1418" s="123" t="e">
        <f t="shared" si="240"/>
        <v>#N/A</v>
      </c>
      <c r="R1418" s="114" t="e">
        <f>IF($M1418&lt;$I1418,"Error",IF(AND($K1418&gt;$J1418,$M1418&gt;$K1418),"Error",IF(AND($K1418&lt;$J1418,$M1418&gt;$J1418),"Error",-1*PMT(a!$E$8/12,2*$U1418*a!$E$9,$F1418-$M1418-a!$E$4,0,1))))</f>
        <v>#N/A</v>
      </c>
      <c r="S1418" s="32">
        <f t="shared" si="241"/>
        <v>1</v>
      </c>
      <c r="T1418" s="33" t="e">
        <f t="shared" si="242"/>
        <v>#N/A</v>
      </c>
      <c r="U1418" s="33" t="e">
        <f t="shared" si="247"/>
        <v>#N/A</v>
      </c>
      <c r="V1418" s="33" t="e">
        <f t="shared" si="243"/>
        <v>#N/A</v>
      </c>
      <c r="W1418" s="124">
        <f t="shared" si="244"/>
        <v>0</v>
      </c>
    </row>
    <row r="1419" spans="9:23" x14ac:dyDescent="0.25">
      <c r="I1419" s="31">
        <v>0</v>
      </c>
      <c r="J1419" s="121">
        <f t="shared" si="238"/>
        <v>0</v>
      </c>
      <c r="K1419" s="122" t="e">
        <f>MAX(0,($F1419-0+PV(a!$E$8/12,2*$U1419*a!$E$9,$W1419,0,1)))</f>
        <v>#N/A</v>
      </c>
      <c r="L1419" s="122" t="e">
        <f t="shared" si="245"/>
        <v>#N/A</v>
      </c>
      <c r="M1419" s="114" t="e">
        <f t="shared" si="246"/>
        <v>#N/A</v>
      </c>
      <c r="N1419" s="122" t="e">
        <f>-1*PMT(a!$E$8/12,2*$U1419*a!$E$9,$F1419-a!$E$4-$I1419,0,1)</f>
        <v>#N/A</v>
      </c>
      <c r="O1419" s="123" t="e">
        <f>-1*PMT(a!$E$8/12,2*$U1419*a!$E$9,$F1419-a!$E$4-$J1419,0,1)</f>
        <v>#N/A</v>
      </c>
      <c r="P1419" s="123" t="e">
        <f t="shared" si="239"/>
        <v>#N/A</v>
      </c>
      <c r="Q1419" s="123" t="e">
        <f t="shared" si="240"/>
        <v>#N/A</v>
      </c>
      <c r="R1419" s="114" t="e">
        <f>IF($M1419&lt;$I1419,"Error",IF(AND($K1419&gt;$J1419,$M1419&gt;$K1419),"Error",IF(AND($K1419&lt;$J1419,$M1419&gt;$J1419),"Error",-1*PMT(a!$E$8/12,2*$U1419*a!$E$9,$F1419-$M1419-a!$E$4,0,1))))</f>
        <v>#N/A</v>
      </c>
      <c r="S1419" s="32">
        <f t="shared" si="241"/>
        <v>1</v>
      </c>
      <c r="T1419" s="33" t="e">
        <f t="shared" si="242"/>
        <v>#N/A</v>
      </c>
      <c r="U1419" s="33" t="e">
        <f t="shared" si="247"/>
        <v>#N/A</v>
      </c>
      <c r="V1419" s="33" t="e">
        <f t="shared" si="243"/>
        <v>#N/A</v>
      </c>
      <c r="W1419" s="124">
        <f t="shared" si="244"/>
        <v>0</v>
      </c>
    </row>
    <row r="1420" spans="9:23" x14ac:dyDescent="0.25">
      <c r="I1420" s="31">
        <v>0</v>
      </c>
      <c r="J1420" s="121">
        <f t="shared" si="238"/>
        <v>0</v>
      </c>
      <c r="K1420" s="122" t="e">
        <f>MAX(0,($F1420-0+PV(a!$E$8/12,2*$U1420*a!$E$9,$W1420,0,1)))</f>
        <v>#N/A</v>
      </c>
      <c r="L1420" s="122" t="e">
        <f t="shared" si="245"/>
        <v>#N/A</v>
      </c>
      <c r="M1420" s="114" t="e">
        <f t="shared" si="246"/>
        <v>#N/A</v>
      </c>
      <c r="N1420" s="122" t="e">
        <f>-1*PMT(a!$E$8/12,2*$U1420*a!$E$9,$F1420-a!$E$4-$I1420,0,1)</f>
        <v>#N/A</v>
      </c>
      <c r="O1420" s="123" t="e">
        <f>-1*PMT(a!$E$8/12,2*$U1420*a!$E$9,$F1420-a!$E$4-$J1420,0,1)</f>
        <v>#N/A</v>
      </c>
      <c r="P1420" s="123" t="e">
        <f t="shared" si="239"/>
        <v>#N/A</v>
      </c>
      <c r="Q1420" s="123" t="e">
        <f t="shared" si="240"/>
        <v>#N/A</v>
      </c>
      <c r="R1420" s="114" t="e">
        <f>IF($M1420&lt;$I1420,"Error",IF(AND($K1420&gt;$J1420,$M1420&gt;$K1420),"Error",IF(AND($K1420&lt;$J1420,$M1420&gt;$J1420),"Error",-1*PMT(a!$E$8/12,2*$U1420*a!$E$9,$F1420-$M1420-a!$E$4,0,1))))</f>
        <v>#N/A</v>
      </c>
      <c r="S1420" s="32">
        <f t="shared" si="241"/>
        <v>1</v>
      </c>
      <c r="T1420" s="33" t="e">
        <f t="shared" si="242"/>
        <v>#N/A</v>
      </c>
      <c r="U1420" s="33" t="e">
        <f t="shared" si="247"/>
        <v>#N/A</v>
      </c>
      <c r="V1420" s="33" t="e">
        <f t="shared" si="243"/>
        <v>#N/A</v>
      </c>
      <c r="W1420" s="124">
        <f t="shared" si="244"/>
        <v>0</v>
      </c>
    </row>
    <row r="1421" spans="9:23" x14ac:dyDescent="0.25">
      <c r="I1421" s="31">
        <v>0</v>
      </c>
      <c r="J1421" s="121">
        <f t="shared" si="238"/>
        <v>0</v>
      </c>
      <c r="K1421" s="122" t="e">
        <f>MAX(0,($F1421-0+PV(a!$E$8/12,2*$U1421*a!$E$9,$W1421,0,1)))</f>
        <v>#N/A</v>
      </c>
      <c r="L1421" s="122" t="e">
        <f t="shared" si="245"/>
        <v>#N/A</v>
      </c>
      <c r="M1421" s="114" t="e">
        <f t="shared" si="246"/>
        <v>#N/A</v>
      </c>
      <c r="N1421" s="122" t="e">
        <f>-1*PMT(a!$E$8/12,2*$U1421*a!$E$9,$F1421-a!$E$4-$I1421,0,1)</f>
        <v>#N/A</v>
      </c>
      <c r="O1421" s="123" t="e">
        <f>-1*PMT(a!$E$8/12,2*$U1421*a!$E$9,$F1421-a!$E$4-$J1421,0,1)</f>
        <v>#N/A</v>
      </c>
      <c r="P1421" s="123" t="e">
        <f t="shared" si="239"/>
        <v>#N/A</v>
      </c>
      <c r="Q1421" s="123" t="e">
        <f t="shared" si="240"/>
        <v>#N/A</v>
      </c>
      <c r="R1421" s="114" t="e">
        <f>IF($M1421&lt;$I1421,"Error",IF(AND($K1421&gt;$J1421,$M1421&gt;$K1421),"Error",IF(AND($K1421&lt;$J1421,$M1421&gt;$J1421),"Error",-1*PMT(a!$E$8/12,2*$U1421*a!$E$9,$F1421-$M1421-a!$E$4,0,1))))</f>
        <v>#N/A</v>
      </c>
      <c r="S1421" s="32">
        <f t="shared" si="241"/>
        <v>1</v>
      </c>
      <c r="T1421" s="33" t="e">
        <f t="shared" si="242"/>
        <v>#N/A</v>
      </c>
      <c r="U1421" s="33" t="e">
        <f t="shared" si="247"/>
        <v>#N/A</v>
      </c>
      <c r="V1421" s="33" t="e">
        <f t="shared" si="243"/>
        <v>#N/A</v>
      </c>
      <c r="W1421" s="124">
        <f t="shared" si="244"/>
        <v>0</v>
      </c>
    </row>
    <row r="1422" spans="9:23" x14ac:dyDescent="0.25">
      <c r="I1422" s="31">
        <v>0</v>
      </c>
      <c r="J1422" s="121">
        <f t="shared" si="238"/>
        <v>0</v>
      </c>
      <c r="K1422" s="122" t="e">
        <f>MAX(0,($F1422-0+PV(a!$E$8/12,2*$U1422*a!$E$9,$W1422,0,1)))</f>
        <v>#N/A</v>
      </c>
      <c r="L1422" s="122" t="e">
        <f t="shared" si="245"/>
        <v>#N/A</v>
      </c>
      <c r="M1422" s="114" t="e">
        <f t="shared" si="246"/>
        <v>#N/A</v>
      </c>
      <c r="N1422" s="122" t="e">
        <f>-1*PMT(a!$E$8/12,2*$U1422*a!$E$9,$F1422-a!$E$4-$I1422,0,1)</f>
        <v>#N/A</v>
      </c>
      <c r="O1422" s="123" t="e">
        <f>-1*PMT(a!$E$8/12,2*$U1422*a!$E$9,$F1422-a!$E$4-$J1422,0,1)</f>
        <v>#N/A</v>
      </c>
      <c r="P1422" s="123" t="e">
        <f t="shared" si="239"/>
        <v>#N/A</v>
      </c>
      <c r="Q1422" s="123" t="e">
        <f t="shared" si="240"/>
        <v>#N/A</v>
      </c>
      <c r="R1422" s="114" t="e">
        <f>IF($M1422&lt;$I1422,"Error",IF(AND($K1422&gt;$J1422,$M1422&gt;$K1422),"Error",IF(AND($K1422&lt;$J1422,$M1422&gt;$J1422),"Error",-1*PMT(a!$E$8/12,2*$U1422*a!$E$9,$F1422-$M1422-a!$E$4,0,1))))</f>
        <v>#N/A</v>
      </c>
      <c r="S1422" s="32">
        <f t="shared" si="241"/>
        <v>1</v>
      </c>
      <c r="T1422" s="33" t="e">
        <f t="shared" si="242"/>
        <v>#N/A</v>
      </c>
      <c r="U1422" s="33" t="e">
        <f t="shared" si="247"/>
        <v>#N/A</v>
      </c>
      <c r="V1422" s="33" t="e">
        <f t="shared" si="243"/>
        <v>#N/A</v>
      </c>
      <c r="W1422" s="124">
        <f t="shared" si="244"/>
        <v>0</v>
      </c>
    </row>
    <row r="1423" spans="9:23" x14ac:dyDescent="0.25">
      <c r="I1423" s="31">
        <v>0</v>
      </c>
      <c r="J1423" s="121">
        <f t="shared" si="238"/>
        <v>0</v>
      </c>
      <c r="K1423" s="122" t="e">
        <f>MAX(0,($F1423-0+PV(a!$E$8/12,2*$U1423*a!$E$9,$W1423,0,1)))</f>
        <v>#N/A</v>
      </c>
      <c r="L1423" s="122" t="e">
        <f t="shared" si="245"/>
        <v>#N/A</v>
      </c>
      <c r="M1423" s="114" t="e">
        <f t="shared" si="246"/>
        <v>#N/A</v>
      </c>
      <c r="N1423" s="122" t="e">
        <f>-1*PMT(a!$E$8/12,2*$U1423*a!$E$9,$F1423-a!$E$4-$I1423,0,1)</f>
        <v>#N/A</v>
      </c>
      <c r="O1423" s="123" t="e">
        <f>-1*PMT(a!$E$8/12,2*$U1423*a!$E$9,$F1423-a!$E$4-$J1423,0,1)</f>
        <v>#N/A</v>
      </c>
      <c r="P1423" s="123" t="e">
        <f t="shared" si="239"/>
        <v>#N/A</v>
      </c>
      <c r="Q1423" s="123" t="e">
        <f t="shared" si="240"/>
        <v>#N/A</v>
      </c>
      <c r="R1423" s="114" t="e">
        <f>IF($M1423&lt;$I1423,"Error",IF(AND($K1423&gt;$J1423,$M1423&gt;$K1423),"Error",IF(AND($K1423&lt;$J1423,$M1423&gt;$J1423),"Error",-1*PMT(a!$E$8/12,2*$U1423*a!$E$9,$F1423-$M1423-a!$E$4,0,1))))</f>
        <v>#N/A</v>
      </c>
      <c r="S1423" s="32">
        <f t="shared" si="241"/>
        <v>1</v>
      </c>
      <c r="T1423" s="33" t="e">
        <f t="shared" si="242"/>
        <v>#N/A</v>
      </c>
      <c r="U1423" s="33" t="e">
        <f t="shared" si="247"/>
        <v>#N/A</v>
      </c>
      <c r="V1423" s="33" t="e">
        <f t="shared" si="243"/>
        <v>#N/A</v>
      </c>
      <c r="W1423" s="124">
        <f t="shared" si="244"/>
        <v>0</v>
      </c>
    </row>
    <row r="1424" spans="9:23" x14ac:dyDescent="0.25">
      <c r="I1424" s="31">
        <v>0</v>
      </c>
      <c r="J1424" s="121">
        <f t="shared" si="238"/>
        <v>0</v>
      </c>
      <c r="K1424" s="122" t="e">
        <f>MAX(0,($F1424-0+PV(a!$E$8/12,2*$U1424*a!$E$9,$W1424,0,1)))</f>
        <v>#N/A</v>
      </c>
      <c r="L1424" s="122" t="e">
        <f t="shared" si="245"/>
        <v>#N/A</v>
      </c>
      <c r="M1424" s="114" t="e">
        <f t="shared" si="246"/>
        <v>#N/A</v>
      </c>
      <c r="N1424" s="122" t="e">
        <f>-1*PMT(a!$E$8/12,2*$U1424*a!$E$9,$F1424-a!$E$4-$I1424,0,1)</f>
        <v>#N/A</v>
      </c>
      <c r="O1424" s="123" t="e">
        <f>-1*PMT(a!$E$8/12,2*$U1424*a!$E$9,$F1424-a!$E$4-$J1424,0,1)</f>
        <v>#N/A</v>
      </c>
      <c r="P1424" s="123" t="e">
        <f t="shared" si="239"/>
        <v>#N/A</v>
      </c>
      <c r="Q1424" s="123" t="e">
        <f t="shared" si="240"/>
        <v>#N/A</v>
      </c>
      <c r="R1424" s="114" t="e">
        <f>IF($M1424&lt;$I1424,"Error",IF(AND($K1424&gt;$J1424,$M1424&gt;$K1424),"Error",IF(AND($K1424&lt;$J1424,$M1424&gt;$J1424),"Error",-1*PMT(a!$E$8/12,2*$U1424*a!$E$9,$F1424-$M1424-a!$E$4,0,1))))</f>
        <v>#N/A</v>
      </c>
      <c r="S1424" s="32">
        <f t="shared" si="241"/>
        <v>1</v>
      </c>
      <c r="T1424" s="33" t="e">
        <f t="shared" si="242"/>
        <v>#N/A</v>
      </c>
      <c r="U1424" s="33" t="e">
        <f t="shared" si="247"/>
        <v>#N/A</v>
      </c>
      <c r="V1424" s="33" t="e">
        <f t="shared" si="243"/>
        <v>#N/A</v>
      </c>
      <c r="W1424" s="124">
        <f t="shared" si="244"/>
        <v>0</v>
      </c>
    </row>
    <row r="1425" spans="9:23" x14ac:dyDescent="0.25">
      <c r="I1425" s="31">
        <v>0</v>
      </c>
      <c r="J1425" s="121">
        <f t="shared" si="238"/>
        <v>0</v>
      </c>
      <c r="K1425" s="122" t="e">
        <f>MAX(0,($F1425-0+PV(a!$E$8/12,2*$U1425*a!$E$9,$W1425,0,1)))</f>
        <v>#N/A</v>
      </c>
      <c r="L1425" s="122" t="e">
        <f t="shared" si="245"/>
        <v>#N/A</v>
      </c>
      <c r="M1425" s="114" t="e">
        <f t="shared" si="246"/>
        <v>#N/A</v>
      </c>
      <c r="N1425" s="122" t="e">
        <f>-1*PMT(a!$E$8/12,2*$U1425*a!$E$9,$F1425-a!$E$4-$I1425,0,1)</f>
        <v>#N/A</v>
      </c>
      <c r="O1425" s="123" t="e">
        <f>-1*PMT(a!$E$8/12,2*$U1425*a!$E$9,$F1425-a!$E$4-$J1425,0,1)</f>
        <v>#N/A</v>
      </c>
      <c r="P1425" s="123" t="e">
        <f t="shared" si="239"/>
        <v>#N/A</v>
      </c>
      <c r="Q1425" s="123" t="e">
        <f t="shared" si="240"/>
        <v>#N/A</v>
      </c>
      <c r="R1425" s="114" t="e">
        <f>IF($M1425&lt;$I1425,"Error",IF(AND($K1425&gt;$J1425,$M1425&gt;$K1425),"Error",IF(AND($K1425&lt;$J1425,$M1425&gt;$J1425),"Error",-1*PMT(a!$E$8/12,2*$U1425*a!$E$9,$F1425-$M1425-a!$E$4,0,1))))</f>
        <v>#N/A</v>
      </c>
      <c r="S1425" s="32">
        <f t="shared" si="241"/>
        <v>1</v>
      </c>
      <c r="T1425" s="33" t="e">
        <f t="shared" si="242"/>
        <v>#N/A</v>
      </c>
      <c r="U1425" s="33" t="e">
        <f t="shared" si="247"/>
        <v>#N/A</v>
      </c>
      <c r="V1425" s="33" t="e">
        <f t="shared" si="243"/>
        <v>#N/A</v>
      </c>
      <c r="W1425" s="124">
        <f t="shared" si="244"/>
        <v>0</v>
      </c>
    </row>
    <row r="1426" spans="9:23" x14ac:dyDescent="0.25">
      <c r="I1426" s="31">
        <v>0</v>
      </c>
      <c r="J1426" s="121">
        <f t="shared" si="238"/>
        <v>0</v>
      </c>
      <c r="K1426" s="122" t="e">
        <f>MAX(0,($F1426-0+PV(a!$E$8/12,2*$U1426*a!$E$9,$W1426,0,1)))</f>
        <v>#N/A</v>
      </c>
      <c r="L1426" s="122" t="e">
        <f t="shared" si="245"/>
        <v>#N/A</v>
      </c>
      <c r="M1426" s="114" t="e">
        <f t="shared" si="246"/>
        <v>#N/A</v>
      </c>
      <c r="N1426" s="122" t="e">
        <f>-1*PMT(a!$E$8/12,2*$U1426*a!$E$9,$F1426-a!$E$4-$I1426,0,1)</f>
        <v>#N/A</v>
      </c>
      <c r="O1426" s="123" t="e">
        <f>-1*PMT(a!$E$8/12,2*$U1426*a!$E$9,$F1426-a!$E$4-$J1426,0,1)</f>
        <v>#N/A</v>
      </c>
      <c r="P1426" s="123" t="e">
        <f t="shared" si="239"/>
        <v>#N/A</v>
      </c>
      <c r="Q1426" s="123" t="e">
        <f t="shared" si="240"/>
        <v>#N/A</v>
      </c>
      <c r="R1426" s="114" t="e">
        <f>IF($M1426&lt;$I1426,"Error",IF(AND($K1426&gt;$J1426,$M1426&gt;$K1426),"Error",IF(AND($K1426&lt;$J1426,$M1426&gt;$J1426),"Error",-1*PMT(a!$E$8/12,2*$U1426*a!$E$9,$F1426-$M1426-a!$E$4,0,1))))</f>
        <v>#N/A</v>
      </c>
      <c r="S1426" s="32">
        <f t="shared" si="241"/>
        <v>1</v>
      </c>
      <c r="T1426" s="33" t="e">
        <f t="shared" si="242"/>
        <v>#N/A</v>
      </c>
      <c r="U1426" s="33" t="e">
        <f t="shared" si="247"/>
        <v>#N/A</v>
      </c>
      <c r="V1426" s="33" t="e">
        <f t="shared" si="243"/>
        <v>#N/A</v>
      </c>
      <c r="W1426" s="124">
        <f t="shared" si="244"/>
        <v>0</v>
      </c>
    </row>
    <row r="1427" spans="9:23" x14ac:dyDescent="0.25">
      <c r="I1427" s="31">
        <v>0</v>
      </c>
      <c r="J1427" s="121">
        <f t="shared" si="238"/>
        <v>0</v>
      </c>
      <c r="K1427" s="122" t="e">
        <f>MAX(0,($F1427-0+PV(a!$E$8/12,2*$U1427*a!$E$9,$W1427,0,1)))</f>
        <v>#N/A</v>
      </c>
      <c r="L1427" s="122" t="e">
        <f t="shared" si="245"/>
        <v>#N/A</v>
      </c>
      <c r="M1427" s="114" t="e">
        <f t="shared" si="246"/>
        <v>#N/A</v>
      </c>
      <c r="N1427" s="122" t="e">
        <f>-1*PMT(a!$E$8/12,2*$U1427*a!$E$9,$F1427-a!$E$4-$I1427,0,1)</f>
        <v>#N/A</v>
      </c>
      <c r="O1427" s="123" t="e">
        <f>-1*PMT(a!$E$8/12,2*$U1427*a!$E$9,$F1427-a!$E$4-$J1427,0,1)</f>
        <v>#N/A</v>
      </c>
      <c r="P1427" s="123" t="e">
        <f t="shared" si="239"/>
        <v>#N/A</v>
      </c>
      <c r="Q1427" s="123" t="e">
        <f t="shared" si="240"/>
        <v>#N/A</v>
      </c>
      <c r="R1427" s="114" t="e">
        <f>IF($M1427&lt;$I1427,"Error",IF(AND($K1427&gt;$J1427,$M1427&gt;$K1427),"Error",IF(AND($K1427&lt;$J1427,$M1427&gt;$J1427),"Error",-1*PMT(a!$E$8/12,2*$U1427*a!$E$9,$F1427-$M1427-a!$E$4,0,1))))</f>
        <v>#N/A</v>
      </c>
      <c r="S1427" s="32">
        <f t="shared" si="241"/>
        <v>1</v>
      </c>
      <c r="T1427" s="33" t="e">
        <f t="shared" si="242"/>
        <v>#N/A</v>
      </c>
      <c r="U1427" s="33" t="e">
        <f t="shared" si="247"/>
        <v>#N/A</v>
      </c>
      <c r="V1427" s="33" t="e">
        <f t="shared" si="243"/>
        <v>#N/A</v>
      </c>
      <c r="W1427" s="124">
        <f t="shared" si="244"/>
        <v>0</v>
      </c>
    </row>
    <row r="1428" spans="9:23" x14ac:dyDescent="0.25">
      <c r="I1428" s="31">
        <v>0</v>
      </c>
      <c r="J1428" s="121">
        <f t="shared" si="238"/>
        <v>0</v>
      </c>
      <c r="K1428" s="122" t="e">
        <f>MAX(0,($F1428-0+PV(a!$E$8/12,2*$U1428*a!$E$9,$W1428,0,1)))</f>
        <v>#N/A</v>
      </c>
      <c r="L1428" s="122" t="e">
        <f t="shared" si="245"/>
        <v>#N/A</v>
      </c>
      <c r="M1428" s="114" t="e">
        <f t="shared" si="246"/>
        <v>#N/A</v>
      </c>
      <c r="N1428" s="122" t="e">
        <f>-1*PMT(a!$E$8/12,2*$U1428*a!$E$9,$F1428-a!$E$4-$I1428,0,1)</f>
        <v>#N/A</v>
      </c>
      <c r="O1428" s="123" t="e">
        <f>-1*PMT(a!$E$8/12,2*$U1428*a!$E$9,$F1428-a!$E$4-$J1428,0,1)</f>
        <v>#N/A</v>
      </c>
      <c r="P1428" s="123" t="e">
        <f t="shared" si="239"/>
        <v>#N/A</v>
      </c>
      <c r="Q1428" s="123" t="e">
        <f t="shared" si="240"/>
        <v>#N/A</v>
      </c>
      <c r="R1428" s="114" t="e">
        <f>IF($M1428&lt;$I1428,"Error",IF(AND($K1428&gt;$J1428,$M1428&gt;$K1428),"Error",IF(AND($K1428&lt;$J1428,$M1428&gt;$J1428),"Error",-1*PMT(a!$E$8/12,2*$U1428*a!$E$9,$F1428-$M1428-a!$E$4,0,1))))</f>
        <v>#N/A</v>
      </c>
      <c r="S1428" s="32">
        <f t="shared" si="241"/>
        <v>1</v>
      </c>
      <c r="T1428" s="33" t="e">
        <f t="shared" si="242"/>
        <v>#N/A</v>
      </c>
      <c r="U1428" s="33" t="e">
        <f t="shared" si="247"/>
        <v>#N/A</v>
      </c>
      <c r="V1428" s="33" t="e">
        <f t="shared" si="243"/>
        <v>#N/A</v>
      </c>
      <c r="W1428" s="124">
        <f t="shared" si="244"/>
        <v>0</v>
      </c>
    </row>
    <row r="1429" spans="9:23" x14ac:dyDescent="0.25">
      <c r="I1429" s="31">
        <v>0</v>
      </c>
      <c r="J1429" s="121">
        <f t="shared" si="238"/>
        <v>0</v>
      </c>
      <c r="K1429" s="122" t="e">
        <f>MAX(0,($F1429-0+PV(a!$E$8/12,2*$U1429*a!$E$9,$W1429,0,1)))</f>
        <v>#N/A</v>
      </c>
      <c r="L1429" s="122" t="e">
        <f t="shared" si="245"/>
        <v>#N/A</v>
      </c>
      <c r="M1429" s="114" t="e">
        <f t="shared" si="246"/>
        <v>#N/A</v>
      </c>
      <c r="N1429" s="122" t="e">
        <f>-1*PMT(a!$E$8/12,2*$U1429*a!$E$9,$F1429-a!$E$4-$I1429,0,1)</f>
        <v>#N/A</v>
      </c>
      <c r="O1429" s="123" t="e">
        <f>-1*PMT(a!$E$8/12,2*$U1429*a!$E$9,$F1429-a!$E$4-$J1429,0,1)</f>
        <v>#N/A</v>
      </c>
      <c r="P1429" s="123" t="e">
        <f t="shared" si="239"/>
        <v>#N/A</v>
      </c>
      <c r="Q1429" s="123" t="e">
        <f t="shared" si="240"/>
        <v>#N/A</v>
      </c>
      <c r="R1429" s="114" t="e">
        <f>IF($M1429&lt;$I1429,"Error",IF(AND($K1429&gt;$J1429,$M1429&gt;$K1429),"Error",IF(AND($K1429&lt;$J1429,$M1429&gt;$J1429),"Error",-1*PMT(a!$E$8/12,2*$U1429*a!$E$9,$F1429-$M1429-a!$E$4,0,1))))</f>
        <v>#N/A</v>
      </c>
      <c r="S1429" s="32">
        <f t="shared" si="241"/>
        <v>1</v>
      </c>
      <c r="T1429" s="33" t="e">
        <f t="shared" si="242"/>
        <v>#N/A</v>
      </c>
      <c r="U1429" s="33" t="e">
        <f t="shared" si="247"/>
        <v>#N/A</v>
      </c>
      <c r="V1429" s="33" t="e">
        <f t="shared" si="243"/>
        <v>#N/A</v>
      </c>
      <c r="W1429" s="124">
        <f t="shared" si="244"/>
        <v>0</v>
      </c>
    </row>
    <row r="1430" spans="9:23" x14ac:dyDescent="0.25">
      <c r="I1430" s="31">
        <v>0</v>
      </c>
      <c r="J1430" s="121">
        <f t="shared" ref="J1430:J1493" si="248">F1430*0.25</f>
        <v>0</v>
      </c>
      <c r="K1430" s="122" t="e">
        <f>MAX(0,($F1430-0+PV(a!$E$8/12,2*$U1430*a!$E$9,$W1430,0,1)))</f>
        <v>#N/A</v>
      </c>
      <c r="L1430" s="122" t="e">
        <f t="shared" si="245"/>
        <v>#N/A</v>
      </c>
      <c r="M1430" s="114" t="e">
        <f t="shared" si="246"/>
        <v>#N/A</v>
      </c>
      <c r="N1430" s="122" t="e">
        <f>-1*PMT(a!$E$8/12,2*$U1430*a!$E$9,$F1430-a!$E$4-$I1430,0,1)</f>
        <v>#N/A</v>
      </c>
      <c r="O1430" s="123" t="e">
        <f>-1*PMT(a!$E$8/12,2*$U1430*a!$E$9,$F1430-a!$E$4-$J1430,0,1)</f>
        <v>#N/A</v>
      </c>
      <c r="P1430" s="123" t="e">
        <f t="shared" si="239"/>
        <v>#N/A</v>
      </c>
      <c r="Q1430" s="123" t="e">
        <f t="shared" si="240"/>
        <v>#N/A</v>
      </c>
      <c r="R1430" s="114" t="e">
        <f>IF($M1430&lt;$I1430,"Error",IF(AND($K1430&gt;$J1430,$M1430&gt;$K1430),"Error",IF(AND($K1430&lt;$J1430,$M1430&gt;$J1430),"Error",-1*PMT(a!$E$8/12,2*$U1430*a!$E$9,$F1430-$M1430-a!$E$4,0,1))))</f>
        <v>#N/A</v>
      </c>
      <c r="S1430" s="32">
        <f t="shared" si="241"/>
        <v>1</v>
      </c>
      <c r="T1430" s="33" t="e">
        <f t="shared" si="242"/>
        <v>#N/A</v>
      </c>
      <c r="U1430" s="33" t="e">
        <f t="shared" si="247"/>
        <v>#N/A</v>
      </c>
      <c r="V1430" s="33" t="e">
        <f t="shared" si="243"/>
        <v>#N/A</v>
      </c>
      <c r="W1430" s="124">
        <f t="shared" si="244"/>
        <v>0</v>
      </c>
    </row>
    <row r="1431" spans="9:23" x14ac:dyDescent="0.25">
      <c r="I1431" s="31">
        <v>0</v>
      </c>
      <c r="J1431" s="121">
        <f t="shared" si="248"/>
        <v>0</v>
      </c>
      <c r="K1431" s="122" t="e">
        <f>MAX(0,($F1431-0+PV(a!$E$8/12,2*$U1431*a!$E$9,$W1431,0,1)))</f>
        <v>#N/A</v>
      </c>
      <c r="L1431" s="122" t="e">
        <f t="shared" si="245"/>
        <v>#N/A</v>
      </c>
      <c r="M1431" s="114" t="e">
        <f t="shared" si="246"/>
        <v>#N/A</v>
      </c>
      <c r="N1431" s="122" t="e">
        <f>-1*PMT(a!$E$8/12,2*$U1431*a!$E$9,$F1431-a!$E$4-$I1431,0,1)</f>
        <v>#N/A</v>
      </c>
      <c r="O1431" s="123" t="e">
        <f>-1*PMT(a!$E$8/12,2*$U1431*a!$E$9,$F1431-a!$E$4-$J1431,0,1)</f>
        <v>#N/A</v>
      </c>
      <c r="P1431" s="123" t="e">
        <f t="shared" si="239"/>
        <v>#N/A</v>
      </c>
      <c r="Q1431" s="123" t="e">
        <f t="shared" si="240"/>
        <v>#N/A</v>
      </c>
      <c r="R1431" s="114" t="e">
        <f>IF($M1431&lt;$I1431,"Error",IF(AND($K1431&gt;$J1431,$M1431&gt;$K1431),"Error",IF(AND($K1431&lt;$J1431,$M1431&gt;$J1431),"Error",-1*PMT(a!$E$8/12,2*$U1431*a!$E$9,$F1431-$M1431-a!$E$4,0,1))))</f>
        <v>#N/A</v>
      </c>
      <c r="S1431" s="32">
        <f t="shared" si="241"/>
        <v>1</v>
      </c>
      <c r="T1431" s="33" t="e">
        <f t="shared" si="242"/>
        <v>#N/A</v>
      </c>
      <c r="U1431" s="33" t="e">
        <f t="shared" si="247"/>
        <v>#N/A</v>
      </c>
      <c r="V1431" s="33" t="e">
        <f t="shared" si="243"/>
        <v>#N/A</v>
      </c>
      <c r="W1431" s="124">
        <f t="shared" si="244"/>
        <v>0</v>
      </c>
    </row>
    <row r="1432" spans="9:23" x14ac:dyDescent="0.25">
      <c r="I1432" s="31">
        <v>0</v>
      </c>
      <c r="J1432" s="121">
        <f t="shared" si="248"/>
        <v>0</v>
      </c>
      <c r="K1432" s="122" t="e">
        <f>MAX(0,($F1432-0+PV(a!$E$8/12,2*$U1432*a!$E$9,$W1432,0,1)))</f>
        <v>#N/A</v>
      </c>
      <c r="L1432" s="122" t="e">
        <f t="shared" si="245"/>
        <v>#N/A</v>
      </c>
      <c r="M1432" s="114" t="e">
        <f t="shared" si="246"/>
        <v>#N/A</v>
      </c>
      <c r="N1432" s="122" t="e">
        <f>-1*PMT(a!$E$8/12,2*$U1432*a!$E$9,$F1432-a!$E$4-$I1432,0,1)</f>
        <v>#N/A</v>
      </c>
      <c r="O1432" s="123" t="e">
        <f>-1*PMT(a!$E$8/12,2*$U1432*a!$E$9,$F1432-a!$E$4-$J1432,0,1)</f>
        <v>#N/A</v>
      </c>
      <c r="P1432" s="123" t="e">
        <f t="shared" si="239"/>
        <v>#N/A</v>
      </c>
      <c r="Q1432" s="123" t="e">
        <f t="shared" si="240"/>
        <v>#N/A</v>
      </c>
      <c r="R1432" s="114" t="e">
        <f>IF($M1432&lt;$I1432,"Error",IF(AND($K1432&gt;$J1432,$M1432&gt;$K1432),"Error",IF(AND($K1432&lt;$J1432,$M1432&gt;$J1432),"Error",-1*PMT(a!$E$8/12,2*$U1432*a!$E$9,$F1432-$M1432-a!$E$4,0,1))))</f>
        <v>#N/A</v>
      </c>
      <c r="S1432" s="32">
        <f t="shared" si="241"/>
        <v>1</v>
      </c>
      <c r="T1432" s="33" t="e">
        <f t="shared" si="242"/>
        <v>#N/A</v>
      </c>
      <c r="U1432" s="33" t="e">
        <f t="shared" si="247"/>
        <v>#N/A</v>
      </c>
      <c r="V1432" s="33" t="e">
        <f t="shared" si="243"/>
        <v>#N/A</v>
      </c>
      <c r="W1432" s="124">
        <f t="shared" si="244"/>
        <v>0</v>
      </c>
    </row>
    <row r="1433" spans="9:23" x14ac:dyDescent="0.25">
      <c r="I1433" s="31">
        <v>0</v>
      </c>
      <c r="J1433" s="121">
        <f t="shared" si="248"/>
        <v>0</v>
      </c>
      <c r="K1433" s="122" t="e">
        <f>MAX(0,($F1433-0+PV(a!$E$8/12,2*$U1433*a!$E$9,$W1433,0,1)))</f>
        <v>#N/A</v>
      </c>
      <c r="L1433" s="122" t="e">
        <f t="shared" si="245"/>
        <v>#N/A</v>
      </c>
      <c r="M1433" s="114" t="e">
        <f t="shared" si="246"/>
        <v>#N/A</v>
      </c>
      <c r="N1433" s="122" t="e">
        <f>-1*PMT(a!$E$8/12,2*$U1433*a!$E$9,$F1433-a!$E$4-$I1433,0,1)</f>
        <v>#N/A</v>
      </c>
      <c r="O1433" s="123" t="e">
        <f>-1*PMT(a!$E$8/12,2*$U1433*a!$E$9,$F1433-a!$E$4-$J1433,0,1)</f>
        <v>#N/A</v>
      </c>
      <c r="P1433" s="123" t="e">
        <f t="shared" si="239"/>
        <v>#N/A</v>
      </c>
      <c r="Q1433" s="123" t="e">
        <f t="shared" si="240"/>
        <v>#N/A</v>
      </c>
      <c r="R1433" s="114" t="e">
        <f>IF($M1433&lt;$I1433,"Error",IF(AND($K1433&gt;$J1433,$M1433&gt;$K1433),"Error",IF(AND($K1433&lt;$J1433,$M1433&gt;$J1433),"Error",-1*PMT(a!$E$8/12,2*$U1433*a!$E$9,$F1433-$M1433-a!$E$4,0,1))))</f>
        <v>#N/A</v>
      </c>
      <c r="S1433" s="32">
        <f t="shared" si="241"/>
        <v>1</v>
      </c>
      <c r="T1433" s="33" t="e">
        <f t="shared" si="242"/>
        <v>#N/A</v>
      </c>
      <c r="U1433" s="33" t="e">
        <f t="shared" si="247"/>
        <v>#N/A</v>
      </c>
      <c r="V1433" s="33" t="e">
        <f t="shared" si="243"/>
        <v>#N/A</v>
      </c>
      <c r="W1433" s="124">
        <f t="shared" si="244"/>
        <v>0</v>
      </c>
    </row>
    <row r="1434" spans="9:23" x14ac:dyDescent="0.25">
      <c r="I1434" s="31">
        <v>0</v>
      </c>
      <c r="J1434" s="121">
        <f t="shared" si="248"/>
        <v>0</v>
      </c>
      <c r="K1434" s="122" t="e">
        <f>MAX(0,($F1434-0+PV(a!$E$8/12,2*$U1434*a!$E$9,$W1434,0,1)))</f>
        <v>#N/A</v>
      </c>
      <c r="L1434" s="122" t="e">
        <f t="shared" si="245"/>
        <v>#N/A</v>
      </c>
      <c r="M1434" s="114" t="e">
        <f t="shared" si="246"/>
        <v>#N/A</v>
      </c>
      <c r="N1434" s="122" t="e">
        <f>-1*PMT(a!$E$8/12,2*$U1434*a!$E$9,$F1434-a!$E$4-$I1434,0,1)</f>
        <v>#N/A</v>
      </c>
      <c r="O1434" s="123" t="e">
        <f>-1*PMT(a!$E$8/12,2*$U1434*a!$E$9,$F1434-a!$E$4-$J1434,0,1)</f>
        <v>#N/A</v>
      </c>
      <c r="P1434" s="123" t="e">
        <f t="shared" si="239"/>
        <v>#N/A</v>
      </c>
      <c r="Q1434" s="123" t="e">
        <f t="shared" si="240"/>
        <v>#N/A</v>
      </c>
      <c r="R1434" s="114" t="e">
        <f>IF($M1434&lt;$I1434,"Error",IF(AND($K1434&gt;$J1434,$M1434&gt;$K1434),"Error",IF(AND($K1434&lt;$J1434,$M1434&gt;$J1434),"Error",-1*PMT(a!$E$8/12,2*$U1434*a!$E$9,$F1434-$M1434-a!$E$4,0,1))))</f>
        <v>#N/A</v>
      </c>
      <c r="S1434" s="32">
        <f t="shared" si="241"/>
        <v>1</v>
      </c>
      <c r="T1434" s="33" t="e">
        <f t="shared" si="242"/>
        <v>#N/A</v>
      </c>
      <c r="U1434" s="33" t="e">
        <f t="shared" si="247"/>
        <v>#N/A</v>
      </c>
      <c r="V1434" s="33" t="e">
        <f t="shared" si="243"/>
        <v>#N/A</v>
      </c>
      <c r="W1434" s="124">
        <f t="shared" si="244"/>
        <v>0</v>
      </c>
    </row>
    <row r="1435" spans="9:23" x14ac:dyDescent="0.25">
      <c r="I1435" s="31">
        <v>0</v>
      </c>
      <c r="J1435" s="121">
        <f t="shared" si="248"/>
        <v>0</v>
      </c>
      <c r="K1435" s="122" t="e">
        <f>MAX(0,($F1435-0+PV(a!$E$8/12,2*$U1435*a!$E$9,$W1435,0,1)))</f>
        <v>#N/A</v>
      </c>
      <c r="L1435" s="122" t="e">
        <f t="shared" si="245"/>
        <v>#N/A</v>
      </c>
      <c r="M1435" s="114" t="e">
        <f t="shared" si="246"/>
        <v>#N/A</v>
      </c>
      <c r="N1435" s="122" t="e">
        <f>-1*PMT(a!$E$8/12,2*$U1435*a!$E$9,$F1435-a!$E$4-$I1435,0,1)</f>
        <v>#N/A</v>
      </c>
      <c r="O1435" s="123" t="e">
        <f>-1*PMT(a!$E$8/12,2*$U1435*a!$E$9,$F1435-a!$E$4-$J1435,0,1)</f>
        <v>#N/A</v>
      </c>
      <c r="P1435" s="123" t="e">
        <f t="shared" si="239"/>
        <v>#N/A</v>
      </c>
      <c r="Q1435" s="123" t="e">
        <f t="shared" si="240"/>
        <v>#N/A</v>
      </c>
      <c r="R1435" s="114" t="e">
        <f>IF($M1435&lt;$I1435,"Error",IF(AND($K1435&gt;$J1435,$M1435&gt;$K1435),"Error",IF(AND($K1435&lt;$J1435,$M1435&gt;$J1435),"Error",-1*PMT(a!$E$8/12,2*$U1435*a!$E$9,$F1435-$M1435-a!$E$4,0,1))))</f>
        <v>#N/A</v>
      </c>
      <c r="S1435" s="32">
        <f t="shared" si="241"/>
        <v>1</v>
      </c>
      <c r="T1435" s="33" t="e">
        <f t="shared" si="242"/>
        <v>#N/A</v>
      </c>
      <c r="U1435" s="33" t="e">
        <f t="shared" si="247"/>
        <v>#N/A</v>
      </c>
      <c r="V1435" s="33" t="e">
        <f t="shared" si="243"/>
        <v>#N/A</v>
      </c>
      <c r="W1435" s="124">
        <f t="shared" si="244"/>
        <v>0</v>
      </c>
    </row>
    <row r="1436" spans="9:23" x14ac:dyDescent="0.25">
      <c r="I1436" s="31">
        <v>0</v>
      </c>
      <c r="J1436" s="121">
        <f t="shared" si="248"/>
        <v>0</v>
      </c>
      <c r="K1436" s="122" t="e">
        <f>MAX(0,($F1436-0+PV(a!$E$8/12,2*$U1436*a!$E$9,$W1436,0,1)))</f>
        <v>#N/A</v>
      </c>
      <c r="L1436" s="122" t="e">
        <f t="shared" si="245"/>
        <v>#N/A</v>
      </c>
      <c r="M1436" s="114" t="e">
        <f t="shared" si="246"/>
        <v>#N/A</v>
      </c>
      <c r="N1436" s="122" t="e">
        <f>-1*PMT(a!$E$8/12,2*$U1436*a!$E$9,$F1436-a!$E$4-$I1436,0,1)</f>
        <v>#N/A</v>
      </c>
      <c r="O1436" s="123" t="e">
        <f>-1*PMT(a!$E$8/12,2*$U1436*a!$E$9,$F1436-a!$E$4-$J1436,0,1)</f>
        <v>#N/A</v>
      </c>
      <c r="P1436" s="123" t="e">
        <f t="shared" si="239"/>
        <v>#N/A</v>
      </c>
      <c r="Q1436" s="123" t="e">
        <f t="shared" si="240"/>
        <v>#N/A</v>
      </c>
      <c r="R1436" s="114" t="e">
        <f>IF($M1436&lt;$I1436,"Error",IF(AND($K1436&gt;$J1436,$M1436&gt;$K1436),"Error",IF(AND($K1436&lt;$J1436,$M1436&gt;$J1436),"Error",-1*PMT(a!$E$8/12,2*$U1436*a!$E$9,$F1436-$M1436-a!$E$4,0,1))))</f>
        <v>#N/A</v>
      </c>
      <c r="S1436" s="32">
        <f t="shared" si="241"/>
        <v>1</v>
      </c>
      <c r="T1436" s="33" t="e">
        <f t="shared" si="242"/>
        <v>#N/A</v>
      </c>
      <c r="U1436" s="33" t="e">
        <f t="shared" si="247"/>
        <v>#N/A</v>
      </c>
      <c r="V1436" s="33" t="e">
        <f t="shared" si="243"/>
        <v>#N/A</v>
      </c>
      <c r="W1436" s="124">
        <f t="shared" si="244"/>
        <v>0</v>
      </c>
    </row>
    <row r="1437" spans="9:23" x14ac:dyDescent="0.25">
      <c r="I1437" s="31">
        <v>0</v>
      </c>
      <c r="J1437" s="121">
        <f t="shared" si="248"/>
        <v>0</v>
      </c>
      <c r="K1437" s="122" t="e">
        <f>MAX(0,($F1437-0+PV(a!$E$8/12,2*$U1437*a!$E$9,$W1437,0,1)))</f>
        <v>#N/A</v>
      </c>
      <c r="L1437" s="122" t="e">
        <f t="shared" si="245"/>
        <v>#N/A</v>
      </c>
      <c r="M1437" s="114" t="e">
        <f t="shared" si="246"/>
        <v>#N/A</v>
      </c>
      <c r="N1437" s="122" t="e">
        <f>-1*PMT(a!$E$8/12,2*$U1437*a!$E$9,$F1437-a!$E$4-$I1437,0,1)</f>
        <v>#N/A</v>
      </c>
      <c r="O1437" s="123" t="e">
        <f>-1*PMT(a!$E$8/12,2*$U1437*a!$E$9,$F1437-a!$E$4-$J1437,0,1)</f>
        <v>#N/A</v>
      </c>
      <c r="P1437" s="123" t="e">
        <f t="shared" si="239"/>
        <v>#N/A</v>
      </c>
      <c r="Q1437" s="123" t="e">
        <f t="shared" si="240"/>
        <v>#N/A</v>
      </c>
      <c r="R1437" s="114" t="e">
        <f>IF($M1437&lt;$I1437,"Error",IF(AND($K1437&gt;$J1437,$M1437&gt;$K1437),"Error",IF(AND($K1437&lt;$J1437,$M1437&gt;$J1437),"Error",-1*PMT(a!$E$8/12,2*$U1437*a!$E$9,$F1437-$M1437-a!$E$4,0,1))))</f>
        <v>#N/A</v>
      </c>
      <c r="S1437" s="32">
        <f t="shared" si="241"/>
        <v>1</v>
      </c>
      <c r="T1437" s="33" t="e">
        <f t="shared" si="242"/>
        <v>#N/A</v>
      </c>
      <c r="U1437" s="33" t="e">
        <f t="shared" si="247"/>
        <v>#N/A</v>
      </c>
      <c r="V1437" s="33" t="e">
        <f t="shared" si="243"/>
        <v>#N/A</v>
      </c>
      <c r="W1437" s="124">
        <f t="shared" si="244"/>
        <v>0</v>
      </c>
    </row>
    <row r="1438" spans="9:23" x14ac:dyDescent="0.25">
      <c r="I1438" s="31">
        <v>0</v>
      </c>
      <c r="J1438" s="121">
        <f t="shared" si="248"/>
        <v>0</v>
      </c>
      <c r="K1438" s="122" t="e">
        <f>MAX(0,($F1438-0+PV(a!$E$8/12,2*$U1438*a!$E$9,$W1438,0,1)))</f>
        <v>#N/A</v>
      </c>
      <c r="L1438" s="122" t="e">
        <f t="shared" si="245"/>
        <v>#N/A</v>
      </c>
      <c r="M1438" s="114" t="e">
        <f t="shared" si="246"/>
        <v>#N/A</v>
      </c>
      <c r="N1438" s="122" t="e">
        <f>-1*PMT(a!$E$8/12,2*$U1438*a!$E$9,$F1438-a!$E$4-$I1438,0,1)</f>
        <v>#N/A</v>
      </c>
      <c r="O1438" s="123" t="e">
        <f>-1*PMT(a!$E$8/12,2*$U1438*a!$E$9,$F1438-a!$E$4-$J1438,0,1)</f>
        <v>#N/A</v>
      </c>
      <c r="P1438" s="123" t="e">
        <f t="shared" si="239"/>
        <v>#N/A</v>
      </c>
      <c r="Q1438" s="123" t="e">
        <f t="shared" si="240"/>
        <v>#N/A</v>
      </c>
      <c r="R1438" s="114" t="e">
        <f>IF($M1438&lt;$I1438,"Error",IF(AND($K1438&gt;$J1438,$M1438&gt;$K1438),"Error",IF(AND($K1438&lt;$J1438,$M1438&gt;$J1438),"Error",-1*PMT(a!$E$8/12,2*$U1438*a!$E$9,$F1438-$M1438-a!$E$4,0,1))))</f>
        <v>#N/A</v>
      </c>
      <c r="S1438" s="32">
        <f t="shared" si="241"/>
        <v>1</v>
      </c>
      <c r="T1438" s="33" t="e">
        <f t="shared" si="242"/>
        <v>#N/A</v>
      </c>
      <c r="U1438" s="33" t="e">
        <f t="shared" si="247"/>
        <v>#N/A</v>
      </c>
      <c r="V1438" s="33" t="e">
        <f t="shared" si="243"/>
        <v>#N/A</v>
      </c>
      <c r="W1438" s="124">
        <f t="shared" si="244"/>
        <v>0</v>
      </c>
    </row>
    <row r="1439" spans="9:23" x14ac:dyDescent="0.25">
      <c r="I1439" s="31">
        <v>0</v>
      </c>
      <c r="J1439" s="121">
        <f t="shared" si="248"/>
        <v>0</v>
      </c>
      <c r="K1439" s="122" t="e">
        <f>MAX(0,($F1439-0+PV(a!$E$8/12,2*$U1439*a!$E$9,$W1439,0,1)))</f>
        <v>#N/A</v>
      </c>
      <c r="L1439" s="122" t="e">
        <f t="shared" si="245"/>
        <v>#N/A</v>
      </c>
      <c r="M1439" s="114" t="e">
        <f t="shared" si="246"/>
        <v>#N/A</v>
      </c>
      <c r="N1439" s="122" t="e">
        <f>-1*PMT(a!$E$8/12,2*$U1439*a!$E$9,$F1439-a!$E$4-$I1439,0,1)</f>
        <v>#N/A</v>
      </c>
      <c r="O1439" s="123" t="e">
        <f>-1*PMT(a!$E$8/12,2*$U1439*a!$E$9,$F1439-a!$E$4-$J1439,0,1)</f>
        <v>#N/A</v>
      </c>
      <c r="P1439" s="123" t="e">
        <f t="shared" si="239"/>
        <v>#N/A</v>
      </c>
      <c r="Q1439" s="123" t="e">
        <f t="shared" si="240"/>
        <v>#N/A</v>
      </c>
      <c r="R1439" s="114" t="e">
        <f>IF($M1439&lt;$I1439,"Error",IF(AND($K1439&gt;$J1439,$M1439&gt;$K1439),"Error",IF(AND($K1439&lt;$J1439,$M1439&gt;$J1439),"Error",-1*PMT(a!$E$8/12,2*$U1439*a!$E$9,$F1439-$M1439-a!$E$4,0,1))))</f>
        <v>#N/A</v>
      </c>
      <c r="S1439" s="32">
        <f t="shared" si="241"/>
        <v>1</v>
      </c>
      <c r="T1439" s="33" t="e">
        <f t="shared" si="242"/>
        <v>#N/A</v>
      </c>
      <c r="U1439" s="33" t="e">
        <f t="shared" si="247"/>
        <v>#N/A</v>
      </c>
      <c r="V1439" s="33" t="e">
        <f t="shared" si="243"/>
        <v>#N/A</v>
      </c>
      <c r="W1439" s="124">
        <f t="shared" si="244"/>
        <v>0</v>
      </c>
    </row>
    <row r="1440" spans="9:23" x14ac:dyDescent="0.25">
      <c r="I1440" s="31">
        <v>0</v>
      </c>
      <c r="J1440" s="121">
        <f t="shared" si="248"/>
        <v>0</v>
      </c>
      <c r="K1440" s="122" t="e">
        <f>MAX(0,($F1440-0+PV(a!$E$8/12,2*$U1440*a!$E$9,$W1440,0,1)))</f>
        <v>#N/A</v>
      </c>
      <c r="L1440" s="122" t="e">
        <f t="shared" si="245"/>
        <v>#N/A</v>
      </c>
      <c r="M1440" s="114" t="e">
        <f t="shared" si="246"/>
        <v>#N/A</v>
      </c>
      <c r="N1440" s="122" t="e">
        <f>-1*PMT(a!$E$8/12,2*$U1440*a!$E$9,$F1440-a!$E$4-$I1440,0,1)</f>
        <v>#N/A</v>
      </c>
      <c r="O1440" s="123" t="e">
        <f>-1*PMT(a!$E$8/12,2*$U1440*a!$E$9,$F1440-a!$E$4-$J1440,0,1)</f>
        <v>#N/A</v>
      </c>
      <c r="P1440" s="123" t="e">
        <f t="shared" si="239"/>
        <v>#N/A</v>
      </c>
      <c r="Q1440" s="123" t="e">
        <f t="shared" si="240"/>
        <v>#N/A</v>
      </c>
      <c r="R1440" s="114" t="e">
        <f>IF($M1440&lt;$I1440,"Error",IF(AND($K1440&gt;$J1440,$M1440&gt;$K1440),"Error",IF(AND($K1440&lt;$J1440,$M1440&gt;$J1440),"Error",-1*PMT(a!$E$8/12,2*$U1440*a!$E$9,$F1440-$M1440-a!$E$4,0,1))))</f>
        <v>#N/A</v>
      </c>
      <c r="S1440" s="32">
        <f t="shared" si="241"/>
        <v>1</v>
      </c>
      <c r="T1440" s="33" t="e">
        <f t="shared" si="242"/>
        <v>#N/A</v>
      </c>
      <c r="U1440" s="33" t="e">
        <f t="shared" si="247"/>
        <v>#N/A</v>
      </c>
      <c r="V1440" s="33" t="e">
        <f t="shared" si="243"/>
        <v>#N/A</v>
      </c>
      <c r="W1440" s="124">
        <f t="shared" si="244"/>
        <v>0</v>
      </c>
    </row>
    <row r="1441" spans="9:23" x14ac:dyDescent="0.25">
      <c r="I1441" s="31">
        <v>0</v>
      </c>
      <c r="J1441" s="121">
        <f t="shared" si="248"/>
        <v>0</v>
      </c>
      <c r="K1441" s="122" t="e">
        <f>MAX(0,($F1441-0+PV(a!$E$8/12,2*$U1441*a!$E$9,$W1441,0,1)))</f>
        <v>#N/A</v>
      </c>
      <c r="L1441" s="122" t="e">
        <f t="shared" si="245"/>
        <v>#N/A</v>
      </c>
      <c r="M1441" s="114" t="e">
        <f t="shared" si="246"/>
        <v>#N/A</v>
      </c>
      <c r="N1441" s="122" t="e">
        <f>-1*PMT(a!$E$8/12,2*$U1441*a!$E$9,$F1441-a!$E$4-$I1441,0,1)</f>
        <v>#N/A</v>
      </c>
      <c r="O1441" s="123" t="e">
        <f>-1*PMT(a!$E$8/12,2*$U1441*a!$E$9,$F1441-a!$E$4-$J1441,0,1)</f>
        <v>#N/A</v>
      </c>
      <c r="P1441" s="123" t="e">
        <f t="shared" si="239"/>
        <v>#N/A</v>
      </c>
      <c r="Q1441" s="123" t="e">
        <f t="shared" si="240"/>
        <v>#N/A</v>
      </c>
      <c r="R1441" s="114" t="e">
        <f>IF($M1441&lt;$I1441,"Error",IF(AND($K1441&gt;$J1441,$M1441&gt;$K1441),"Error",IF(AND($K1441&lt;$J1441,$M1441&gt;$J1441),"Error",-1*PMT(a!$E$8/12,2*$U1441*a!$E$9,$F1441-$M1441-a!$E$4,0,1))))</f>
        <v>#N/A</v>
      </c>
      <c r="S1441" s="32">
        <f t="shared" si="241"/>
        <v>1</v>
      </c>
      <c r="T1441" s="33" t="e">
        <f t="shared" si="242"/>
        <v>#N/A</v>
      </c>
      <c r="U1441" s="33" t="e">
        <f t="shared" si="247"/>
        <v>#N/A</v>
      </c>
      <c r="V1441" s="33" t="e">
        <f t="shared" si="243"/>
        <v>#N/A</v>
      </c>
      <c r="W1441" s="124">
        <f t="shared" si="244"/>
        <v>0</v>
      </c>
    </row>
    <row r="1442" spans="9:23" x14ac:dyDescent="0.25">
      <c r="I1442" s="31">
        <v>0</v>
      </c>
      <c r="J1442" s="121">
        <f t="shared" si="248"/>
        <v>0</v>
      </c>
      <c r="K1442" s="122" t="e">
        <f>MAX(0,($F1442-0+PV(a!$E$8/12,2*$U1442*a!$E$9,$W1442,0,1)))</f>
        <v>#N/A</v>
      </c>
      <c r="L1442" s="122" t="e">
        <f t="shared" si="245"/>
        <v>#N/A</v>
      </c>
      <c r="M1442" s="114" t="e">
        <f t="shared" si="246"/>
        <v>#N/A</v>
      </c>
      <c r="N1442" s="122" t="e">
        <f>-1*PMT(a!$E$8/12,2*$U1442*a!$E$9,$F1442-a!$E$4-$I1442,0,1)</f>
        <v>#N/A</v>
      </c>
      <c r="O1442" s="123" t="e">
        <f>-1*PMT(a!$E$8/12,2*$U1442*a!$E$9,$F1442-a!$E$4-$J1442,0,1)</f>
        <v>#N/A</v>
      </c>
      <c r="P1442" s="123" t="e">
        <f t="shared" si="239"/>
        <v>#N/A</v>
      </c>
      <c r="Q1442" s="123" t="e">
        <f t="shared" si="240"/>
        <v>#N/A</v>
      </c>
      <c r="R1442" s="114" t="e">
        <f>IF($M1442&lt;$I1442,"Error",IF(AND($K1442&gt;$J1442,$M1442&gt;$K1442),"Error",IF(AND($K1442&lt;$J1442,$M1442&gt;$J1442),"Error",-1*PMT(a!$E$8/12,2*$U1442*a!$E$9,$F1442-$M1442-a!$E$4,0,1))))</f>
        <v>#N/A</v>
      </c>
      <c r="S1442" s="32">
        <f t="shared" si="241"/>
        <v>1</v>
      </c>
      <c r="T1442" s="33" t="e">
        <f t="shared" si="242"/>
        <v>#N/A</v>
      </c>
      <c r="U1442" s="33" t="e">
        <f t="shared" si="247"/>
        <v>#N/A</v>
      </c>
      <c r="V1442" s="33" t="e">
        <f t="shared" si="243"/>
        <v>#N/A</v>
      </c>
      <c r="W1442" s="124">
        <f t="shared" si="244"/>
        <v>0</v>
      </c>
    </row>
    <row r="1443" spans="9:23" x14ac:dyDescent="0.25">
      <c r="I1443" s="31">
        <v>0</v>
      </c>
      <c r="J1443" s="121">
        <f t="shared" si="248"/>
        <v>0</v>
      </c>
      <c r="K1443" s="122" t="e">
        <f>MAX(0,($F1443-0+PV(a!$E$8/12,2*$U1443*a!$E$9,$W1443,0,1)))</f>
        <v>#N/A</v>
      </c>
      <c r="L1443" s="122" t="e">
        <f t="shared" si="245"/>
        <v>#N/A</v>
      </c>
      <c r="M1443" s="114" t="e">
        <f t="shared" si="246"/>
        <v>#N/A</v>
      </c>
      <c r="N1443" s="122" t="e">
        <f>-1*PMT(a!$E$8/12,2*$U1443*a!$E$9,$F1443-a!$E$4-$I1443,0,1)</f>
        <v>#N/A</v>
      </c>
      <c r="O1443" s="123" t="e">
        <f>-1*PMT(a!$E$8/12,2*$U1443*a!$E$9,$F1443-a!$E$4-$J1443,0,1)</f>
        <v>#N/A</v>
      </c>
      <c r="P1443" s="123" t="e">
        <f t="shared" si="239"/>
        <v>#N/A</v>
      </c>
      <c r="Q1443" s="123" t="e">
        <f t="shared" si="240"/>
        <v>#N/A</v>
      </c>
      <c r="R1443" s="114" t="e">
        <f>IF($M1443&lt;$I1443,"Error",IF(AND($K1443&gt;$J1443,$M1443&gt;$K1443),"Error",IF(AND($K1443&lt;$J1443,$M1443&gt;$J1443),"Error",-1*PMT(a!$E$8/12,2*$U1443*a!$E$9,$F1443-$M1443-a!$E$4,0,1))))</f>
        <v>#N/A</v>
      </c>
      <c r="S1443" s="32">
        <f t="shared" si="241"/>
        <v>1</v>
      </c>
      <c r="T1443" s="33" t="e">
        <f t="shared" si="242"/>
        <v>#N/A</v>
      </c>
      <c r="U1443" s="33" t="e">
        <f t="shared" si="247"/>
        <v>#N/A</v>
      </c>
      <c r="V1443" s="33" t="e">
        <f t="shared" si="243"/>
        <v>#N/A</v>
      </c>
      <c r="W1443" s="124">
        <f t="shared" si="244"/>
        <v>0</v>
      </c>
    </row>
    <row r="1444" spans="9:23" x14ac:dyDescent="0.25">
      <c r="I1444" s="31">
        <v>0</v>
      </c>
      <c r="J1444" s="121">
        <f t="shared" si="248"/>
        <v>0</v>
      </c>
      <c r="K1444" s="122" t="e">
        <f>MAX(0,($F1444-0+PV(a!$E$8/12,2*$U1444*a!$E$9,$W1444,0,1)))</f>
        <v>#N/A</v>
      </c>
      <c r="L1444" s="122" t="e">
        <f t="shared" si="245"/>
        <v>#N/A</v>
      </c>
      <c r="M1444" s="114" t="e">
        <f t="shared" si="246"/>
        <v>#N/A</v>
      </c>
      <c r="N1444" s="122" t="e">
        <f>-1*PMT(a!$E$8/12,2*$U1444*a!$E$9,$F1444-a!$E$4-$I1444,0,1)</f>
        <v>#N/A</v>
      </c>
      <c r="O1444" s="123" t="e">
        <f>-1*PMT(a!$E$8/12,2*$U1444*a!$E$9,$F1444-a!$E$4-$J1444,0,1)</f>
        <v>#N/A</v>
      </c>
      <c r="P1444" s="123" t="e">
        <f t="shared" si="239"/>
        <v>#N/A</v>
      </c>
      <c r="Q1444" s="123" t="e">
        <f t="shared" si="240"/>
        <v>#N/A</v>
      </c>
      <c r="R1444" s="114" t="e">
        <f>IF($M1444&lt;$I1444,"Error",IF(AND($K1444&gt;$J1444,$M1444&gt;$K1444),"Error",IF(AND($K1444&lt;$J1444,$M1444&gt;$J1444),"Error",-1*PMT(a!$E$8/12,2*$U1444*a!$E$9,$F1444-$M1444-a!$E$4,0,1))))</f>
        <v>#N/A</v>
      </c>
      <c r="S1444" s="32">
        <f t="shared" si="241"/>
        <v>1</v>
      </c>
      <c r="T1444" s="33" t="e">
        <f t="shared" si="242"/>
        <v>#N/A</v>
      </c>
      <c r="U1444" s="33" t="e">
        <f t="shared" si="247"/>
        <v>#N/A</v>
      </c>
      <c r="V1444" s="33" t="e">
        <f t="shared" si="243"/>
        <v>#N/A</v>
      </c>
      <c r="W1444" s="124">
        <f t="shared" si="244"/>
        <v>0</v>
      </c>
    </row>
    <row r="1445" spans="9:23" x14ac:dyDescent="0.25">
      <c r="I1445" s="31">
        <v>0</v>
      </c>
      <c r="J1445" s="121">
        <f t="shared" si="248"/>
        <v>0</v>
      </c>
      <c r="K1445" s="122" t="e">
        <f>MAX(0,($F1445-0+PV(a!$E$8/12,2*$U1445*a!$E$9,$W1445,0,1)))</f>
        <v>#N/A</v>
      </c>
      <c r="L1445" s="122" t="e">
        <f t="shared" si="245"/>
        <v>#N/A</v>
      </c>
      <c r="M1445" s="114" t="e">
        <f t="shared" si="246"/>
        <v>#N/A</v>
      </c>
      <c r="N1445" s="122" t="e">
        <f>-1*PMT(a!$E$8/12,2*$U1445*a!$E$9,$F1445-a!$E$4-$I1445,0,1)</f>
        <v>#N/A</v>
      </c>
      <c r="O1445" s="123" t="e">
        <f>-1*PMT(a!$E$8/12,2*$U1445*a!$E$9,$F1445-a!$E$4-$J1445,0,1)</f>
        <v>#N/A</v>
      </c>
      <c r="P1445" s="123" t="e">
        <f t="shared" si="239"/>
        <v>#N/A</v>
      </c>
      <c r="Q1445" s="123" t="e">
        <f t="shared" si="240"/>
        <v>#N/A</v>
      </c>
      <c r="R1445" s="114" t="e">
        <f>IF($M1445&lt;$I1445,"Error",IF(AND($K1445&gt;$J1445,$M1445&gt;$K1445),"Error",IF(AND($K1445&lt;$J1445,$M1445&gt;$J1445),"Error",-1*PMT(a!$E$8/12,2*$U1445*a!$E$9,$F1445-$M1445-a!$E$4,0,1))))</f>
        <v>#N/A</v>
      </c>
      <c r="S1445" s="32">
        <f t="shared" si="241"/>
        <v>1</v>
      </c>
      <c r="T1445" s="33" t="e">
        <f t="shared" si="242"/>
        <v>#N/A</v>
      </c>
      <c r="U1445" s="33" t="e">
        <f t="shared" si="247"/>
        <v>#N/A</v>
      </c>
      <c r="V1445" s="33" t="e">
        <f t="shared" si="243"/>
        <v>#N/A</v>
      </c>
      <c r="W1445" s="124">
        <f t="shared" si="244"/>
        <v>0</v>
      </c>
    </row>
    <row r="1446" spans="9:23" x14ac:dyDescent="0.25">
      <c r="I1446" s="31">
        <v>0</v>
      </c>
      <c r="J1446" s="121">
        <f t="shared" si="248"/>
        <v>0</v>
      </c>
      <c r="K1446" s="122" t="e">
        <f>MAX(0,($F1446-0+PV(a!$E$8/12,2*$U1446*a!$E$9,$W1446,0,1)))</f>
        <v>#N/A</v>
      </c>
      <c r="L1446" s="122" t="e">
        <f t="shared" si="245"/>
        <v>#N/A</v>
      </c>
      <c r="M1446" s="114" t="e">
        <f t="shared" si="246"/>
        <v>#N/A</v>
      </c>
      <c r="N1446" s="122" t="e">
        <f>-1*PMT(a!$E$8/12,2*$U1446*a!$E$9,$F1446-a!$E$4-$I1446,0,1)</f>
        <v>#N/A</v>
      </c>
      <c r="O1446" s="123" t="e">
        <f>-1*PMT(a!$E$8/12,2*$U1446*a!$E$9,$F1446-a!$E$4-$J1446,0,1)</f>
        <v>#N/A</v>
      </c>
      <c r="P1446" s="123" t="e">
        <f t="shared" si="239"/>
        <v>#N/A</v>
      </c>
      <c r="Q1446" s="123" t="e">
        <f t="shared" si="240"/>
        <v>#N/A</v>
      </c>
      <c r="R1446" s="114" t="e">
        <f>IF($M1446&lt;$I1446,"Error",IF(AND($K1446&gt;$J1446,$M1446&gt;$K1446),"Error",IF(AND($K1446&lt;$J1446,$M1446&gt;$J1446),"Error",-1*PMT(a!$E$8/12,2*$U1446*a!$E$9,$F1446-$M1446-a!$E$4,0,1))))</f>
        <v>#N/A</v>
      </c>
      <c r="S1446" s="32">
        <f t="shared" si="241"/>
        <v>1</v>
      </c>
      <c r="T1446" s="33" t="e">
        <f t="shared" si="242"/>
        <v>#N/A</v>
      </c>
      <c r="U1446" s="33" t="e">
        <f t="shared" si="247"/>
        <v>#N/A</v>
      </c>
      <c r="V1446" s="33" t="e">
        <f t="shared" si="243"/>
        <v>#N/A</v>
      </c>
      <c r="W1446" s="124">
        <f t="shared" si="244"/>
        <v>0</v>
      </c>
    </row>
    <row r="1447" spans="9:23" x14ac:dyDescent="0.25">
      <c r="I1447" s="31">
        <v>0</v>
      </c>
      <c r="J1447" s="121">
        <f t="shared" si="248"/>
        <v>0</v>
      </c>
      <c r="K1447" s="122" t="e">
        <f>MAX(0,($F1447-0+PV(a!$E$8/12,2*$U1447*a!$E$9,$W1447,0,1)))</f>
        <v>#N/A</v>
      </c>
      <c r="L1447" s="122" t="e">
        <f t="shared" si="245"/>
        <v>#N/A</v>
      </c>
      <c r="M1447" s="114" t="e">
        <f t="shared" si="246"/>
        <v>#N/A</v>
      </c>
      <c r="N1447" s="122" t="e">
        <f>-1*PMT(a!$E$8/12,2*$U1447*a!$E$9,$F1447-a!$E$4-$I1447,0,1)</f>
        <v>#N/A</v>
      </c>
      <c r="O1447" s="123" t="e">
        <f>-1*PMT(a!$E$8/12,2*$U1447*a!$E$9,$F1447-a!$E$4-$J1447,0,1)</f>
        <v>#N/A</v>
      </c>
      <c r="P1447" s="123" t="e">
        <f t="shared" si="239"/>
        <v>#N/A</v>
      </c>
      <c r="Q1447" s="123" t="e">
        <f t="shared" si="240"/>
        <v>#N/A</v>
      </c>
      <c r="R1447" s="114" t="e">
        <f>IF($M1447&lt;$I1447,"Error",IF(AND($K1447&gt;$J1447,$M1447&gt;$K1447),"Error",IF(AND($K1447&lt;$J1447,$M1447&gt;$J1447),"Error",-1*PMT(a!$E$8/12,2*$U1447*a!$E$9,$F1447-$M1447-a!$E$4,0,1))))</f>
        <v>#N/A</v>
      </c>
      <c r="S1447" s="32">
        <f t="shared" si="241"/>
        <v>1</v>
      </c>
      <c r="T1447" s="33" t="e">
        <f t="shared" si="242"/>
        <v>#N/A</v>
      </c>
      <c r="U1447" s="33" t="e">
        <f t="shared" si="247"/>
        <v>#N/A</v>
      </c>
      <c r="V1447" s="33" t="e">
        <f t="shared" si="243"/>
        <v>#N/A</v>
      </c>
      <c r="W1447" s="124">
        <f t="shared" si="244"/>
        <v>0</v>
      </c>
    </row>
    <row r="1448" spans="9:23" x14ac:dyDescent="0.25">
      <c r="I1448" s="31">
        <v>0</v>
      </c>
      <c r="J1448" s="121">
        <f t="shared" si="248"/>
        <v>0</v>
      </c>
      <c r="K1448" s="122" t="e">
        <f>MAX(0,($F1448-0+PV(a!$E$8/12,2*$U1448*a!$E$9,$W1448,0,1)))</f>
        <v>#N/A</v>
      </c>
      <c r="L1448" s="122" t="e">
        <f t="shared" si="245"/>
        <v>#N/A</v>
      </c>
      <c r="M1448" s="114" t="e">
        <f t="shared" si="246"/>
        <v>#N/A</v>
      </c>
      <c r="N1448" s="122" t="e">
        <f>-1*PMT(a!$E$8/12,2*$U1448*a!$E$9,$F1448-a!$E$4-$I1448,0,1)</f>
        <v>#N/A</v>
      </c>
      <c r="O1448" s="123" t="e">
        <f>-1*PMT(a!$E$8/12,2*$U1448*a!$E$9,$F1448-a!$E$4-$J1448,0,1)</f>
        <v>#N/A</v>
      </c>
      <c r="P1448" s="123" t="e">
        <f t="shared" si="239"/>
        <v>#N/A</v>
      </c>
      <c r="Q1448" s="123" t="e">
        <f t="shared" si="240"/>
        <v>#N/A</v>
      </c>
      <c r="R1448" s="114" t="e">
        <f>IF($M1448&lt;$I1448,"Error",IF(AND($K1448&gt;$J1448,$M1448&gt;$K1448),"Error",IF(AND($K1448&lt;$J1448,$M1448&gt;$J1448),"Error",-1*PMT(a!$E$8/12,2*$U1448*a!$E$9,$F1448-$M1448-a!$E$4,0,1))))</f>
        <v>#N/A</v>
      </c>
      <c r="S1448" s="32">
        <f t="shared" si="241"/>
        <v>1</v>
      </c>
      <c r="T1448" s="33" t="e">
        <f t="shared" si="242"/>
        <v>#N/A</v>
      </c>
      <c r="U1448" s="33" t="e">
        <f t="shared" si="247"/>
        <v>#N/A</v>
      </c>
      <c r="V1448" s="33" t="e">
        <f t="shared" si="243"/>
        <v>#N/A</v>
      </c>
      <c r="W1448" s="124">
        <f t="shared" si="244"/>
        <v>0</v>
      </c>
    </row>
    <row r="1449" spans="9:23" x14ac:dyDescent="0.25">
      <c r="I1449" s="31">
        <v>0</v>
      </c>
      <c r="J1449" s="121">
        <f t="shared" si="248"/>
        <v>0</v>
      </c>
      <c r="K1449" s="122" t="e">
        <f>MAX(0,($F1449-0+PV(a!$E$8/12,2*$U1449*a!$E$9,$W1449,0,1)))</f>
        <v>#N/A</v>
      </c>
      <c r="L1449" s="122" t="e">
        <f t="shared" si="245"/>
        <v>#N/A</v>
      </c>
      <c r="M1449" s="114" t="e">
        <f t="shared" si="246"/>
        <v>#N/A</v>
      </c>
      <c r="N1449" s="122" t="e">
        <f>-1*PMT(a!$E$8/12,2*$U1449*a!$E$9,$F1449-a!$E$4-$I1449,0,1)</f>
        <v>#N/A</v>
      </c>
      <c r="O1449" s="123" t="e">
        <f>-1*PMT(a!$E$8/12,2*$U1449*a!$E$9,$F1449-a!$E$4-$J1449,0,1)</f>
        <v>#N/A</v>
      </c>
      <c r="P1449" s="123" t="e">
        <f t="shared" si="239"/>
        <v>#N/A</v>
      </c>
      <c r="Q1449" s="123" t="e">
        <f t="shared" si="240"/>
        <v>#N/A</v>
      </c>
      <c r="R1449" s="114" t="e">
        <f>IF($M1449&lt;$I1449,"Error",IF(AND($K1449&gt;$J1449,$M1449&gt;$K1449),"Error",IF(AND($K1449&lt;$J1449,$M1449&gt;$J1449),"Error",-1*PMT(a!$E$8/12,2*$U1449*a!$E$9,$F1449-$M1449-a!$E$4,0,1))))</f>
        <v>#N/A</v>
      </c>
      <c r="S1449" s="32">
        <f t="shared" si="241"/>
        <v>1</v>
      </c>
      <c r="T1449" s="33" t="e">
        <f t="shared" si="242"/>
        <v>#N/A</v>
      </c>
      <c r="U1449" s="33" t="e">
        <f t="shared" si="247"/>
        <v>#N/A</v>
      </c>
      <c r="V1449" s="33" t="e">
        <f t="shared" si="243"/>
        <v>#N/A</v>
      </c>
      <c r="W1449" s="124">
        <f t="shared" si="244"/>
        <v>0</v>
      </c>
    </row>
    <row r="1450" spans="9:23" x14ac:dyDescent="0.25">
      <c r="I1450" s="31">
        <v>0</v>
      </c>
      <c r="J1450" s="121">
        <f t="shared" si="248"/>
        <v>0</v>
      </c>
      <c r="K1450" s="122" t="e">
        <f>MAX(0,($F1450-0+PV(a!$E$8/12,2*$U1450*a!$E$9,$W1450,0,1)))</f>
        <v>#N/A</v>
      </c>
      <c r="L1450" s="122" t="e">
        <f t="shared" si="245"/>
        <v>#N/A</v>
      </c>
      <c r="M1450" s="114" t="e">
        <f t="shared" si="246"/>
        <v>#N/A</v>
      </c>
      <c r="N1450" s="122" t="e">
        <f>-1*PMT(a!$E$8/12,2*$U1450*a!$E$9,$F1450-a!$E$4-$I1450,0,1)</f>
        <v>#N/A</v>
      </c>
      <c r="O1450" s="123" t="e">
        <f>-1*PMT(a!$E$8/12,2*$U1450*a!$E$9,$F1450-a!$E$4-$J1450,0,1)</f>
        <v>#N/A</v>
      </c>
      <c r="P1450" s="123" t="e">
        <f t="shared" si="239"/>
        <v>#N/A</v>
      </c>
      <c r="Q1450" s="123" t="e">
        <f t="shared" si="240"/>
        <v>#N/A</v>
      </c>
      <c r="R1450" s="114" t="e">
        <f>IF($M1450&lt;$I1450,"Error",IF(AND($K1450&gt;$J1450,$M1450&gt;$K1450),"Error",IF(AND($K1450&lt;$J1450,$M1450&gt;$J1450),"Error",-1*PMT(a!$E$8/12,2*$U1450*a!$E$9,$F1450-$M1450-a!$E$4,0,1))))</f>
        <v>#N/A</v>
      </c>
      <c r="S1450" s="32">
        <f t="shared" si="241"/>
        <v>1</v>
      </c>
      <c r="T1450" s="33" t="e">
        <f t="shared" si="242"/>
        <v>#N/A</v>
      </c>
      <c r="U1450" s="33" t="e">
        <f t="shared" si="247"/>
        <v>#N/A</v>
      </c>
      <c r="V1450" s="33" t="e">
        <f t="shared" si="243"/>
        <v>#N/A</v>
      </c>
      <c r="W1450" s="124">
        <f t="shared" si="244"/>
        <v>0</v>
      </c>
    </row>
    <row r="1451" spans="9:23" x14ac:dyDescent="0.25">
      <c r="I1451" s="31">
        <v>0</v>
      </c>
      <c r="J1451" s="121">
        <f t="shared" si="248"/>
        <v>0</v>
      </c>
      <c r="K1451" s="122" t="e">
        <f>MAX(0,($F1451-0+PV(a!$E$8/12,2*$U1451*a!$E$9,$W1451,0,1)))</f>
        <v>#N/A</v>
      </c>
      <c r="L1451" s="122" t="e">
        <f t="shared" si="245"/>
        <v>#N/A</v>
      </c>
      <c r="M1451" s="114" t="e">
        <f t="shared" si="246"/>
        <v>#N/A</v>
      </c>
      <c r="N1451" s="122" t="e">
        <f>-1*PMT(a!$E$8/12,2*$U1451*a!$E$9,$F1451-a!$E$4-$I1451,0,1)</f>
        <v>#N/A</v>
      </c>
      <c r="O1451" s="123" t="e">
        <f>-1*PMT(a!$E$8/12,2*$U1451*a!$E$9,$F1451-a!$E$4-$J1451,0,1)</f>
        <v>#N/A</v>
      </c>
      <c r="P1451" s="123" t="e">
        <f t="shared" si="239"/>
        <v>#N/A</v>
      </c>
      <c r="Q1451" s="123" t="e">
        <f t="shared" si="240"/>
        <v>#N/A</v>
      </c>
      <c r="R1451" s="114" t="e">
        <f>IF($M1451&lt;$I1451,"Error",IF(AND($K1451&gt;$J1451,$M1451&gt;$K1451),"Error",IF(AND($K1451&lt;$J1451,$M1451&gt;$J1451),"Error",-1*PMT(a!$E$8/12,2*$U1451*a!$E$9,$F1451-$M1451-a!$E$4,0,1))))</f>
        <v>#N/A</v>
      </c>
      <c r="S1451" s="32">
        <f t="shared" si="241"/>
        <v>1</v>
      </c>
      <c r="T1451" s="33" t="e">
        <f t="shared" si="242"/>
        <v>#N/A</v>
      </c>
      <c r="U1451" s="33" t="e">
        <f t="shared" si="247"/>
        <v>#N/A</v>
      </c>
      <c r="V1451" s="33" t="e">
        <f t="shared" si="243"/>
        <v>#N/A</v>
      </c>
      <c r="W1451" s="124">
        <f t="shared" si="244"/>
        <v>0</v>
      </c>
    </row>
    <row r="1452" spans="9:23" x14ac:dyDescent="0.25">
      <c r="I1452" s="31">
        <v>0</v>
      </c>
      <c r="J1452" s="121">
        <f t="shared" si="248"/>
        <v>0</v>
      </c>
      <c r="K1452" s="122" t="e">
        <f>MAX(0,($F1452-0+PV(a!$E$8/12,2*$U1452*a!$E$9,$W1452,0,1)))</f>
        <v>#N/A</v>
      </c>
      <c r="L1452" s="122" t="e">
        <f t="shared" si="245"/>
        <v>#N/A</v>
      </c>
      <c r="M1452" s="114" t="e">
        <f t="shared" si="246"/>
        <v>#N/A</v>
      </c>
      <c r="N1452" s="122" t="e">
        <f>-1*PMT(a!$E$8/12,2*$U1452*a!$E$9,$F1452-a!$E$4-$I1452,0,1)</f>
        <v>#N/A</v>
      </c>
      <c r="O1452" s="123" t="e">
        <f>-1*PMT(a!$E$8/12,2*$U1452*a!$E$9,$F1452-a!$E$4-$J1452,0,1)</f>
        <v>#N/A</v>
      </c>
      <c r="P1452" s="123" t="e">
        <f t="shared" si="239"/>
        <v>#N/A</v>
      </c>
      <c r="Q1452" s="123" t="e">
        <f t="shared" si="240"/>
        <v>#N/A</v>
      </c>
      <c r="R1452" s="114" t="e">
        <f>IF($M1452&lt;$I1452,"Error",IF(AND($K1452&gt;$J1452,$M1452&gt;$K1452),"Error",IF(AND($K1452&lt;$J1452,$M1452&gt;$J1452),"Error",-1*PMT(a!$E$8/12,2*$U1452*a!$E$9,$F1452-$M1452-a!$E$4,0,1))))</f>
        <v>#N/A</v>
      </c>
      <c r="S1452" s="32">
        <f t="shared" si="241"/>
        <v>1</v>
      </c>
      <c r="T1452" s="33" t="e">
        <f t="shared" si="242"/>
        <v>#N/A</v>
      </c>
      <c r="U1452" s="33" t="e">
        <f t="shared" si="247"/>
        <v>#N/A</v>
      </c>
      <c r="V1452" s="33" t="e">
        <f t="shared" si="243"/>
        <v>#N/A</v>
      </c>
      <c r="W1452" s="124">
        <f t="shared" si="244"/>
        <v>0</v>
      </c>
    </row>
    <row r="1453" spans="9:23" x14ac:dyDescent="0.25">
      <c r="I1453" s="31">
        <v>0</v>
      </c>
      <c r="J1453" s="121">
        <f t="shared" si="248"/>
        <v>0</v>
      </c>
      <c r="K1453" s="122" t="e">
        <f>MAX(0,($F1453-0+PV(a!$E$8/12,2*$U1453*a!$E$9,$W1453,0,1)))</f>
        <v>#N/A</v>
      </c>
      <c r="L1453" s="122" t="e">
        <f t="shared" si="245"/>
        <v>#N/A</v>
      </c>
      <c r="M1453" s="114" t="e">
        <f t="shared" si="246"/>
        <v>#N/A</v>
      </c>
      <c r="N1453" s="122" t="e">
        <f>-1*PMT(a!$E$8/12,2*$U1453*a!$E$9,$F1453-a!$E$4-$I1453,0,1)</f>
        <v>#N/A</v>
      </c>
      <c r="O1453" s="123" t="e">
        <f>-1*PMT(a!$E$8/12,2*$U1453*a!$E$9,$F1453-a!$E$4-$J1453,0,1)</f>
        <v>#N/A</v>
      </c>
      <c r="P1453" s="123" t="e">
        <f t="shared" si="239"/>
        <v>#N/A</v>
      </c>
      <c r="Q1453" s="123" t="e">
        <f t="shared" si="240"/>
        <v>#N/A</v>
      </c>
      <c r="R1453" s="114" t="e">
        <f>IF($M1453&lt;$I1453,"Error",IF(AND($K1453&gt;$J1453,$M1453&gt;$K1453),"Error",IF(AND($K1453&lt;$J1453,$M1453&gt;$J1453),"Error",-1*PMT(a!$E$8/12,2*$U1453*a!$E$9,$F1453-$M1453-a!$E$4,0,1))))</f>
        <v>#N/A</v>
      </c>
      <c r="S1453" s="32">
        <f t="shared" si="241"/>
        <v>1</v>
      </c>
      <c r="T1453" s="33" t="e">
        <f t="shared" si="242"/>
        <v>#N/A</v>
      </c>
      <c r="U1453" s="33" t="e">
        <f t="shared" si="247"/>
        <v>#N/A</v>
      </c>
      <c r="V1453" s="33" t="e">
        <f t="shared" si="243"/>
        <v>#N/A</v>
      </c>
      <c r="W1453" s="124">
        <f t="shared" si="244"/>
        <v>0</v>
      </c>
    </row>
    <row r="1454" spans="9:23" x14ac:dyDescent="0.25">
      <c r="I1454" s="31">
        <v>0</v>
      </c>
      <c r="J1454" s="121">
        <f t="shared" si="248"/>
        <v>0</v>
      </c>
      <c r="K1454" s="122" t="e">
        <f>MAX(0,($F1454-0+PV(a!$E$8/12,2*$U1454*a!$E$9,$W1454,0,1)))</f>
        <v>#N/A</v>
      </c>
      <c r="L1454" s="122" t="e">
        <f t="shared" si="245"/>
        <v>#N/A</v>
      </c>
      <c r="M1454" s="114" t="e">
        <f t="shared" si="246"/>
        <v>#N/A</v>
      </c>
      <c r="N1454" s="122" t="e">
        <f>-1*PMT(a!$E$8/12,2*$U1454*a!$E$9,$F1454-a!$E$4-$I1454,0,1)</f>
        <v>#N/A</v>
      </c>
      <c r="O1454" s="123" t="e">
        <f>-1*PMT(a!$E$8/12,2*$U1454*a!$E$9,$F1454-a!$E$4-$J1454,0,1)</f>
        <v>#N/A</v>
      </c>
      <c r="P1454" s="123" t="e">
        <f t="shared" si="239"/>
        <v>#N/A</v>
      </c>
      <c r="Q1454" s="123" t="e">
        <f t="shared" si="240"/>
        <v>#N/A</v>
      </c>
      <c r="R1454" s="114" t="e">
        <f>IF($M1454&lt;$I1454,"Error",IF(AND($K1454&gt;$J1454,$M1454&gt;$K1454),"Error",IF(AND($K1454&lt;$J1454,$M1454&gt;$J1454),"Error",-1*PMT(a!$E$8/12,2*$U1454*a!$E$9,$F1454-$M1454-a!$E$4,0,1))))</f>
        <v>#N/A</v>
      </c>
      <c r="S1454" s="32">
        <f t="shared" si="241"/>
        <v>1</v>
      </c>
      <c r="T1454" s="33" t="e">
        <f t="shared" si="242"/>
        <v>#N/A</v>
      </c>
      <c r="U1454" s="33" t="e">
        <f t="shared" si="247"/>
        <v>#N/A</v>
      </c>
      <c r="V1454" s="33" t="e">
        <f t="shared" si="243"/>
        <v>#N/A</v>
      </c>
      <c r="W1454" s="124">
        <f t="shared" si="244"/>
        <v>0</v>
      </c>
    </row>
    <row r="1455" spans="9:23" x14ac:dyDescent="0.25">
      <c r="I1455" s="31">
        <v>0</v>
      </c>
      <c r="J1455" s="121">
        <f t="shared" si="248"/>
        <v>0</v>
      </c>
      <c r="K1455" s="122" t="e">
        <f>MAX(0,($F1455-0+PV(a!$E$8/12,2*$U1455*a!$E$9,$W1455,0,1)))</f>
        <v>#N/A</v>
      </c>
      <c r="L1455" s="122" t="e">
        <f t="shared" si="245"/>
        <v>#N/A</v>
      </c>
      <c r="M1455" s="114" t="e">
        <f t="shared" si="246"/>
        <v>#N/A</v>
      </c>
      <c r="N1455" s="122" t="e">
        <f>-1*PMT(a!$E$8/12,2*$U1455*a!$E$9,$F1455-a!$E$4-$I1455,0,1)</f>
        <v>#N/A</v>
      </c>
      <c r="O1455" s="123" t="e">
        <f>-1*PMT(a!$E$8/12,2*$U1455*a!$E$9,$F1455-a!$E$4-$J1455,0,1)</f>
        <v>#N/A</v>
      </c>
      <c r="P1455" s="123" t="e">
        <f t="shared" si="239"/>
        <v>#N/A</v>
      </c>
      <c r="Q1455" s="123" t="e">
        <f t="shared" si="240"/>
        <v>#N/A</v>
      </c>
      <c r="R1455" s="114" t="e">
        <f>IF($M1455&lt;$I1455,"Error",IF(AND($K1455&gt;$J1455,$M1455&gt;$K1455),"Error",IF(AND($K1455&lt;$J1455,$M1455&gt;$J1455),"Error",-1*PMT(a!$E$8/12,2*$U1455*a!$E$9,$F1455-$M1455-a!$E$4,0,1))))</f>
        <v>#N/A</v>
      </c>
      <c r="S1455" s="32">
        <f t="shared" si="241"/>
        <v>1</v>
      </c>
      <c r="T1455" s="33" t="e">
        <f t="shared" si="242"/>
        <v>#N/A</v>
      </c>
      <c r="U1455" s="33" t="e">
        <f t="shared" si="247"/>
        <v>#N/A</v>
      </c>
      <c r="V1455" s="33" t="e">
        <f t="shared" si="243"/>
        <v>#N/A</v>
      </c>
      <c r="W1455" s="124">
        <f t="shared" si="244"/>
        <v>0</v>
      </c>
    </row>
    <row r="1456" spans="9:23" x14ac:dyDescent="0.25">
      <c r="I1456" s="31">
        <v>0</v>
      </c>
      <c r="J1456" s="121">
        <f t="shared" si="248"/>
        <v>0</v>
      </c>
      <c r="K1456" s="122" t="e">
        <f>MAX(0,($F1456-0+PV(a!$E$8/12,2*$U1456*a!$E$9,$W1456,0,1)))</f>
        <v>#N/A</v>
      </c>
      <c r="L1456" s="122" t="e">
        <f t="shared" si="245"/>
        <v>#N/A</v>
      </c>
      <c r="M1456" s="114" t="e">
        <f t="shared" si="246"/>
        <v>#N/A</v>
      </c>
      <c r="N1456" s="122" t="e">
        <f>-1*PMT(a!$E$8/12,2*$U1456*a!$E$9,$F1456-a!$E$4-$I1456,0,1)</f>
        <v>#N/A</v>
      </c>
      <c r="O1456" s="123" t="e">
        <f>-1*PMT(a!$E$8/12,2*$U1456*a!$E$9,$F1456-a!$E$4-$J1456,0,1)</f>
        <v>#N/A</v>
      </c>
      <c r="P1456" s="123" t="e">
        <f t="shared" si="239"/>
        <v>#N/A</v>
      </c>
      <c r="Q1456" s="123" t="e">
        <f t="shared" si="240"/>
        <v>#N/A</v>
      </c>
      <c r="R1456" s="114" t="e">
        <f>IF($M1456&lt;$I1456,"Error",IF(AND($K1456&gt;$J1456,$M1456&gt;$K1456),"Error",IF(AND($K1456&lt;$J1456,$M1456&gt;$J1456),"Error",-1*PMT(a!$E$8/12,2*$U1456*a!$E$9,$F1456-$M1456-a!$E$4,0,1))))</f>
        <v>#N/A</v>
      </c>
      <c r="S1456" s="32">
        <f t="shared" si="241"/>
        <v>1</v>
      </c>
      <c r="T1456" s="33" t="e">
        <f t="shared" si="242"/>
        <v>#N/A</v>
      </c>
      <c r="U1456" s="33" t="e">
        <f t="shared" si="247"/>
        <v>#N/A</v>
      </c>
      <c r="V1456" s="33" t="e">
        <f t="shared" si="243"/>
        <v>#N/A</v>
      </c>
      <c r="W1456" s="124">
        <f t="shared" si="244"/>
        <v>0</v>
      </c>
    </row>
    <row r="1457" spans="9:23" x14ac:dyDescent="0.25">
      <c r="I1457" s="31">
        <v>0</v>
      </c>
      <c r="J1457" s="121">
        <f t="shared" si="248"/>
        <v>0</v>
      </c>
      <c r="K1457" s="122" t="e">
        <f>MAX(0,($F1457-0+PV(a!$E$8/12,2*$U1457*a!$E$9,$W1457,0,1)))</f>
        <v>#N/A</v>
      </c>
      <c r="L1457" s="122" t="e">
        <f t="shared" si="245"/>
        <v>#N/A</v>
      </c>
      <c r="M1457" s="114" t="e">
        <f t="shared" si="246"/>
        <v>#N/A</v>
      </c>
      <c r="N1457" s="122" t="e">
        <f>-1*PMT(a!$E$8/12,2*$U1457*a!$E$9,$F1457-a!$E$4-$I1457,0,1)</f>
        <v>#N/A</v>
      </c>
      <c r="O1457" s="123" t="e">
        <f>-1*PMT(a!$E$8/12,2*$U1457*a!$E$9,$F1457-a!$E$4-$J1457,0,1)</f>
        <v>#N/A</v>
      </c>
      <c r="P1457" s="123" t="e">
        <f t="shared" si="239"/>
        <v>#N/A</v>
      </c>
      <c r="Q1457" s="123" t="e">
        <f t="shared" si="240"/>
        <v>#N/A</v>
      </c>
      <c r="R1457" s="114" t="e">
        <f>IF($M1457&lt;$I1457,"Error",IF(AND($K1457&gt;$J1457,$M1457&gt;$K1457),"Error",IF(AND($K1457&lt;$J1457,$M1457&gt;$J1457),"Error",-1*PMT(a!$E$8/12,2*$U1457*a!$E$9,$F1457-$M1457-a!$E$4,0,1))))</f>
        <v>#N/A</v>
      </c>
      <c r="S1457" s="32">
        <f t="shared" si="241"/>
        <v>1</v>
      </c>
      <c r="T1457" s="33" t="e">
        <f t="shared" si="242"/>
        <v>#N/A</v>
      </c>
      <c r="U1457" s="33" t="e">
        <f t="shared" si="247"/>
        <v>#N/A</v>
      </c>
      <c r="V1457" s="33" t="e">
        <f t="shared" si="243"/>
        <v>#N/A</v>
      </c>
      <c r="W1457" s="124">
        <f t="shared" si="244"/>
        <v>0</v>
      </c>
    </row>
    <row r="1458" spans="9:23" x14ac:dyDescent="0.25">
      <c r="I1458" s="31">
        <v>0</v>
      </c>
      <c r="J1458" s="121">
        <f t="shared" si="248"/>
        <v>0</v>
      </c>
      <c r="K1458" s="122" t="e">
        <f>MAX(0,($F1458-0+PV(a!$E$8/12,2*$U1458*a!$E$9,$W1458,0,1)))</f>
        <v>#N/A</v>
      </c>
      <c r="L1458" s="122" t="e">
        <f t="shared" si="245"/>
        <v>#N/A</v>
      </c>
      <c r="M1458" s="114" t="e">
        <f t="shared" si="246"/>
        <v>#N/A</v>
      </c>
      <c r="N1458" s="122" t="e">
        <f>-1*PMT(a!$E$8/12,2*$U1458*a!$E$9,$F1458-a!$E$4-$I1458,0,1)</f>
        <v>#N/A</v>
      </c>
      <c r="O1458" s="123" t="e">
        <f>-1*PMT(a!$E$8/12,2*$U1458*a!$E$9,$F1458-a!$E$4-$J1458,0,1)</f>
        <v>#N/A</v>
      </c>
      <c r="P1458" s="123" t="e">
        <f t="shared" si="239"/>
        <v>#N/A</v>
      </c>
      <c r="Q1458" s="123" t="e">
        <f t="shared" si="240"/>
        <v>#N/A</v>
      </c>
      <c r="R1458" s="114" t="e">
        <f>IF($M1458&lt;$I1458,"Error",IF(AND($K1458&gt;$J1458,$M1458&gt;$K1458),"Error",IF(AND($K1458&lt;$J1458,$M1458&gt;$J1458),"Error",-1*PMT(a!$E$8/12,2*$U1458*a!$E$9,$F1458-$M1458-a!$E$4,0,1))))</f>
        <v>#N/A</v>
      </c>
      <c r="S1458" s="32">
        <f t="shared" si="241"/>
        <v>1</v>
      </c>
      <c r="T1458" s="33" t="e">
        <f t="shared" si="242"/>
        <v>#N/A</v>
      </c>
      <c r="U1458" s="33" t="e">
        <f t="shared" si="247"/>
        <v>#N/A</v>
      </c>
      <c r="V1458" s="33" t="e">
        <f t="shared" si="243"/>
        <v>#N/A</v>
      </c>
      <c r="W1458" s="124">
        <f t="shared" si="244"/>
        <v>0</v>
      </c>
    </row>
    <row r="1459" spans="9:23" x14ac:dyDescent="0.25">
      <c r="I1459" s="31">
        <v>0</v>
      </c>
      <c r="J1459" s="121">
        <f t="shared" si="248"/>
        <v>0</v>
      </c>
      <c r="K1459" s="122" t="e">
        <f>MAX(0,($F1459-0+PV(a!$E$8/12,2*$U1459*a!$E$9,$W1459,0,1)))</f>
        <v>#N/A</v>
      </c>
      <c r="L1459" s="122" t="e">
        <f t="shared" si="245"/>
        <v>#N/A</v>
      </c>
      <c r="M1459" s="114" t="e">
        <f t="shared" si="246"/>
        <v>#N/A</v>
      </c>
      <c r="N1459" s="122" t="e">
        <f>-1*PMT(a!$E$8/12,2*$U1459*a!$E$9,$F1459-a!$E$4-$I1459,0,1)</f>
        <v>#N/A</v>
      </c>
      <c r="O1459" s="123" t="e">
        <f>-1*PMT(a!$E$8/12,2*$U1459*a!$E$9,$F1459-a!$E$4-$J1459,0,1)</f>
        <v>#N/A</v>
      </c>
      <c r="P1459" s="123" t="e">
        <f t="shared" si="239"/>
        <v>#N/A</v>
      </c>
      <c r="Q1459" s="123" t="e">
        <f t="shared" si="240"/>
        <v>#N/A</v>
      </c>
      <c r="R1459" s="114" t="e">
        <f>IF($M1459&lt;$I1459,"Error",IF(AND($K1459&gt;$J1459,$M1459&gt;$K1459),"Error",IF(AND($K1459&lt;$J1459,$M1459&gt;$J1459),"Error",-1*PMT(a!$E$8/12,2*$U1459*a!$E$9,$F1459-$M1459-a!$E$4,0,1))))</f>
        <v>#N/A</v>
      </c>
      <c r="S1459" s="32">
        <f t="shared" si="241"/>
        <v>1</v>
      </c>
      <c r="T1459" s="33" t="e">
        <f t="shared" si="242"/>
        <v>#N/A</v>
      </c>
      <c r="U1459" s="33" t="e">
        <f t="shared" si="247"/>
        <v>#N/A</v>
      </c>
      <c r="V1459" s="33" t="e">
        <f t="shared" si="243"/>
        <v>#N/A</v>
      </c>
      <c r="W1459" s="124">
        <f t="shared" si="244"/>
        <v>0</v>
      </c>
    </row>
    <row r="1460" spans="9:23" x14ac:dyDescent="0.25">
      <c r="I1460" s="31">
        <v>0</v>
      </c>
      <c r="J1460" s="121">
        <f t="shared" si="248"/>
        <v>0</v>
      </c>
      <c r="K1460" s="122" t="e">
        <f>MAX(0,($F1460-0+PV(a!$E$8/12,2*$U1460*a!$E$9,$W1460,0,1)))</f>
        <v>#N/A</v>
      </c>
      <c r="L1460" s="122" t="e">
        <f t="shared" si="245"/>
        <v>#N/A</v>
      </c>
      <c r="M1460" s="114" t="e">
        <f t="shared" si="246"/>
        <v>#N/A</v>
      </c>
      <c r="N1460" s="122" t="e">
        <f>-1*PMT(a!$E$8/12,2*$U1460*a!$E$9,$F1460-a!$E$4-$I1460,0,1)</f>
        <v>#N/A</v>
      </c>
      <c r="O1460" s="123" t="e">
        <f>-1*PMT(a!$E$8/12,2*$U1460*a!$E$9,$F1460-a!$E$4-$J1460,0,1)</f>
        <v>#N/A</v>
      </c>
      <c r="P1460" s="123" t="e">
        <f t="shared" si="239"/>
        <v>#N/A</v>
      </c>
      <c r="Q1460" s="123" t="e">
        <f t="shared" si="240"/>
        <v>#N/A</v>
      </c>
      <c r="R1460" s="114" t="e">
        <f>IF($M1460&lt;$I1460,"Error",IF(AND($K1460&gt;$J1460,$M1460&gt;$K1460),"Error",IF(AND($K1460&lt;$J1460,$M1460&gt;$J1460),"Error",-1*PMT(a!$E$8/12,2*$U1460*a!$E$9,$F1460-$M1460-a!$E$4,0,1))))</f>
        <v>#N/A</v>
      </c>
      <c r="S1460" s="32">
        <f t="shared" si="241"/>
        <v>1</v>
      </c>
      <c r="T1460" s="33" t="e">
        <f t="shared" si="242"/>
        <v>#N/A</v>
      </c>
      <c r="U1460" s="33" t="e">
        <f t="shared" si="247"/>
        <v>#N/A</v>
      </c>
      <c r="V1460" s="33" t="e">
        <f t="shared" si="243"/>
        <v>#N/A</v>
      </c>
      <c r="W1460" s="124">
        <f t="shared" si="244"/>
        <v>0</v>
      </c>
    </row>
    <row r="1461" spans="9:23" x14ac:dyDescent="0.25">
      <c r="I1461" s="31">
        <v>0</v>
      </c>
      <c r="J1461" s="121">
        <f t="shared" si="248"/>
        <v>0</v>
      </c>
      <c r="K1461" s="122" t="e">
        <f>MAX(0,($F1461-0+PV(a!$E$8/12,2*$U1461*a!$E$9,$W1461,0,1)))</f>
        <v>#N/A</v>
      </c>
      <c r="L1461" s="122" t="e">
        <f t="shared" si="245"/>
        <v>#N/A</v>
      </c>
      <c r="M1461" s="114" t="e">
        <f t="shared" si="246"/>
        <v>#N/A</v>
      </c>
      <c r="N1461" s="122" t="e">
        <f>-1*PMT(a!$E$8/12,2*$U1461*a!$E$9,$F1461-a!$E$4-$I1461,0,1)</f>
        <v>#N/A</v>
      </c>
      <c r="O1461" s="123" t="e">
        <f>-1*PMT(a!$E$8/12,2*$U1461*a!$E$9,$F1461-a!$E$4-$J1461,0,1)</f>
        <v>#N/A</v>
      </c>
      <c r="P1461" s="123" t="e">
        <f t="shared" si="239"/>
        <v>#N/A</v>
      </c>
      <c r="Q1461" s="123" t="e">
        <f t="shared" si="240"/>
        <v>#N/A</v>
      </c>
      <c r="R1461" s="114" t="e">
        <f>IF($M1461&lt;$I1461,"Error",IF(AND($K1461&gt;$J1461,$M1461&gt;$K1461),"Error",IF(AND($K1461&lt;$J1461,$M1461&gt;$J1461),"Error",-1*PMT(a!$E$8/12,2*$U1461*a!$E$9,$F1461-$M1461-a!$E$4,0,1))))</f>
        <v>#N/A</v>
      </c>
      <c r="S1461" s="32">
        <f t="shared" si="241"/>
        <v>1</v>
      </c>
      <c r="T1461" s="33" t="e">
        <f t="shared" si="242"/>
        <v>#N/A</v>
      </c>
      <c r="U1461" s="33" t="e">
        <f t="shared" si="247"/>
        <v>#N/A</v>
      </c>
      <c r="V1461" s="33" t="e">
        <f t="shared" si="243"/>
        <v>#N/A</v>
      </c>
      <c r="W1461" s="124">
        <f t="shared" si="244"/>
        <v>0</v>
      </c>
    </row>
    <row r="1462" spans="9:23" x14ac:dyDescent="0.25">
      <c r="I1462" s="31">
        <v>0</v>
      </c>
      <c r="J1462" s="121">
        <f t="shared" si="248"/>
        <v>0</v>
      </c>
      <c r="K1462" s="122" t="e">
        <f>MAX(0,($F1462-0+PV(a!$E$8/12,2*$U1462*a!$E$9,$W1462,0,1)))</f>
        <v>#N/A</v>
      </c>
      <c r="L1462" s="122" t="e">
        <f t="shared" si="245"/>
        <v>#N/A</v>
      </c>
      <c r="M1462" s="114" t="e">
        <f t="shared" si="246"/>
        <v>#N/A</v>
      </c>
      <c r="N1462" s="122" t="e">
        <f>-1*PMT(a!$E$8/12,2*$U1462*a!$E$9,$F1462-a!$E$4-$I1462,0,1)</f>
        <v>#N/A</v>
      </c>
      <c r="O1462" s="123" t="e">
        <f>-1*PMT(a!$E$8/12,2*$U1462*a!$E$9,$F1462-a!$E$4-$J1462,0,1)</f>
        <v>#N/A</v>
      </c>
      <c r="P1462" s="123" t="e">
        <f t="shared" si="239"/>
        <v>#N/A</v>
      </c>
      <c r="Q1462" s="123" t="e">
        <f t="shared" si="240"/>
        <v>#N/A</v>
      </c>
      <c r="R1462" s="114" t="e">
        <f>IF($M1462&lt;$I1462,"Error",IF(AND($K1462&gt;$J1462,$M1462&gt;$K1462),"Error",IF(AND($K1462&lt;$J1462,$M1462&gt;$J1462),"Error",-1*PMT(a!$E$8/12,2*$U1462*a!$E$9,$F1462-$M1462-a!$E$4,0,1))))</f>
        <v>#N/A</v>
      </c>
      <c r="S1462" s="32">
        <f t="shared" si="241"/>
        <v>1</v>
      </c>
      <c r="T1462" s="33" t="e">
        <f t="shared" si="242"/>
        <v>#N/A</v>
      </c>
      <c r="U1462" s="33" t="e">
        <f t="shared" si="247"/>
        <v>#N/A</v>
      </c>
      <c r="V1462" s="33" t="e">
        <f t="shared" si="243"/>
        <v>#N/A</v>
      </c>
      <c r="W1462" s="124">
        <f t="shared" si="244"/>
        <v>0</v>
      </c>
    </row>
    <row r="1463" spans="9:23" x14ac:dyDescent="0.25">
      <c r="I1463" s="31">
        <v>0</v>
      </c>
      <c r="J1463" s="121">
        <f t="shared" si="248"/>
        <v>0</v>
      </c>
      <c r="K1463" s="122" t="e">
        <f>MAX(0,($F1463-0+PV(a!$E$8/12,2*$U1463*a!$E$9,$W1463,0,1)))</f>
        <v>#N/A</v>
      </c>
      <c r="L1463" s="122" t="e">
        <f t="shared" si="245"/>
        <v>#N/A</v>
      </c>
      <c r="M1463" s="114" t="e">
        <f t="shared" si="246"/>
        <v>#N/A</v>
      </c>
      <c r="N1463" s="122" t="e">
        <f>-1*PMT(a!$E$8/12,2*$U1463*a!$E$9,$F1463-a!$E$4-$I1463,0,1)</f>
        <v>#N/A</v>
      </c>
      <c r="O1463" s="123" t="e">
        <f>-1*PMT(a!$E$8/12,2*$U1463*a!$E$9,$F1463-a!$E$4-$J1463,0,1)</f>
        <v>#N/A</v>
      </c>
      <c r="P1463" s="123" t="e">
        <f t="shared" ref="P1463:P1526" si="249">IF(K1463=0,N1463,W1463)</f>
        <v>#N/A</v>
      </c>
      <c r="Q1463" s="123" t="e">
        <f t="shared" ref="Q1463:Q1526" si="250">IF(K1463=L1463,P1463,R1463)</f>
        <v>#N/A</v>
      </c>
      <c r="R1463" s="114" t="e">
        <f>IF($M1463&lt;$I1463,"Error",IF(AND($K1463&gt;$J1463,$M1463&gt;$K1463),"Error",IF(AND($K1463&lt;$J1463,$M1463&gt;$J1463),"Error",-1*PMT(a!$E$8/12,2*$U1463*a!$E$9,$F1463-$M1463-a!$E$4,0,1))))</f>
        <v>#N/A</v>
      </c>
      <c r="S1463" s="32">
        <f t="shared" ref="S1463:S1526" si="251">IF(E1463="F",0,1)</f>
        <v>1</v>
      </c>
      <c r="T1463" s="33" t="e">
        <f t="shared" ref="T1463:T1526" si="252">IF($S1463=1,VLOOKUP(H1463,M,11,FALSE),VLOOKUP(H1463,F,11,FALSE))</f>
        <v>#N/A</v>
      </c>
      <c r="U1463" s="33" t="e">
        <f t="shared" si="247"/>
        <v>#N/A</v>
      </c>
      <c r="V1463" s="33" t="e">
        <f t="shared" ref="V1463:V1526" si="253">+U1463*2</f>
        <v>#N/A</v>
      </c>
      <c r="W1463" s="124">
        <f t="shared" ref="W1463:W1526" si="254">+G1463/12*0.5</f>
        <v>0</v>
      </c>
    </row>
    <row r="1464" spans="9:23" x14ac:dyDescent="0.25">
      <c r="I1464" s="31">
        <v>0</v>
      </c>
      <c r="J1464" s="121">
        <f t="shared" si="248"/>
        <v>0</v>
      </c>
      <c r="K1464" s="122" t="e">
        <f>MAX(0,($F1464-0+PV(a!$E$8/12,2*$U1464*a!$E$9,$W1464,0,1)))</f>
        <v>#N/A</v>
      </c>
      <c r="L1464" s="122" t="e">
        <f t="shared" si="245"/>
        <v>#N/A</v>
      </c>
      <c r="M1464" s="114" t="e">
        <f t="shared" si="246"/>
        <v>#N/A</v>
      </c>
      <c r="N1464" s="122" t="e">
        <f>-1*PMT(a!$E$8/12,2*$U1464*a!$E$9,$F1464-a!$E$4-$I1464,0,1)</f>
        <v>#N/A</v>
      </c>
      <c r="O1464" s="123" t="e">
        <f>-1*PMT(a!$E$8/12,2*$U1464*a!$E$9,$F1464-a!$E$4-$J1464,0,1)</f>
        <v>#N/A</v>
      </c>
      <c r="P1464" s="123" t="e">
        <f t="shared" si="249"/>
        <v>#N/A</v>
      </c>
      <c r="Q1464" s="123" t="e">
        <f t="shared" si="250"/>
        <v>#N/A</v>
      </c>
      <c r="R1464" s="114" t="e">
        <f>IF($M1464&lt;$I1464,"Error",IF(AND($K1464&gt;$J1464,$M1464&gt;$K1464),"Error",IF(AND($K1464&lt;$J1464,$M1464&gt;$J1464),"Error",-1*PMT(a!$E$8/12,2*$U1464*a!$E$9,$F1464-$M1464-a!$E$4,0,1))))</f>
        <v>#N/A</v>
      </c>
      <c r="S1464" s="32">
        <f t="shared" si="251"/>
        <v>1</v>
      </c>
      <c r="T1464" s="33" t="e">
        <f t="shared" si="252"/>
        <v>#N/A</v>
      </c>
      <c r="U1464" s="33" t="e">
        <f t="shared" si="247"/>
        <v>#N/A</v>
      </c>
      <c r="V1464" s="33" t="e">
        <f t="shared" si="253"/>
        <v>#N/A</v>
      </c>
      <c r="W1464" s="124">
        <f t="shared" si="254"/>
        <v>0</v>
      </c>
    </row>
    <row r="1465" spans="9:23" x14ac:dyDescent="0.25">
      <c r="I1465" s="31">
        <v>0</v>
      </c>
      <c r="J1465" s="121">
        <f t="shared" si="248"/>
        <v>0</v>
      </c>
      <c r="K1465" s="122" t="e">
        <f>MAX(0,($F1465-0+PV(a!$E$8/12,2*$U1465*a!$E$9,$W1465,0,1)))</f>
        <v>#N/A</v>
      </c>
      <c r="L1465" s="122" t="e">
        <f t="shared" si="245"/>
        <v>#N/A</v>
      </c>
      <c r="M1465" s="114" t="e">
        <f t="shared" si="246"/>
        <v>#N/A</v>
      </c>
      <c r="N1465" s="122" t="e">
        <f>-1*PMT(a!$E$8/12,2*$U1465*a!$E$9,$F1465-a!$E$4-$I1465,0,1)</f>
        <v>#N/A</v>
      </c>
      <c r="O1465" s="123" t="e">
        <f>-1*PMT(a!$E$8/12,2*$U1465*a!$E$9,$F1465-a!$E$4-$J1465,0,1)</f>
        <v>#N/A</v>
      </c>
      <c r="P1465" s="123" t="e">
        <f t="shared" si="249"/>
        <v>#N/A</v>
      </c>
      <c r="Q1465" s="123" t="e">
        <f t="shared" si="250"/>
        <v>#N/A</v>
      </c>
      <c r="R1465" s="114" t="e">
        <f>IF($M1465&lt;$I1465,"Error",IF(AND($K1465&gt;$J1465,$M1465&gt;$K1465),"Error",IF(AND($K1465&lt;$J1465,$M1465&gt;$J1465),"Error",-1*PMT(a!$E$8/12,2*$U1465*a!$E$9,$F1465-$M1465-a!$E$4,0,1))))</f>
        <v>#N/A</v>
      </c>
      <c r="S1465" s="32">
        <f t="shared" si="251"/>
        <v>1</v>
      </c>
      <c r="T1465" s="33" t="e">
        <f t="shared" si="252"/>
        <v>#N/A</v>
      </c>
      <c r="U1465" s="33" t="e">
        <f t="shared" si="247"/>
        <v>#N/A</v>
      </c>
      <c r="V1465" s="33" t="e">
        <f t="shared" si="253"/>
        <v>#N/A</v>
      </c>
      <c r="W1465" s="124">
        <f t="shared" si="254"/>
        <v>0</v>
      </c>
    </row>
    <row r="1466" spans="9:23" x14ac:dyDescent="0.25">
      <c r="I1466" s="31">
        <v>0</v>
      </c>
      <c r="J1466" s="121">
        <f t="shared" si="248"/>
        <v>0</v>
      </c>
      <c r="K1466" s="122" t="e">
        <f>MAX(0,($F1466-0+PV(a!$E$8/12,2*$U1466*a!$E$9,$W1466,0,1)))</f>
        <v>#N/A</v>
      </c>
      <c r="L1466" s="122" t="e">
        <f t="shared" si="245"/>
        <v>#N/A</v>
      </c>
      <c r="M1466" s="114" t="e">
        <f t="shared" si="246"/>
        <v>#N/A</v>
      </c>
      <c r="N1466" s="122" t="e">
        <f>-1*PMT(a!$E$8/12,2*$U1466*a!$E$9,$F1466-a!$E$4-$I1466,0,1)</f>
        <v>#N/A</v>
      </c>
      <c r="O1466" s="123" t="e">
        <f>-1*PMT(a!$E$8/12,2*$U1466*a!$E$9,$F1466-a!$E$4-$J1466,0,1)</f>
        <v>#N/A</v>
      </c>
      <c r="P1466" s="123" t="e">
        <f t="shared" si="249"/>
        <v>#N/A</v>
      </c>
      <c r="Q1466" s="123" t="e">
        <f t="shared" si="250"/>
        <v>#N/A</v>
      </c>
      <c r="R1466" s="114" t="e">
        <f>IF($M1466&lt;$I1466,"Error",IF(AND($K1466&gt;$J1466,$M1466&gt;$K1466),"Error",IF(AND($K1466&lt;$J1466,$M1466&gt;$J1466),"Error",-1*PMT(a!$E$8/12,2*$U1466*a!$E$9,$F1466-$M1466-a!$E$4,0,1))))</f>
        <v>#N/A</v>
      </c>
      <c r="S1466" s="32">
        <f t="shared" si="251"/>
        <v>1</v>
      </c>
      <c r="T1466" s="33" t="e">
        <f t="shared" si="252"/>
        <v>#N/A</v>
      </c>
      <c r="U1466" s="33" t="e">
        <f t="shared" si="247"/>
        <v>#N/A</v>
      </c>
      <c r="V1466" s="33" t="e">
        <f t="shared" si="253"/>
        <v>#N/A</v>
      </c>
      <c r="W1466" s="124">
        <f t="shared" si="254"/>
        <v>0</v>
      </c>
    </row>
    <row r="1467" spans="9:23" x14ac:dyDescent="0.25">
      <c r="I1467" s="31">
        <v>0</v>
      </c>
      <c r="J1467" s="121">
        <f t="shared" si="248"/>
        <v>0</v>
      </c>
      <c r="K1467" s="122" t="e">
        <f>MAX(0,($F1467-0+PV(a!$E$8/12,2*$U1467*a!$E$9,$W1467,0,1)))</f>
        <v>#N/A</v>
      </c>
      <c r="L1467" s="122" t="e">
        <f t="shared" si="245"/>
        <v>#N/A</v>
      </c>
      <c r="M1467" s="114" t="e">
        <f t="shared" si="246"/>
        <v>#N/A</v>
      </c>
      <c r="N1467" s="122" t="e">
        <f>-1*PMT(a!$E$8/12,2*$U1467*a!$E$9,$F1467-a!$E$4-$I1467,0,1)</f>
        <v>#N/A</v>
      </c>
      <c r="O1467" s="123" t="e">
        <f>-1*PMT(a!$E$8/12,2*$U1467*a!$E$9,$F1467-a!$E$4-$J1467,0,1)</f>
        <v>#N/A</v>
      </c>
      <c r="P1467" s="123" t="e">
        <f t="shared" si="249"/>
        <v>#N/A</v>
      </c>
      <c r="Q1467" s="123" t="e">
        <f t="shared" si="250"/>
        <v>#N/A</v>
      </c>
      <c r="R1467" s="114" t="e">
        <f>IF($M1467&lt;$I1467,"Error",IF(AND($K1467&gt;$J1467,$M1467&gt;$K1467),"Error",IF(AND($K1467&lt;$J1467,$M1467&gt;$J1467),"Error",-1*PMT(a!$E$8/12,2*$U1467*a!$E$9,$F1467-$M1467-a!$E$4,0,1))))</f>
        <v>#N/A</v>
      </c>
      <c r="S1467" s="32">
        <f t="shared" si="251"/>
        <v>1</v>
      </c>
      <c r="T1467" s="33" t="e">
        <f t="shared" si="252"/>
        <v>#N/A</v>
      </c>
      <c r="U1467" s="33" t="e">
        <f t="shared" si="247"/>
        <v>#N/A</v>
      </c>
      <c r="V1467" s="33" t="e">
        <f t="shared" si="253"/>
        <v>#N/A</v>
      </c>
      <c r="W1467" s="124">
        <f t="shared" si="254"/>
        <v>0</v>
      </c>
    </row>
    <row r="1468" spans="9:23" x14ac:dyDescent="0.25">
      <c r="I1468" s="31">
        <v>0</v>
      </c>
      <c r="J1468" s="121">
        <f t="shared" si="248"/>
        <v>0</v>
      </c>
      <c r="K1468" s="122" t="e">
        <f>MAX(0,($F1468-0+PV(a!$E$8/12,2*$U1468*a!$E$9,$W1468,0,1)))</f>
        <v>#N/A</v>
      </c>
      <c r="L1468" s="122" t="e">
        <f t="shared" si="245"/>
        <v>#N/A</v>
      </c>
      <c r="M1468" s="114" t="e">
        <f t="shared" si="246"/>
        <v>#N/A</v>
      </c>
      <c r="N1468" s="122" t="e">
        <f>-1*PMT(a!$E$8/12,2*$U1468*a!$E$9,$F1468-a!$E$4-$I1468,0,1)</f>
        <v>#N/A</v>
      </c>
      <c r="O1468" s="123" t="e">
        <f>-1*PMT(a!$E$8/12,2*$U1468*a!$E$9,$F1468-a!$E$4-$J1468,0,1)</f>
        <v>#N/A</v>
      </c>
      <c r="P1468" s="123" t="e">
        <f t="shared" si="249"/>
        <v>#N/A</v>
      </c>
      <c r="Q1468" s="123" t="e">
        <f t="shared" si="250"/>
        <v>#N/A</v>
      </c>
      <c r="R1468" s="114" t="e">
        <f>IF($M1468&lt;$I1468,"Error",IF(AND($K1468&gt;$J1468,$M1468&gt;$K1468),"Error",IF(AND($K1468&lt;$J1468,$M1468&gt;$J1468),"Error",-1*PMT(a!$E$8/12,2*$U1468*a!$E$9,$F1468-$M1468-a!$E$4,0,1))))</f>
        <v>#N/A</v>
      </c>
      <c r="S1468" s="32">
        <f t="shared" si="251"/>
        <v>1</v>
      </c>
      <c r="T1468" s="33" t="e">
        <f t="shared" si="252"/>
        <v>#N/A</v>
      </c>
      <c r="U1468" s="33" t="e">
        <f t="shared" si="247"/>
        <v>#N/A</v>
      </c>
      <c r="V1468" s="33" t="e">
        <f t="shared" si="253"/>
        <v>#N/A</v>
      </c>
      <c r="W1468" s="124">
        <f t="shared" si="254"/>
        <v>0</v>
      </c>
    </row>
    <row r="1469" spans="9:23" x14ac:dyDescent="0.25">
      <c r="I1469" s="31">
        <v>0</v>
      </c>
      <c r="J1469" s="121">
        <f t="shared" si="248"/>
        <v>0</v>
      </c>
      <c r="K1469" s="122" t="e">
        <f>MAX(0,($F1469-0+PV(a!$E$8/12,2*$U1469*a!$E$9,$W1469,0,1)))</f>
        <v>#N/A</v>
      </c>
      <c r="L1469" s="122" t="e">
        <f t="shared" si="245"/>
        <v>#N/A</v>
      </c>
      <c r="M1469" s="114" t="e">
        <f t="shared" si="246"/>
        <v>#N/A</v>
      </c>
      <c r="N1469" s="122" t="e">
        <f>-1*PMT(a!$E$8/12,2*$U1469*a!$E$9,$F1469-a!$E$4-$I1469,0,1)</f>
        <v>#N/A</v>
      </c>
      <c r="O1469" s="123" t="e">
        <f>-1*PMT(a!$E$8/12,2*$U1469*a!$E$9,$F1469-a!$E$4-$J1469,0,1)</f>
        <v>#N/A</v>
      </c>
      <c r="P1469" s="123" t="e">
        <f t="shared" si="249"/>
        <v>#N/A</v>
      </c>
      <c r="Q1469" s="123" t="e">
        <f t="shared" si="250"/>
        <v>#N/A</v>
      </c>
      <c r="R1469" s="114" t="e">
        <f>IF($M1469&lt;$I1469,"Error",IF(AND($K1469&gt;$J1469,$M1469&gt;$K1469),"Error",IF(AND($K1469&lt;$J1469,$M1469&gt;$J1469),"Error",-1*PMT(a!$E$8/12,2*$U1469*a!$E$9,$F1469-$M1469-a!$E$4,0,1))))</f>
        <v>#N/A</v>
      </c>
      <c r="S1469" s="32">
        <f t="shared" si="251"/>
        <v>1</v>
      </c>
      <c r="T1469" s="33" t="e">
        <f t="shared" si="252"/>
        <v>#N/A</v>
      </c>
      <c r="U1469" s="33" t="e">
        <f t="shared" si="247"/>
        <v>#N/A</v>
      </c>
      <c r="V1469" s="33" t="e">
        <f t="shared" si="253"/>
        <v>#N/A</v>
      </c>
      <c r="W1469" s="124">
        <f t="shared" si="254"/>
        <v>0</v>
      </c>
    </row>
    <row r="1470" spans="9:23" x14ac:dyDescent="0.25">
      <c r="I1470" s="31">
        <v>0</v>
      </c>
      <c r="J1470" s="121">
        <f t="shared" si="248"/>
        <v>0</v>
      </c>
      <c r="K1470" s="122" t="e">
        <f>MAX(0,($F1470-0+PV(a!$E$8/12,2*$U1470*a!$E$9,$W1470,0,1)))</f>
        <v>#N/A</v>
      </c>
      <c r="L1470" s="122" t="e">
        <f t="shared" si="245"/>
        <v>#N/A</v>
      </c>
      <c r="M1470" s="114" t="e">
        <f t="shared" si="246"/>
        <v>#N/A</v>
      </c>
      <c r="N1470" s="122" t="e">
        <f>-1*PMT(a!$E$8/12,2*$U1470*a!$E$9,$F1470-a!$E$4-$I1470,0,1)</f>
        <v>#N/A</v>
      </c>
      <c r="O1470" s="123" t="e">
        <f>-1*PMT(a!$E$8/12,2*$U1470*a!$E$9,$F1470-a!$E$4-$J1470,0,1)</f>
        <v>#N/A</v>
      </c>
      <c r="P1470" s="123" t="e">
        <f t="shared" si="249"/>
        <v>#N/A</v>
      </c>
      <c r="Q1470" s="123" t="e">
        <f t="shared" si="250"/>
        <v>#N/A</v>
      </c>
      <c r="R1470" s="114" t="e">
        <f>IF($M1470&lt;$I1470,"Error",IF(AND($K1470&gt;$J1470,$M1470&gt;$K1470),"Error",IF(AND($K1470&lt;$J1470,$M1470&gt;$J1470),"Error",-1*PMT(a!$E$8/12,2*$U1470*a!$E$9,$F1470-$M1470-a!$E$4,0,1))))</f>
        <v>#N/A</v>
      </c>
      <c r="S1470" s="32">
        <f t="shared" si="251"/>
        <v>1</v>
      </c>
      <c r="T1470" s="33" t="e">
        <f t="shared" si="252"/>
        <v>#N/A</v>
      </c>
      <c r="U1470" s="33" t="e">
        <f t="shared" si="247"/>
        <v>#N/A</v>
      </c>
      <c r="V1470" s="33" t="e">
        <f t="shared" si="253"/>
        <v>#N/A</v>
      </c>
      <c r="W1470" s="124">
        <f t="shared" si="254"/>
        <v>0</v>
      </c>
    </row>
    <row r="1471" spans="9:23" x14ac:dyDescent="0.25">
      <c r="I1471" s="31">
        <v>0</v>
      </c>
      <c r="J1471" s="121">
        <f t="shared" si="248"/>
        <v>0</v>
      </c>
      <c r="K1471" s="122" t="e">
        <f>MAX(0,($F1471-0+PV(a!$E$8/12,2*$U1471*a!$E$9,$W1471,0,1)))</f>
        <v>#N/A</v>
      </c>
      <c r="L1471" s="122" t="e">
        <f t="shared" si="245"/>
        <v>#N/A</v>
      </c>
      <c r="M1471" s="114" t="e">
        <f t="shared" si="246"/>
        <v>#N/A</v>
      </c>
      <c r="N1471" s="122" t="e">
        <f>-1*PMT(a!$E$8/12,2*$U1471*a!$E$9,$F1471-a!$E$4-$I1471,0,1)</f>
        <v>#N/A</v>
      </c>
      <c r="O1471" s="123" t="e">
        <f>-1*PMT(a!$E$8/12,2*$U1471*a!$E$9,$F1471-a!$E$4-$J1471,0,1)</f>
        <v>#N/A</v>
      </c>
      <c r="P1471" s="123" t="e">
        <f t="shared" si="249"/>
        <v>#N/A</v>
      </c>
      <c r="Q1471" s="123" t="e">
        <f t="shared" si="250"/>
        <v>#N/A</v>
      </c>
      <c r="R1471" s="114" t="e">
        <f>IF($M1471&lt;$I1471,"Error",IF(AND($K1471&gt;$J1471,$M1471&gt;$K1471),"Error",IF(AND($K1471&lt;$J1471,$M1471&gt;$J1471),"Error",-1*PMT(a!$E$8/12,2*$U1471*a!$E$9,$F1471-$M1471-a!$E$4,0,1))))</f>
        <v>#N/A</v>
      </c>
      <c r="S1471" s="32">
        <f t="shared" si="251"/>
        <v>1</v>
      </c>
      <c r="T1471" s="33" t="e">
        <f t="shared" si="252"/>
        <v>#N/A</v>
      </c>
      <c r="U1471" s="33" t="e">
        <f t="shared" si="247"/>
        <v>#N/A</v>
      </c>
      <c r="V1471" s="33" t="e">
        <f t="shared" si="253"/>
        <v>#N/A</v>
      </c>
      <c r="W1471" s="124">
        <f t="shared" si="254"/>
        <v>0</v>
      </c>
    </row>
    <row r="1472" spans="9:23" x14ac:dyDescent="0.25">
      <c r="I1472" s="31">
        <v>0</v>
      </c>
      <c r="J1472" s="121">
        <f t="shared" si="248"/>
        <v>0</v>
      </c>
      <c r="K1472" s="122" t="e">
        <f>MAX(0,($F1472-0+PV(a!$E$8/12,2*$U1472*a!$E$9,$W1472,0,1)))</f>
        <v>#N/A</v>
      </c>
      <c r="L1472" s="122" t="e">
        <f t="shared" si="245"/>
        <v>#N/A</v>
      </c>
      <c r="M1472" s="114" t="e">
        <f t="shared" si="246"/>
        <v>#N/A</v>
      </c>
      <c r="N1472" s="122" t="e">
        <f>-1*PMT(a!$E$8/12,2*$U1472*a!$E$9,$F1472-a!$E$4-$I1472,0,1)</f>
        <v>#N/A</v>
      </c>
      <c r="O1472" s="123" t="e">
        <f>-1*PMT(a!$E$8/12,2*$U1472*a!$E$9,$F1472-a!$E$4-$J1472,0,1)</f>
        <v>#N/A</v>
      </c>
      <c r="P1472" s="123" t="e">
        <f t="shared" si="249"/>
        <v>#N/A</v>
      </c>
      <c r="Q1472" s="123" t="e">
        <f t="shared" si="250"/>
        <v>#N/A</v>
      </c>
      <c r="R1472" s="114" t="e">
        <f>IF($M1472&lt;$I1472,"Error",IF(AND($K1472&gt;$J1472,$M1472&gt;$K1472),"Error",IF(AND($K1472&lt;$J1472,$M1472&gt;$J1472),"Error",-1*PMT(a!$E$8/12,2*$U1472*a!$E$9,$F1472-$M1472-a!$E$4,0,1))))</f>
        <v>#N/A</v>
      </c>
      <c r="S1472" s="32">
        <f t="shared" si="251"/>
        <v>1</v>
      </c>
      <c r="T1472" s="33" t="e">
        <f t="shared" si="252"/>
        <v>#N/A</v>
      </c>
      <c r="U1472" s="33" t="e">
        <f t="shared" si="247"/>
        <v>#N/A</v>
      </c>
      <c r="V1472" s="33" t="e">
        <f t="shared" si="253"/>
        <v>#N/A</v>
      </c>
      <c r="W1472" s="124">
        <f t="shared" si="254"/>
        <v>0</v>
      </c>
    </row>
    <row r="1473" spans="9:23" x14ac:dyDescent="0.25">
      <c r="I1473" s="31">
        <v>0</v>
      </c>
      <c r="J1473" s="121">
        <f t="shared" si="248"/>
        <v>0</v>
      </c>
      <c r="K1473" s="122" t="e">
        <f>MAX(0,($F1473-0+PV(a!$E$8/12,2*$U1473*a!$E$9,$W1473,0,1)))</f>
        <v>#N/A</v>
      </c>
      <c r="L1473" s="122" t="e">
        <f t="shared" si="245"/>
        <v>#N/A</v>
      </c>
      <c r="M1473" s="114" t="e">
        <f t="shared" si="246"/>
        <v>#N/A</v>
      </c>
      <c r="N1473" s="122" t="e">
        <f>-1*PMT(a!$E$8/12,2*$U1473*a!$E$9,$F1473-a!$E$4-$I1473,0,1)</f>
        <v>#N/A</v>
      </c>
      <c r="O1473" s="123" t="e">
        <f>-1*PMT(a!$E$8/12,2*$U1473*a!$E$9,$F1473-a!$E$4-$J1473,0,1)</f>
        <v>#N/A</v>
      </c>
      <c r="P1473" s="123" t="e">
        <f t="shared" si="249"/>
        <v>#N/A</v>
      </c>
      <c r="Q1473" s="123" t="e">
        <f t="shared" si="250"/>
        <v>#N/A</v>
      </c>
      <c r="R1473" s="114" t="e">
        <f>IF($M1473&lt;$I1473,"Error",IF(AND($K1473&gt;$J1473,$M1473&gt;$K1473),"Error",IF(AND($K1473&lt;$J1473,$M1473&gt;$J1473),"Error",-1*PMT(a!$E$8/12,2*$U1473*a!$E$9,$F1473-$M1473-a!$E$4,0,1))))</f>
        <v>#N/A</v>
      </c>
      <c r="S1473" s="32">
        <f t="shared" si="251"/>
        <v>1</v>
      </c>
      <c r="T1473" s="33" t="e">
        <f t="shared" si="252"/>
        <v>#N/A</v>
      </c>
      <c r="U1473" s="33" t="e">
        <f t="shared" si="247"/>
        <v>#N/A</v>
      </c>
      <c r="V1473" s="33" t="e">
        <f t="shared" si="253"/>
        <v>#N/A</v>
      </c>
      <c r="W1473" s="124">
        <f t="shared" si="254"/>
        <v>0</v>
      </c>
    </row>
    <row r="1474" spans="9:23" x14ac:dyDescent="0.25">
      <c r="I1474" s="31">
        <v>0</v>
      </c>
      <c r="J1474" s="121">
        <f t="shared" si="248"/>
        <v>0</v>
      </c>
      <c r="K1474" s="122" t="e">
        <f>MAX(0,($F1474-0+PV(a!$E$8/12,2*$U1474*a!$E$9,$W1474,0,1)))</f>
        <v>#N/A</v>
      </c>
      <c r="L1474" s="122" t="e">
        <f t="shared" si="245"/>
        <v>#N/A</v>
      </c>
      <c r="M1474" s="114" t="e">
        <f t="shared" si="246"/>
        <v>#N/A</v>
      </c>
      <c r="N1474" s="122" t="e">
        <f>-1*PMT(a!$E$8/12,2*$U1474*a!$E$9,$F1474-a!$E$4-$I1474,0,1)</f>
        <v>#N/A</v>
      </c>
      <c r="O1474" s="123" t="e">
        <f>-1*PMT(a!$E$8/12,2*$U1474*a!$E$9,$F1474-a!$E$4-$J1474,0,1)</f>
        <v>#N/A</v>
      </c>
      <c r="P1474" s="123" t="e">
        <f t="shared" si="249"/>
        <v>#N/A</v>
      </c>
      <c r="Q1474" s="123" t="e">
        <f t="shared" si="250"/>
        <v>#N/A</v>
      </c>
      <c r="R1474" s="114" t="e">
        <f>IF($M1474&lt;$I1474,"Error",IF(AND($K1474&gt;$J1474,$M1474&gt;$K1474),"Error",IF(AND($K1474&lt;$J1474,$M1474&gt;$J1474),"Error",-1*PMT(a!$E$8/12,2*$U1474*a!$E$9,$F1474-$M1474-a!$E$4,0,1))))</f>
        <v>#N/A</v>
      </c>
      <c r="S1474" s="32">
        <f t="shared" si="251"/>
        <v>1</v>
      </c>
      <c r="T1474" s="33" t="e">
        <f t="shared" si="252"/>
        <v>#N/A</v>
      </c>
      <c r="U1474" s="33" t="e">
        <f t="shared" si="247"/>
        <v>#N/A</v>
      </c>
      <c r="V1474" s="33" t="e">
        <f t="shared" si="253"/>
        <v>#N/A</v>
      </c>
      <c r="W1474" s="124">
        <f t="shared" si="254"/>
        <v>0</v>
      </c>
    </row>
    <row r="1475" spans="9:23" x14ac:dyDescent="0.25">
      <c r="I1475" s="31">
        <v>0</v>
      </c>
      <c r="J1475" s="121">
        <f t="shared" si="248"/>
        <v>0</v>
      </c>
      <c r="K1475" s="122" t="e">
        <f>MAX(0,($F1475-0+PV(a!$E$8/12,2*$U1475*a!$E$9,$W1475,0,1)))</f>
        <v>#N/A</v>
      </c>
      <c r="L1475" s="122" t="e">
        <f t="shared" ref="L1475:L1538" si="255">MAX(IF(K1475&gt;F1475*0.5,F1475*0.5,K1475),J1475)</f>
        <v>#N/A</v>
      </c>
      <c r="M1475" s="114" t="e">
        <f t="shared" ref="M1475:M1538" si="256">IF(OR(K1475&lt;=0,K1475&lt;J1475),J1475,MIN(K1475,F1475*50%))</f>
        <v>#N/A</v>
      </c>
      <c r="N1475" s="122" t="e">
        <f>-1*PMT(a!$E$8/12,2*$U1475*a!$E$9,$F1475-a!$E$4-$I1475,0,1)</f>
        <v>#N/A</v>
      </c>
      <c r="O1475" s="123" t="e">
        <f>-1*PMT(a!$E$8/12,2*$U1475*a!$E$9,$F1475-a!$E$4-$J1475,0,1)</f>
        <v>#N/A</v>
      </c>
      <c r="P1475" s="123" t="e">
        <f t="shared" si="249"/>
        <v>#N/A</v>
      </c>
      <c r="Q1475" s="123" t="e">
        <f t="shared" si="250"/>
        <v>#N/A</v>
      </c>
      <c r="R1475" s="114" t="e">
        <f>IF($M1475&lt;$I1475,"Error",IF(AND($K1475&gt;$J1475,$M1475&gt;$K1475),"Error",IF(AND($K1475&lt;$J1475,$M1475&gt;$J1475),"Error",-1*PMT(a!$E$8/12,2*$U1475*a!$E$9,$F1475-$M1475-a!$E$4,0,1))))</f>
        <v>#N/A</v>
      </c>
      <c r="S1475" s="32">
        <f t="shared" si="251"/>
        <v>1</v>
      </c>
      <c r="T1475" s="33" t="e">
        <f t="shared" si="252"/>
        <v>#N/A</v>
      </c>
      <c r="U1475" s="33" t="e">
        <f t="shared" si="247"/>
        <v>#N/A</v>
      </c>
      <c r="V1475" s="33" t="e">
        <f t="shared" si="253"/>
        <v>#N/A</v>
      </c>
      <c r="W1475" s="124">
        <f t="shared" si="254"/>
        <v>0</v>
      </c>
    </row>
    <row r="1476" spans="9:23" x14ac:dyDescent="0.25">
      <c r="I1476" s="31">
        <v>0</v>
      </c>
      <c r="J1476" s="121">
        <f t="shared" si="248"/>
        <v>0</v>
      </c>
      <c r="K1476" s="122" t="e">
        <f>MAX(0,($F1476-0+PV(a!$E$8/12,2*$U1476*a!$E$9,$W1476,0,1)))</f>
        <v>#N/A</v>
      </c>
      <c r="L1476" s="122" t="e">
        <f t="shared" si="255"/>
        <v>#N/A</v>
      </c>
      <c r="M1476" s="114" t="e">
        <f t="shared" si="256"/>
        <v>#N/A</v>
      </c>
      <c r="N1476" s="122" t="e">
        <f>-1*PMT(a!$E$8/12,2*$U1476*a!$E$9,$F1476-a!$E$4-$I1476,0,1)</f>
        <v>#N/A</v>
      </c>
      <c r="O1476" s="123" t="e">
        <f>-1*PMT(a!$E$8/12,2*$U1476*a!$E$9,$F1476-a!$E$4-$J1476,0,1)</f>
        <v>#N/A</v>
      </c>
      <c r="P1476" s="123" t="e">
        <f t="shared" si="249"/>
        <v>#N/A</v>
      </c>
      <c r="Q1476" s="123" t="e">
        <f t="shared" si="250"/>
        <v>#N/A</v>
      </c>
      <c r="R1476" s="114" t="e">
        <f>IF($M1476&lt;$I1476,"Error",IF(AND($K1476&gt;$J1476,$M1476&gt;$K1476),"Error",IF(AND($K1476&lt;$J1476,$M1476&gt;$J1476),"Error",-1*PMT(a!$E$8/12,2*$U1476*a!$E$9,$F1476-$M1476-a!$E$4,0,1))))</f>
        <v>#N/A</v>
      </c>
      <c r="S1476" s="32">
        <f t="shared" si="251"/>
        <v>1</v>
      </c>
      <c r="T1476" s="33" t="e">
        <f t="shared" si="252"/>
        <v>#N/A</v>
      </c>
      <c r="U1476" s="33" t="e">
        <f t="shared" si="247"/>
        <v>#N/A</v>
      </c>
      <c r="V1476" s="33" t="e">
        <f t="shared" si="253"/>
        <v>#N/A</v>
      </c>
      <c r="W1476" s="124">
        <f t="shared" si="254"/>
        <v>0</v>
      </c>
    </row>
    <row r="1477" spans="9:23" x14ac:dyDescent="0.25">
      <c r="I1477" s="31">
        <v>0</v>
      </c>
      <c r="J1477" s="121">
        <f t="shared" si="248"/>
        <v>0</v>
      </c>
      <c r="K1477" s="122" t="e">
        <f>MAX(0,($F1477-0+PV(a!$E$8/12,2*$U1477*a!$E$9,$W1477,0,1)))</f>
        <v>#N/A</v>
      </c>
      <c r="L1477" s="122" t="e">
        <f t="shared" si="255"/>
        <v>#N/A</v>
      </c>
      <c r="M1477" s="114" t="e">
        <f t="shared" si="256"/>
        <v>#N/A</v>
      </c>
      <c r="N1477" s="122" t="e">
        <f>-1*PMT(a!$E$8/12,2*$U1477*a!$E$9,$F1477-a!$E$4-$I1477,0,1)</f>
        <v>#N/A</v>
      </c>
      <c r="O1477" s="123" t="e">
        <f>-1*PMT(a!$E$8/12,2*$U1477*a!$E$9,$F1477-a!$E$4-$J1477,0,1)</f>
        <v>#N/A</v>
      </c>
      <c r="P1477" s="123" t="e">
        <f t="shared" si="249"/>
        <v>#N/A</v>
      </c>
      <c r="Q1477" s="123" t="e">
        <f t="shared" si="250"/>
        <v>#N/A</v>
      </c>
      <c r="R1477" s="114" t="e">
        <f>IF($M1477&lt;$I1477,"Error",IF(AND($K1477&gt;$J1477,$M1477&gt;$K1477),"Error",IF(AND($K1477&lt;$J1477,$M1477&gt;$J1477),"Error",-1*PMT(a!$E$8/12,2*$U1477*a!$E$9,$F1477-$M1477-a!$E$4,0,1))))</f>
        <v>#N/A</v>
      </c>
      <c r="S1477" s="32">
        <f t="shared" si="251"/>
        <v>1</v>
      </c>
      <c r="T1477" s="33" t="e">
        <f t="shared" si="252"/>
        <v>#N/A</v>
      </c>
      <c r="U1477" s="33" t="e">
        <f t="shared" si="247"/>
        <v>#N/A</v>
      </c>
      <c r="V1477" s="33" t="e">
        <f t="shared" si="253"/>
        <v>#N/A</v>
      </c>
      <c r="W1477" s="124">
        <f t="shared" si="254"/>
        <v>0</v>
      </c>
    </row>
    <row r="1478" spans="9:23" x14ac:dyDescent="0.25">
      <c r="I1478" s="31">
        <v>0</v>
      </c>
      <c r="J1478" s="121">
        <f t="shared" si="248"/>
        <v>0</v>
      </c>
      <c r="K1478" s="122" t="e">
        <f>MAX(0,($F1478-0+PV(a!$E$8/12,2*$U1478*a!$E$9,$W1478,0,1)))</f>
        <v>#N/A</v>
      </c>
      <c r="L1478" s="122" t="e">
        <f t="shared" si="255"/>
        <v>#N/A</v>
      </c>
      <c r="M1478" s="114" t="e">
        <f t="shared" si="256"/>
        <v>#N/A</v>
      </c>
      <c r="N1478" s="122" t="e">
        <f>-1*PMT(a!$E$8/12,2*$U1478*a!$E$9,$F1478-a!$E$4-$I1478,0,1)</f>
        <v>#N/A</v>
      </c>
      <c r="O1478" s="123" t="e">
        <f>-1*PMT(a!$E$8/12,2*$U1478*a!$E$9,$F1478-a!$E$4-$J1478,0,1)</f>
        <v>#N/A</v>
      </c>
      <c r="P1478" s="123" t="e">
        <f t="shared" si="249"/>
        <v>#N/A</v>
      </c>
      <c r="Q1478" s="123" t="e">
        <f t="shared" si="250"/>
        <v>#N/A</v>
      </c>
      <c r="R1478" s="114" t="e">
        <f>IF($M1478&lt;$I1478,"Error",IF(AND($K1478&gt;$J1478,$M1478&gt;$K1478),"Error",IF(AND($K1478&lt;$J1478,$M1478&gt;$J1478),"Error",-1*PMT(a!$E$8/12,2*$U1478*a!$E$9,$F1478-$M1478-a!$E$4,0,1))))</f>
        <v>#N/A</v>
      </c>
      <c r="S1478" s="32">
        <f t="shared" si="251"/>
        <v>1</v>
      </c>
      <c r="T1478" s="33" t="e">
        <f t="shared" si="252"/>
        <v>#N/A</v>
      </c>
      <c r="U1478" s="33" t="e">
        <f t="shared" si="247"/>
        <v>#N/A</v>
      </c>
      <c r="V1478" s="33" t="e">
        <f t="shared" si="253"/>
        <v>#N/A</v>
      </c>
      <c r="W1478" s="124">
        <f t="shared" si="254"/>
        <v>0</v>
      </c>
    </row>
    <row r="1479" spans="9:23" x14ac:dyDescent="0.25">
      <c r="I1479" s="31">
        <v>0</v>
      </c>
      <c r="J1479" s="121">
        <f t="shared" si="248"/>
        <v>0</v>
      </c>
      <c r="K1479" s="122" t="e">
        <f>MAX(0,($F1479-0+PV(a!$E$8/12,2*$U1479*a!$E$9,$W1479,0,1)))</f>
        <v>#N/A</v>
      </c>
      <c r="L1479" s="122" t="e">
        <f t="shared" si="255"/>
        <v>#N/A</v>
      </c>
      <c r="M1479" s="114" t="e">
        <f t="shared" si="256"/>
        <v>#N/A</v>
      </c>
      <c r="N1479" s="122" t="e">
        <f>-1*PMT(a!$E$8/12,2*$U1479*a!$E$9,$F1479-a!$E$4-$I1479,0,1)</f>
        <v>#N/A</v>
      </c>
      <c r="O1479" s="123" t="e">
        <f>-1*PMT(a!$E$8/12,2*$U1479*a!$E$9,$F1479-a!$E$4-$J1479,0,1)</f>
        <v>#N/A</v>
      </c>
      <c r="P1479" s="123" t="e">
        <f t="shared" si="249"/>
        <v>#N/A</v>
      </c>
      <c r="Q1479" s="123" t="e">
        <f t="shared" si="250"/>
        <v>#N/A</v>
      </c>
      <c r="R1479" s="114" t="e">
        <f>IF($M1479&lt;$I1479,"Error",IF(AND($K1479&gt;$J1479,$M1479&gt;$K1479),"Error",IF(AND($K1479&lt;$J1479,$M1479&gt;$J1479),"Error",-1*PMT(a!$E$8/12,2*$U1479*a!$E$9,$F1479-$M1479-a!$E$4,0,1))))</f>
        <v>#N/A</v>
      </c>
      <c r="S1479" s="32">
        <f t="shared" si="251"/>
        <v>1</v>
      </c>
      <c r="T1479" s="33" t="e">
        <f t="shared" si="252"/>
        <v>#N/A</v>
      </c>
      <c r="U1479" s="33" t="e">
        <f t="shared" si="247"/>
        <v>#N/A</v>
      </c>
      <c r="V1479" s="33" t="e">
        <f t="shared" si="253"/>
        <v>#N/A</v>
      </c>
      <c r="W1479" s="124">
        <f t="shared" si="254"/>
        <v>0</v>
      </c>
    </row>
    <row r="1480" spans="9:23" x14ac:dyDescent="0.25">
      <c r="I1480" s="31">
        <v>0</v>
      </c>
      <c r="J1480" s="121">
        <f t="shared" si="248"/>
        <v>0</v>
      </c>
      <c r="K1480" s="122" t="e">
        <f>MAX(0,($F1480-0+PV(a!$E$8/12,2*$U1480*a!$E$9,$W1480,0,1)))</f>
        <v>#N/A</v>
      </c>
      <c r="L1480" s="122" t="e">
        <f t="shared" si="255"/>
        <v>#N/A</v>
      </c>
      <c r="M1480" s="114" t="e">
        <f t="shared" si="256"/>
        <v>#N/A</v>
      </c>
      <c r="N1480" s="122" t="e">
        <f>-1*PMT(a!$E$8/12,2*$U1480*a!$E$9,$F1480-a!$E$4-$I1480,0,1)</f>
        <v>#N/A</v>
      </c>
      <c r="O1480" s="123" t="e">
        <f>-1*PMT(a!$E$8/12,2*$U1480*a!$E$9,$F1480-a!$E$4-$J1480,0,1)</f>
        <v>#N/A</v>
      </c>
      <c r="P1480" s="123" t="e">
        <f t="shared" si="249"/>
        <v>#N/A</v>
      </c>
      <c r="Q1480" s="123" t="e">
        <f t="shared" si="250"/>
        <v>#N/A</v>
      </c>
      <c r="R1480" s="114" t="e">
        <f>IF($M1480&lt;$I1480,"Error",IF(AND($K1480&gt;$J1480,$M1480&gt;$K1480),"Error",IF(AND($K1480&lt;$J1480,$M1480&gt;$J1480),"Error",-1*PMT(a!$E$8/12,2*$U1480*a!$E$9,$F1480-$M1480-a!$E$4,0,1))))</f>
        <v>#N/A</v>
      </c>
      <c r="S1480" s="32">
        <f t="shared" si="251"/>
        <v>1</v>
      </c>
      <c r="T1480" s="33" t="e">
        <f t="shared" si="252"/>
        <v>#N/A</v>
      </c>
      <c r="U1480" s="33" t="e">
        <f t="shared" ref="U1480:U1543" si="257">$T1480-(11/24)</f>
        <v>#N/A</v>
      </c>
      <c r="V1480" s="33" t="e">
        <f t="shared" si="253"/>
        <v>#N/A</v>
      </c>
      <c r="W1480" s="124">
        <f t="shared" si="254"/>
        <v>0</v>
      </c>
    </row>
    <row r="1481" spans="9:23" x14ac:dyDescent="0.25">
      <c r="I1481" s="31">
        <v>0</v>
      </c>
      <c r="J1481" s="121">
        <f t="shared" si="248"/>
        <v>0</v>
      </c>
      <c r="K1481" s="122" t="e">
        <f>MAX(0,($F1481-0+PV(a!$E$8/12,2*$U1481*a!$E$9,$W1481,0,1)))</f>
        <v>#N/A</v>
      </c>
      <c r="L1481" s="122" t="e">
        <f t="shared" si="255"/>
        <v>#N/A</v>
      </c>
      <c r="M1481" s="114" t="e">
        <f t="shared" si="256"/>
        <v>#N/A</v>
      </c>
      <c r="N1481" s="122" t="e">
        <f>-1*PMT(a!$E$8/12,2*$U1481*a!$E$9,$F1481-a!$E$4-$I1481,0,1)</f>
        <v>#N/A</v>
      </c>
      <c r="O1481" s="123" t="e">
        <f>-1*PMT(a!$E$8/12,2*$U1481*a!$E$9,$F1481-a!$E$4-$J1481,0,1)</f>
        <v>#N/A</v>
      </c>
      <c r="P1481" s="123" t="e">
        <f t="shared" si="249"/>
        <v>#N/A</v>
      </c>
      <c r="Q1481" s="123" t="e">
        <f t="shared" si="250"/>
        <v>#N/A</v>
      </c>
      <c r="R1481" s="114" t="e">
        <f>IF($M1481&lt;$I1481,"Error",IF(AND($K1481&gt;$J1481,$M1481&gt;$K1481),"Error",IF(AND($K1481&lt;$J1481,$M1481&gt;$J1481),"Error",-1*PMT(a!$E$8/12,2*$U1481*a!$E$9,$F1481-$M1481-a!$E$4,0,1))))</f>
        <v>#N/A</v>
      </c>
      <c r="S1481" s="32">
        <f t="shared" si="251"/>
        <v>1</v>
      </c>
      <c r="T1481" s="33" t="e">
        <f t="shared" si="252"/>
        <v>#N/A</v>
      </c>
      <c r="U1481" s="33" t="e">
        <f t="shared" si="257"/>
        <v>#N/A</v>
      </c>
      <c r="V1481" s="33" t="e">
        <f t="shared" si="253"/>
        <v>#N/A</v>
      </c>
      <c r="W1481" s="124">
        <f t="shared" si="254"/>
        <v>0</v>
      </c>
    </row>
    <row r="1482" spans="9:23" x14ac:dyDescent="0.25">
      <c r="I1482" s="31">
        <v>0</v>
      </c>
      <c r="J1482" s="121">
        <f t="shared" si="248"/>
        <v>0</v>
      </c>
      <c r="K1482" s="122" t="e">
        <f>MAX(0,($F1482-0+PV(a!$E$8/12,2*$U1482*a!$E$9,$W1482,0,1)))</f>
        <v>#N/A</v>
      </c>
      <c r="L1482" s="122" t="e">
        <f t="shared" si="255"/>
        <v>#N/A</v>
      </c>
      <c r="M1482" s="114" t="e">
        <f t="shared" si="256"/>
        <v>#N/A</v>
      </c>
      <c r="N1482" s="122" t="e">
        <f>-1*PMT(a!$E$8/12,2*$U1482*a!$E$9,$F1482-a!$E$4-$I1482,0,1)</f>
        <v>#N/A</v>
      </c>
      <c r="O1482" s="123" t="e">
        <f>-1*PMT(a!$E$8/12,2*$U1482*a!$E$9,$F1482-a!$E$4-$J1482,0,1)</f>
        <v>#N/A</v>
      </c>
      <c r="P1482" s="123" t="e">
        <f t="shared" si="249"/>
        <v>#N/A</v>
      </c>
      <c r="Q1482" s="123" t="e">
        <f t="shared" si="250"/>
        <v>#N/A</v>
      </c>
      <c r="R1482" s="114" t="e">
        <f>IF($M1482&lt;$I1482,"Error",IF(AND($K1482&gt;$J1482,$M1482&gt;$K1482),"Error",IF(AND($K1482&lt;$J1482,$M1482&gt;$J1482),"Error",-1*PMT(a!$E$8/12,2*$U1482*a!$E$9,$F1482-$M1482-a!$E$4,0,1))))</f>
        <v>#N/A</v>
      </c>
      <c r="S1482" s="32">
        <f t="shared" si="251"/>
        <v>1</v>
      </c>
      <c r="T1482" s="33" t="e">
        <f t="shared" si="252"/>
        <v>#N/A</v>
      </c>
      <c r="U1482" s="33" t="e">
        <f t="shared" si="257"/>
        <v>#N/A</v>
      </c>
      <c r="V1482" s="33" t="e">
        <f t="shared" si="253"/>
        <v>#N/A</v>
      </c>
      <c r="W1482" s="124">
        <f t="shared" si="254"/>
        <v>0</v>
      </c>
    </row>
    <row r="1483" spans="9:23" x14ac:dyDescent="0.25">
      <c r="I1483" s="31">
        <v>0</v>
      </c>
      <c r="J1483" s="121">
        <f t="shared" si="248"/>
        <v>0</v>
      </c>
      <c r="K1483" s="122" t="e">
        <f>MAX(0,($F1483-0+PV(a!$E$8/12,2*$U1483*a!$E$9,$W1483,0,1)))</f>
        <v>#N/A</v>
      </c>
      <c r="L1483" s="122" t="e">
        <f t="shared" si="255"/>
        <v>#N/A</v>
      </c>
      <c r="M1483" s="114" t="e">
        <f t="shared" si="256"/>
        <v>#N/A</v>
      </c>
      <c r="N1483" s="122" t="e">
        <f>-1*PMT(a!$E$8/12,2*$U1483*a!$E$9,$F1483-a!$E$4-$I1483,0,1)</f>
        <v>#N/A</v>
      </c>
      <c r="O1483" s="123" t="e">
        <f>-1*PMT(a!$E$8/12,2*$U1483*a!$E$9,$F1483-a!$E$4-$J1483,0,1)</f>
        <v>#N/A</v>
      </c>
      <c r="P1483" s="123" t="e">
        <f t="shared" si="249"/>
        <v>#N/A</v>
      </c>
      <c r="Q1483" s="123" t="e">
        <f t="shared" si="250"/>
        <v>#N/A</v>
      </c>
      <c r="R1483" s="114" t="e">
        <f>IF($M1483&lt;$I1483,"Error",IF(AND($K1483&gt;$J1483,$M1483&gt;$K1483),"Error",IF(AND($K1483&lt;$J1483,$M1483&gt;$J1483),"Error",-1*PMT(a!$E$8/12,2*$U1483*a!$E$9,$F1483-$M1483-a!$E$4,0,1))))</f>
        <v>#N/A</v>
      </c>
      <c r="S1483" s="32">
        <f t="shared" si="251"/>
        <v>1</v>
      </c>
      <c r="T1483" s="33" t="e">
        <f t="shared" si="252"/>
        <v>#N/A</v>
      </c>
      <c r="U1483" s="33" t="e">
        <f t="shared" si="257"/>
        <v>#N/A</v>
      </c>
      <c r="V1483" s="33" t="e">
        <f t="shared" si="253"/>
        <v>#N/A</v>
      </c>
      <c r="W1483" s="124">
        <f t="shared" si="254"/>
        <v>0</v>
      </c>
    </row>
    <row r="1484" spans="9:23" x14ac:dyDescent="0.25">
      <c r="I1484" s="31">
        <v>0</v>
      </c>
      <c r="J1484" s="121">
        <f t="shared" si="248"/>
        <v>0</v>
      </c>
      <c r="K1484" s="122" t="e">
        <f>MAX(0,($F1484-0+PV(a!$E$8/12,2*$U1484*a!$E$9,$W1484,0,1)))</f>
        <v>#N/A</v>
      </c>
      <c r="L1484" s="122" t="e">
        <f t="shared" si="255"/>
        <v>#N/A</v>
      </c>
      <c r="M1484" s="114" t="e">
        <f t="shared" si="256"/>
        <v>#N/A</v>
      </c>
      <c r="N1484" s="122" t="e">
        <f>-1*PMT(a!$E$8/12,2*$U1484*a!$E$9,$F1484-a!$E$4-$I1484,0,1)</f>
        <v>#N/A</v>
      </c>
      <c r="O1484" s="123" t="e">
        <f>-1*PMT(a!$E$8/12,2*$U1484*a!$E$9,$F1484-a!$E$4-$J1484,0,1)</f>
        <v>#N/A</v>
      </c>
      <c r="P1484" s="123" t="e">
        <f t="shared" si="249"/>
        <v>#N/A</v>
      </c>
      <c r="Q1484" s="123" t="e">
        <f t="shared" si="250"/>
        <v>#N/A</v>
      </c>
      <c r="R1484" s="114" t="e">
        <f>IF($M1484&lt;$I1484,"Error",IF(AND($K1484&gt;$J1484,$M1484&gt;$K1484),"Error",IF(AND($K1484&lt;$J1484,$M1484&gt;$J1484),"Error",-1*PMT(a!$E$8/12,2*$U1484*a!$E$9,$F1484-$M1484-a!$E$4,0,1))))</f>
        <v>#N/A</v>
      </c>
      <c r="S1484" s="32">
        <f t="shared" si="251"/>
        <v>1</v>
      </c>
      <c r="T1484" s="33" t="e">
        <f t="shared" si="252"/>
        <v>#N/A</v>
      </c>
      <c r="U1484" s="33" t="e">
        <f t="shared" si="257"/>
        <v>#N/A</v>
      </c>
      <c r="V1484" s="33" t="e">
        <f t="shared" si="253"/>
        <v>#N/A</v>
      </c>
      <c r="W1484" s="124">
        <f t="shared" si="254"/>
        <v>0</v>
      </c>
    </row>
    <row r="1485" spans="9:23" x14ac:dyDescent="0.25">
      <c r="I1485" s="31">
        <v>0</v>
      </c>
      <c r="J1485" s="121">
        <f t="shared" si="248"/>
        <v>0</v>
      </c>
      <c r="K1485" s="122" t="e">
        <f>MAX(0,($F1485-0+PV(a!$E$8/12,2*$U1485*a!$E$9,$W1485,0,1)))</f>
        <v>#N/A</v>
      </c>
      <c r="L1485" s="122" t="e">
        <f t="shared" si="255"/>
        <v>#N/A</v>
      </c>
      <c r="M1485" s="114" t="e">
        <f t="shared" si="256"/>
        <v>#N/A</v>
      </c>
      <c r="N1485" s="122" t="e">
        <f>-1*PMT(a!$E$8/12,2*$U1485*a!$E$9,$F1485-a!$E$4-$I1485,0,1)</f>
        <v>#N/A</v>
      </c>
      <c r="O1485" s="123" t="e">
        <f>-1*PMT(a!$E$8/12,2*$U1485*a!$E$9,$F1485-a!$E$4-$J1485,0,1)</f>
        <v>#N/A</v>
      </c>
      <c r="P1485" s="123" t="e">
        <f t="shared" si="249"/>
        <v>#N/A</v>
      </c>
      <c r="Q1485" s="123" t="e">
        <f t="shared" si="250"/>
        <v>#N/A</v>
      </c>
      <c r="R1485" s="114" t="e">
        <f>IF($M1485&lt;$I1485,"Error",IF(AND($K1485&gt;$J1485,$M1485&gt;$K1485),"Error",IF(AND($K1485&lt;$J1485,$M1485&gt;$J1485),"Error",-1*PMT(a!$E$8/12,2*$U1485*a!$E$9,$F1485-$M1485-a!$E$4,0,1))))</f>
        <v>#N/A</v>
      </c>
      <c r="S1485" s="32">
        <f t="shared" si="251"/>
        <v>1</v>
      </c>
      <c r="T1485" s="33" t="e">
        <f t="shared" si="252"/>
        <v>#N/A</v>
      </c>
      <c r="U1485" s="33" t="e">
        <f t="shared" si="257"/>
        <v>#N/A</v>
      </c>
      <c r="V1485" s="33" t="e">
        <f t="shared" si="253"/>
        <v>#N/A</v>
      </c>
      <c r="W1485" s="124">
        <f t="shared" si="254"/>
        <v>0</v>
      </c>
    </row>
    <row r="1486" spans="9:23" x14ac:dyDescent="0.25">
      <c r="I1486" s="31">
        <v>0</v>
      </c>
      <c r="J1486" s="121">
        <f t="shared" si="248"/>
        <v>0</v>
      </c>
      <c r="K1486" s="122" t="e">
        <f>MAX(0,($F1486-0+PV(a!$E$8/12,2*$U1486*a!$E$9,$W1486,0,1)))</f>
        <v>#N/A</v>
      </c>
      <c r="L1486" s="122" t="e">
        <f t="shared" si="255"/>
        <v>#N/A</v>
      </c>
      <c r="M1486" s="114" t="e">
        <f t="shared" si="256"/>
        <v>#N/A</v>
      </c>
      <c r="N1486" s="122" t="e">
        <f>-1*PMT(a!$E$8/12,2*$U1486*a!$E$9,$F1486-a!$E$4-$I1486,0,1)</f>
        <v>#N/A</v>
      </c>
      <c r="O1486" s="123" t="e">
        <f>-1*PMT(a!$E$8/12,2*$U1486*a!$E$9,$F1486-a!$E$4-$J1486,0,1)</f>
        <v>#N/A</v>
      </c>
      <c r="P1486" s="123" t="e">
        <f t="shared" si="249"/>
        <v>#N/A</v>
      </c>
      <c r="Q1486" s="123" t="e">
        <f t="shared" si="250"/>
        <v>#N/A</v>
      </c>
      <c r="R1486" s="114" t="e">
        <f>IF($M1486&lt;$I1486,"Error",IF(AND($K1486&gt;$J1486,$M1486&gt;$K1486),"Error",IF(AND($K1486&lt;$J1486,$M1486&gt;$J1486),"Error",-1*PMT(a!$E$8/12,2*$U1486*a!$E$9,$F1486-$M1486-a!$E$4,0,1))))</f>
        <v>#N/A</v>
      </c>
      <c r="S1486" s="32">
        <f t="shared" si="251"/>
        <v>1</v>
      </c>
      <c r="T1486" s="33" t="e">
        <f t="shared" si="252"/>
        <v>#N/A</v>
      </c>
      <c r="U1486" s="33" t="e">
        <f t="shared" si="257"/>
        <v>#N/A</v>
      </c>
      <c r="V1486" s="33" t="e">
        <f t="shared" si="253"/>
        <v>#N/A</v>
      </c>
      <c r="W1486" s="124">
        <f t="shared" si="254"/>
        <v>0</v>
      </c>
    </row>
    <row r="1487" spans="9:23" x14ac:dyDescent="0.25">
      <c r="I1487" s="31">
        <v>0</v>
      </c>
      <c r="J1487" s="121">
        <f t="shared" si="248"/>
        <v>0</v>
      </c>
      <c r="K1487" s="122" t="e">
        <f>MAX(0,($F1487-0+PV(a!$E$8/12,2*$U1487*a!$E$9,$W1487,0,1)))</f>
        <v>#N/A</v>
      </c>
      <c r="L1487" s="122" t="e">
        <f t="shared" si="255"/>
        <v>#N/A</v>
      </c>
      <c r="M1487" s="114" t="e">
        <f t="shared" si="256"/>
        <v>#N/A</v>
      </c>
      <c r="N1487" s="122" t="e">
        <f>-1*PMT(a!$E$8/12,2*$U1487*a!$E$9,$F1487-a!$E$4-$I1487,0,1)</f>
        <v>#N/A</v>
      </c>
      <c r="O1487" s="123" t="e">
        <f>-1*PMT(a!$E$8/12,2*$U1487*a!$E$9,$F1487-a!$E$4-$J1487,0,1)</f>
        <v>#N/A</v>
      </c>
      <c r="P1487" s="123" t="e">
        <f t="shared" si="249"/>
        <v>#N/A</v>
      </c>
      <c r="Q1487" s="123" t="e">
        <f t="shared" si="250"/>
        <v>#N/A</v>
      </c>
      <c r="R1487" s="114" t="e">
        <f>IF($M1487&lt;$I1487,"Error",IF(AND($K1487&gt;$J1487,$M1487&gt;$K1487),"Error",IF(AND($K1487&lt;$J1487,$M1487&gt;$J1487),"Error",-1*PMT(a!$E$8/12,2*$U1487*a!$E$9,$F1487-$M1487-a!$E$4,0,1))))</f>
        <v>#N/A</v>
      </c>
      <c r="S1487" s="32">
        <f t="shared" si="251"/>
        <v>1</v>
      </c>
      <c r="T1487" s="33" t="e">
        <f t="shared" si="252"/>
        <v>#N/A</v>
      </c>
      <c r="U1487" s="33" t="e">
        <f t="shared" si="257"/>
        <v>#N/A</v>
      </c>
      <c r="V1487" s="33" t="e">
        <f t="shared" si="253"/>
        <v>#N/A</v>
      </c>
      <c r="W1487" s="124">
        <f t="shared" si="254"/>
        <v>0</v>
      </c>
    </row>
    <row r="1488" spans="9:23" x14ac:dyDescent="0.25">
      <c r="I1488" s="31">
        <v>0</v>
      </c>
      <c r="J1488" s="121">
        <f t="shared" si="248"/>
        <v>0</v>
      </c>
      <c r="K1488" s="122" t="e">
        <f>MAX(0,($F1488-0+PV(a!$E$8/12,2*$U1488*a!$E$9,$W1488,0,1)))</f>
        <v>#N/A</v>
      </c>
      <c r="L1488" s="122" t="e">
        <f t="shared" si="255"/>
        <v>#N/A</v>
      </c>
      <c r="M1488" s="114" t="e">
        <f t="shared" si="256"/>
        <v>#N/A</v>
      </c>
      <c r="N1488" s="122" t="e">
        <f>-1*PMT(a!$E$8/12,2*$U1488*a!$E$9,$F1488-a!$E$4-$I1488,0,1)</f>
        <v>#N/A</v>
      </c>
      <c r="O1488" s="123" t="e">
        <f>-1*PMT(a!$E$8/12,2*$U1488*a!$E$9,$F1488-a!$E$4-$J1488,0,1)</f>
        <v>#N/A</v>
      </c>
      <c r="P1488" s="123" t="e">
        <f t="shared" si="249"/>
        <v>#N/A</v>
      </c>
      <c r="Q1488" s="123" t="e">
        <f t="shared" si="250"/>
        <v>#N/A</v>
      </c>
      <c r="R1488" s="114" t="e">
        <f>IF($M1488&lt;$I1488,"Error",IF(AND($K1488&gt;$J1488,$M1488&gt;$K1488),"Error",IF(AND($K1488&lt;$J1488,$M1488&gt;$J1488),"Error",-1*PMT(a!$E$8/12,2*$U1488*a!$E$9,$F1488-$M1488-a!$E$4,0,1))))</f>
        <v>#N/A</v>
      </c>
      <c r="S1488" s="32">
        <f t="shared" si="251"/>
        <v>1</v>
      </c>
      <c r="T1488" s="33" t="e">
        <f t="shared" si="252"/>
        <v>#N/A</v>
      </c>
      <c r="U1488" s="33" t="e">
        <f t="shared" si="257"/>
        <v>#N/A</v>
      </c>
      <c r="V1488" s="33" t="e">
        <f t="shared" si="253"/>
        <v>#N/A</v>
      </c>
      <c r="W1488" s="124">
        <f t="shared" si="254"/>
        <v>0</v>
      </c>
    </row>
    <row r="1489" spans="9:23" x14ac:dyDescent="0.25">
      <c r="I1489" s="31">
        <v>0</v>
      </c>
      <c r="J1489" s="121">
        <f t="shared" si="248"/>
        <v>0</v>
      </c>
      <c r="K1489" s="122" t="e">
        <f>MAX(0,($F1489-0+PV(a!$E$8/12,2*$U1489*a!$E$9,$W1489,0,1)))</f>
        <v>#N/A</v>
      </c>
      <c r="L1489" s="122" t="e">
        <f t="shared" si="255"/>
        <v>#N/A</v>
      </c>
      <c r="M1489" s="114" t="e">
        <f t="shared" si="256"/>
        <v>#N/A</v>
      </c>
      <c r="N1489" s="122" t="e">
        <f>-1*PMT(a!$E$8/12,2*$U1489*a!$E$9,$F1489-a!$E$4-$I1489,0,1)</f>
        <v>#N/A</v>
      </c>
      <c r="O1489" s="123" t="e">
        <f>-1*PMT(a!$E$8/12,2*$U1489*a!$E$9,$F1489-a!$E$4-$J1489,0,1)</f>
        <v>#N/A</v>
      </c>
      <c r="P1489" s="123" t="e">
        <f t="shared" si="249"/>
        <v>#N/A</v>
      </c>
      <c r="Q1489" s="123" t="e">
        <f t="shared" si="250"/>
        <v>#N/A</v>
      </c>
      <c r="R1489" s="114" t="e">
        <f>IF($M1489&lt;$I1489,"Error",IF(AND($K1489&gt;$J1489,$M1489&gt;$K1489),"Error",IF(AND($K1489&lt;$J1489,$M1489&gt;$J1489),"Error",-1*PMT(a!$E$8/12,2*$U1489*a!$E$9,$F1489-$M1489-a!$E$4,0,1))))</f>
        <v>#N/A</v>
      </c>
      <c r="S1489" s="32">
        <f t="shared" si="251"/>
        <v>1</v>
      </c>
      <c r="T1489" s="33" t="e">
        <f t="shared" si="252"/>
        <v>#N/A</v>
      </c>
      <c r="U1489" s="33" t="e">
        <f t="shared" si="257"/>
        <v>#N/A</v>
      </c>
      <c r="V1489" s="33" t="e">
        <f t="shared" si="253"/>
        <v>#N/A</v>
      </c>
      <c r="W1489" s="124">
        <f t="shared" si="254"/>
        <v>0</v>
      </c>
    </row>
    <row r="1490" spans="9:23" x14ac:dyDescent="0.25">
      <c r="I1490" s="31">
        <v>0</v>
      </c>
      <c r="J1490" s="121">
        <f t="shared" si="248"/>
        <v>0</v>
      </c>
      <c r="K1490" s="122" t="e">
        <f>MAX(0,($F1490-0+PV(a!$E$8/12,2*$U1490*a!$E$9,$W1490,0,1)))</f>
        <v>#N/A</v>
      </c>
      <c r="L1490" s="122" t="e">
        <f t="shared" si="255"/>
        <v>#N/A</v>
      </c>
      <c r="M1490" s="114" t="e">
        <f t="shared" si="256"/>
        <v>#N/A</v>
      </c>
      <c r="N1490" s="122" t="e">
        <f>-1*PMT(a!$E$8/12,2*$U1490*a!$E$9,$F1490-a!$E$4-$I1490,0,1)</f>
        <v>#N/A</v>
      </c>
      <c r="O1490" s="123" t="e">
        <f>-1*PMT(a!$E$8/12,2*$U1490*a!$E$9,$F1490-a!$E$4-$J1490,0,1)</f>
        <v>#N/A</v>
      </c>
      <c r="P1490" s="123" t="e">
        <f t="shared" si="249"/>
        <v>#N/A</v>
      </c>
      <c r="Q1490" s="123" t="e">
        <f t="shared" si="250"/>
        <v>#N/A</v>
      </c>
      <c r="R1490" s="114" t="e">
        <f>IF($M1490&lt;$I1490,"Error",IF(AND($K1490&gt;$J1490,$M1490&gt;$K1490),"Error",IF(AND($K1490&lt;$J1490,$M1490&gt;$J1490),"Error",-1*PMT(a!$E$8/12,2*$U1490*a!$E$9,$F1490-$M1490-a!$E$4,0,1))))</f>
        <v>#N/A</v>
      </c>
      <c r="S1490" s="32">
        <f t="shared" si="251"/>
        <v>1</v>
      </c>
      <c r="T1490" s="33" t="e">
        <f t="shared" si="252"/>
        <v>#N/A</v>
      </c>
      <c r="U1490" s="33" t="e">
        <f t="shared" si="257"/>
        <v>#N/A</v>
      </c>
      <c r="V1490" s="33" t="e">
        <f t="shared" si="253"/>
        <v>#N/A</v>
      </c>
      <c r="W1490" s="124">
        <f t="shared" si="254"/>
        <v>0</v>
      </c>
    </row>
    <row r="1491" spans="9:23" x14ac:dyDescent="0.25">
      <c r="I1491" s="31">
        <v>0</v>
      </c>
      <c r="J1491" s="121">
        <f t="shared" si="248"/>
        <v>0</v>
      </c>
      <c r="K1491" s="122" t="e">
        <f>MAX(0,($F1491-0+PV(a!$E$8/12,2*$U1491*a!$E$9,$W1491,0,1)))</f>
        <v>#N/A</v>
      </c>
      <c r="L1491" s="122" t="e">
        <f t="shared" si="255"/>
        <v>#N/A</v>
      </c>
      <c r="M1491" s="114" t="e">
        <f t="shared" si="256"/>
        <v>#N/A</v>
      </c>
      <c r="N1491" s="122" t="e">
        <f>-1*PMT(a!$E$8/12,2*$U1491*a!$E$9,$F1491-a!$E$4-$I1491,0,1)</f>
        <v>#N/A</v>
      </c>
      <c r="O1491" s="123" t="e">
        <f>-1*PMT(a!$E$8/12,2*$U1491*a!$E$9,$F1491-a!$E$4-$J1491,0,1)</f>
        <v>#N/A</v>
      </c>
      <c r="P1491" s="123" t="e">
        <f t="shared" si="249"/>
        <v>#N/A</v>
      </c>
      <c r="Q1491" s="123" t="e">
        <f t="shared" si="250"/>
        <v>#N/A</v>
      </c>
      <c r="R1491" s="114" t="e">
        <f>IF($M1491&lt;$I1491,"Error",IF(AND($K1491&gt;$J1491,$M1491&gt;$K1491),"Error",IF(AND($K1491&lt;$J1491,$M1491&gt;$J1491),"Error",-1*PMT(a!$E$8/12,2*$U1491*a!$E$9,$F1491-$M1491-a!$E$4,0,1))))</f>
        <v>#N/A</v>
      </c>
      <c r="S1491" s="32">
        <f t="shared" si="251"/>
        <v>1</v>
      </c>
      <c r="T1491" s="33" t="e">
        <f t="shared" si="252"/>
        <v>#N/A</v>
      </c>
      <c r="U1491" s="33" t="e">
        <f t="shared" si="257"/>
        <v>#N/A</v>
      </c>
      <c r="V1491" s="33" t="e">
        <f t="shared" si="253"/>
        <v>#N/A</v>
      </c>
      <c r="W1491" s="124">
        <f t="shared" si="254"/>
        <v>0</v>
      </c>
    </row>
    <row r="1492" spans="9:23" x14ac:dyDescent="0.25">
      <c r="I1492" s="31">
        <v>0</v>
      </c>
      <c r="J1492" s="121">
        <f t="shared" si="248"/>
        <v>0</v>
      </c>
      <c r="K1492" s="122" t="e">
        <f>MAX(0,($F1492-0+PV(a!$E$8/12,2*$U1492*a!$E$9,$W1492,0,1)))</f>
        <v>#N/A</v>
      </c>
      <c r="L1492" s="122" t="e">
        <f t="shared" si="255"/>
        <v>#N/A</v>
      </c>
      <c r="M1492" s="114" t="e">
        <f t="shared" si="256"/>
        <v>#N/A</v>
      </c>
      <c r="N1492" s="122" t="e">
        <f>-1*PMT(a!$E$8/12,2*$U1492*a!$E$9,$F1492-a!$E$4-$I1492,0,1)</f>
        <v>#N/A</v>
      </c>
      <c r="O1492" s="123" t="e">
        <f>-1*PMT(a!$E$8/12,2*$U1492*a!$E$9,$F1492-a!$E$4-$J1492,0,1)</f>
        <v>#N/A</v>
      </c>
      <c r="P1492" s="123" t="e">
        <f t="shared" si="249"/>
        <v>#N/A</v>
      </c>
      <c r="Q1492" s="123" t="e">
        <f t="shared" si="250"/>
        <v>#N/A</v>
      </c>
      <c r="R1492" s="114" t="e">
        <f>IF($M1492&lt;$I1492,"Error",IF(AND($K1492&gt;$J1492,$M1492&gt;$K1492),"Error",IF(AND($K1492&lt;$J1492,$M1492&gt;$J1492),"Error",-1*PMT(a!$E$8/12,2*$U1492*a!$E$9,$F1492-$M1492-a!$E$4,0,1))))</f>
        <v>#N/A</v>
      </c>
      <c r="S1492" s="32">
        <f t="shared" si="251"/>
        <v>1</v>
      </c>
      <c r="T1492" s="33" t="e">
        <f t="shared" si="252"/>
        <v>#N/A</v>
      </c>
      <c r="U1492" s="33" t="e">
        <f t="shared" si="257"/>
        <v>#N/A</v>
      </c>
      <c r="V1492" s="33" t="e">
        <f t="shared" si="253"/>
        <v>#N/A</v>
      </c>
      <c r="W1492" s="124">
        <f t="shared" si="254"/>
        <v>0</v>
      </c>
    </row>
    <row r="1493" spans="9:23" x14ac:dyDescent="0.25">
      <c r="I1493" s="31">
        <v>0</v>
      </c>
      <c r="J1493" s="121">
        <f t="shared" si="248"/>
        <v>0</v>
      </c>
      <c r="K1493" s="122" t="e">
        <f>MAX(0,($F1493-0+PV(a!$E$8/12,2*$U1493*a!$E$9,$W1493,0,1)))</f>
        <v>#N/A</v>
      </c>
      <c r="L1493" s="122" t="e">
        <f t="shared" si="255"/>
        <v>#N/A</v>
      </c>
      <c r="M1493" s="114" t="e">
        <f t="shared" si="256"/>
        <v>#N/A</v>
      </c>
      <c r="N1493" s="122" t="e">
        <f>-1*PMT(a!$E$8/12,2*$U1493*a!$E$9,$F1493-a!$E$4-$I1493,0,1)</f>
        <v>#N/A</v>
      </c>
      <c r="O1493" s="123" t="e">
        <f>-1*PMT(a!$E$8/12,2*$U1493*a!$E$9,$F1493-a!$E$4-$J1493,0,1)</f>
        <v>#N/A</v>
      </c>
      <c r="P1493" s="123" t="e">
        <f t="shared" si="249"/>
        <v>#N/A</v>
      </c>
      <c r="Q1493" s="123" t="e">
        <f t="shared" si="250"/>
        <v>#N/A</v>
      </c>
      <c r="R1493" s="114" t="e">
        <f>IF($M1493&lt;$I1493,"Error",IF(AND($K1493&gt;$J1493,$M1493&gt;$K1493),"Error",IF(AND($K1493&lt;$J1493,$M1493&gt;$J1493),"Error",-1*PMT(a!$E$8/12,2*$U1493*a!$E$9,$F1493-$M1493-a!$E$4,0,1))))</f>
        <v>#N/A</v>
      </c>
      <c r="S1493" s="32">
        <f t="shared" si="251"/>
        <v>1</v>
      </c>
      <c r="T1493" s="33" t="e">
        <f t="shared" si="252"/>
        <v>#N/A</v>
      </c>
      <c r="U1493" s="33" t="e">
        <f t="shared" si="257"/>
        <v>#N/A</v>
      </c>
      <c r="V1493" s="33" t="e">
        <f t="shared" si="253"/>
        <v>#N/A</v>
      </c>
      <c r="W1493" s="124">
        <f t="shared" si="254"/>
        <v>0</v>
      </c>
    </row>
    <row r="1494" spans="9:23" x14ac:dyDescent="0.25">
      <c r="I1494" s="31">
        <v>0</v>
      </c>
      <c r="J1494" s="121">
        <f t="shared" ref="J1494:J1557" si="258">F1494*0.25</f>
        <v>0</v>
      </c>
      <c r="K1494" s="122" t="e">
        <f>MAX(0,($F1494-0+PV(a!$E$8/12,2*$U1494*a!$E$9,$W1494,0,1)))</f>
        <v>#N/A</v>
      </c>
      <c r="L1494" s="122" t="e">
        <f t="shared" si="255"/>
        <v>#N/A</v>
      </c>
      <c r="M1494" s="114" t="e">
        <f t="shared" si="256"/>
        <v>#N/A</v>
      </c>
      <c r="N1494" s="122" t="e">
        <f>-1*PMT(a!$E$8/12,2*$U1494*a!$E$9,$F1494-a!$E$4-$I1494,0,1)</f>
        <v>#N/A</v>
      </c>
      <c r="O1494" s="123" t="e">
        <f>-1*PMT(a!$E$8/12,2*$U1494*a!$E$9,$F1494-a!$E$4-$J1494,0,1)</f>
        <v>#N/A</v>
      </c>
      <c r="P1494" s="123" t="e">
        <f t="shared" si="249"/>
        <v>#N/A</v>
      </c>
      <c r="Q1494" s="123" t="e">
        <f t="shared" si="250"/>
        <v>#N/A</v>
      </c>
      <c r="R1494" s="114" t="e">
        <f>IF($M1494&lt;$I1494,"Error",IF(AND($K1494&gt;$J1494,$M1494&gt;$K1494),"Error",IF(AND($K1494&lt;$J1494,$M1494&gt;$J1494),"Error",-1*PMT(a!$E$8/12,2*$U1494*a!$E$9,$F1494-$M1494-a!$E$4,0,1))))</f>
        <v>#N/A</v>
      </c>
      <c r="S1494" s="32">
        <f t="shared" si="251"/>
        <v>1</v>
      </c>
      <c r="T1494" s="33" t="e">
        <f t="shared" si="252"/>
        <v>#N/A</v>
      </c>
      <c r="U1494" s="33" t="e">
        <f t="shared" si="257"/>
        <v>#N/A</v>
      </c>
      <c r="V1494" s="33" t="e">
        <f t="shared" si="253"/>
        <v>#N/A</v>
      </c>
      <c r="W1494" s="124">
        <f t="shared" si="254"/>
        <v>0</v>
      </c>
    </row>
    <row r="1495" spans="9:23" x14ac:dyDescent="0.25">
      <c r="I1495" s="31">
        <v>0</v>
      </c>
      <c r="J1495" s="121">
        <f t="shared" si="258"/>
        <v>0</v>
      </c>
      <c r="K1495" s="122" t="e">
        <f>MAX(0,($F1495-0+PV(a!$E$8/12,2*$U1495*a!$E$9,$W1495,0,1)))</f>
        <v>#N/A</v>
      </c>
      <c r="L1495" s="122" t="e">
        <f t="shared" si="255"/>
        <v>#N/A</v>
      </c>
      <c r="M1495" s="114" t="e">
        <f t="shared" si="256"/>
        <v>#N/A</v>
      </c>
      <c r="N1495" s="122" t="e">
        <f>-1*PMT(a!$E$8/12,2*$U1495*a!$E$9,$F1495-a!$E$4-$I1495,0,1)</f>
        <v>#N/A</v>
      </c>
      <c r="O1495" s="123" t="e">
        <f>-1*PMT(a!$E$8/12,2*$U1495*a!$E$9,$F1495-a!$E$4-$J1495,0,1)</f>
        <v>#N/A</v>
      </c>
      <c r="P1495" s="123" t="e">
        <f t="shared" si="249"/>
        <v>#N/A</v>
      </c>
      <c r="Q1495" s="123" t="e">
        <f t="shared" si="250"/>
        <v>#N/A</v>
      </c>
      <c r="R1495" s="114" t="e">
        <f>IF($M1495&lt;$I1495,"Error",IF(AND($K1495&gt;$J1495,$M1495&gt;$K1495),"Error",IF(AND($K1495&lt;$J1495,$M1495&gt;$J1495),"Error",-1*PMT(a!$E$8/12,2*$U1495*a!$E$9,$F1495-$M1495-a!$E$4,0,1))))</f>
        <v>#N/A</v>
      </c>
      <c r="S1495" s="32">
        <f t="shared" si="251"/>
        <v>1</v>
      </c>
      <c r="T1495" s="33" t="e">
        <f t="shared" si="252"/>
        <v>#N/A</v>
      </c>
      <c r="U1495" s="33" t="e">
        <f t="shared" si="257"/>
        <v>#N/A</v>
      </c>
      <c r="V1495" s="33" t="e">
        <f t="shared" si="253"/>
        <v>#N/A</v>
      </c>
      <c r="W1495" s="124">
        <f t="shared" si="254"/>
        <v>0</v>
      </c>
    </row>
    <row r="1496" spans="9:23" x14ac:dyDescent="0.25">
      <c r="I1496" s="31">
        <v>0</v>
      </c>
      <c r="J1496" s="121">
        <f t="shared" si="258"/>
        <v>0</v>
      </c>
      <c r="K1496" s="122" t="e">
        <f>MAX(0,($F1496-0+PV(a!$E$8/12,2*$U1496*a!$E$9,$W1496,0,1)))</f>
        <v>#N/A</v>
      </c>
      <c r="L1496" s="122" t="e">
        <f t="shared" si="255"/>
        <v>#N/A</v>
      </c>
      <c r="M1496" s="114" t="e">
        <f t="shared" si="256"/>
        <v>#N/A</v>
      </c>
      <c r="N1496" s="122" t="e">
        <f>-1*PMT(a!$E$8/12,2*$U1496*a!$E$9,$F1496-a!$E$4-$I1496,0,1)</f>
        <v>#N/A</v>
      </c>
      <c r="O1496" s="123" t="e">
        <f>-1*PMT(a!$E$8/12,2*$U1496*a!$E$9,$F1496-a!$E$4-$J1496,0,1)</f>
        <v>#N/A</v>
      </c>
      <c r="P1496" s="123" t="e">
        <f t="shared" si="249"/>
        <v>#N/A</v>
      </c>
      <c r="Q1496" s="123" t="e">
        <f t="shared" si="250"/>
        <v>#N/A</v>
      </c>
      <c r="R1496" s="114" t="e">
        <f>IF($M1496&lt;$I1496,"Error",IF(AND($K1496&gt;$J1496,$M1496&gt;$K1496),"Error",IF(AND($K1496&lt;$J1496,$M1496&gt;$J1496),"Error",-1*PMT(a!$E$8/12,2*$U1496*a!$E$9,$F1496-$M1496-a!$E$4,0,1))))</f>
        <v>#N/A</v>
      </c>
      <c r="S1496" s="32">
        <f t="shared" si="251"/>
        <v>1</v>
      </c>
      <c r="T1496" s="33" t="e">
        <f t="shared" si="252"/>
        <v>#N/A</v>
      </c>
      <c r="U1496" s="33" t="e">
        <f t="shared" si="257"/>
        <v>#N/A</v>
      </c>
      <c r="V1496" s="33" t="e">
        <f t="shared" si="253"/>
        <v>#N/A</v>
      </c>
      <c r="W1496" s="124">
        <f t="shared" si="254"/>
        <v>0</v>
      </c>
    </row>
    <row r="1497" spans="9:23" x14ac:dyDescent="0.25">
      <c r="I1497" s="31">
        <v>0</v>
      </c>
      <c r="J1497" s="121">
        <f t="shared" si="258"/>
        <v>0</v>
      </c>
      <c r="K1497" s="122" t="e">
        <f>MAX(0,($F1497-0+PV(a!$E$8/12,2*$U1497*a!$E$9,$W1497,0,1)))</f>
        <v>#N/A</v>
      </c>
      <c r="L1497" s="122" t="e">
        <f t="shared" si="255"/>
        <v>#N/A</v>
      </c>
      <c r="M1497" s="114" t="e">
        <f t="shared" si="256"/>
        <v>#N/A</v>
      </c>
      <c r="N1497" s="122" t="e">
        <f>-1*PMT(a!$E$8/12,2*$U1497*a!$E$9,$F1497-a!$E$4-$I1497,0,1)</f>
        <v>#N/A</v>
      </c>
      <c r="O1497" s="123" t="e">
        <f>-1*PMT(a!$E$8/12,2*$U1497*a!$E$9,$F1497-a!$E$4-$J1497,0,1)</f>
        <v>#N/A</v>
      </c>
      <c r="P1497" s="123" t="e">
        <f t="shared" si="249"/>
        <v>#N/A</v>
      </c>
      <c r="Q1497" s="123" t="e">
        <f t="shared" si="250"/>
        <v>#N/A</v>
      </c>
      <c r="R1497" s="114" t="e">
        <f>IF($M1497&lt;$I1497,"Error",IF(AND($K1497&gt;$J1497,$M1497&gt;$K1497),"Error",IF(AND($K1497&lt;$J1497,$M1497&gt;$J1497),"Error",-1*PMT(a!$E$8/12,2*$U1497*a!$E$9,$F1497-$M1497-a!$E$4,0,1))))</f>
        <v>#N/A</v>
      </c>
      <c r="S1497" s="32">
        <f t="shared" si="251"/>
        <v>1</v>
      </c>
      <c r="T1497" s="33" t="e">
        <f t="shared" si="252"/>
        <v>#N/A</v>
      </c>
      <c r="U1497" s="33" t="e">
        <f t="shared" si="257"/>
        <v>#N/A</v>
      </c>
      <c r="V1497" s="33" t="e">
        <f t="shared" si="253"/>
        <v>#N/A</v>
      </c>
      <c r="W1497" s="124">
        <f t="shared" si="254"/>
        <v>0</v>
      </c>
    </row>
    <row r="1498" spans="9:23" x14ac:dyDescent="0.25">
      <c r="I1498" s="31">
        <v>0</v>
      </c>
      <c r="J1498" s="121">
        <f t="shared" si="258"/>
        <v>0</v>
      </c>
      <c r="K1498" s="122" t="e">
        <f>MAX(0,($F1498-0+PV(a!$E$8/12,2*$U1498*a!$E$9,$W1498,0,1)))</f>
        <v>#N/A</v>
      </c>
      <c r="L1498" s="122" t="e">
        <f t="shared" si="255"/>
        <v>#N/A</v>
      </c>
      <c r="M1498" s="114" t="e">
        <f t="shared" si="256"/>
        <v>#N/A</v>
      </c>
      <c r="N1498" s="122" t="e">
        <f>-1*PMT(a!$E$8/12,2*$U1498*a!$E$9,$F1498-a!$E$4-$I1498,0,1)</f>
        <v>#N/A</v>
      </c>
      <c r="O1498" s="123" t="e">
        <f>-1*PMT(a!$E$8/12,2*$U1498*a!$E$9,$F1498-a!$E$4-$J1498,0,1)</f>
        <v>#N/A</v>
      </c>
      <c r="P1498" s="123" t="e">
        <f t="shared" si="249"/>
        <v>#N/A</v>
      </c>
      <c r="Q1498" s="123" t="e">
        <f t="shared" si="250"/>
        <v>#N/A</v>
      </c>
      <c r="R1498" s="114" t="e">
        <f>IF($M1498&lt;$I1498,"Error",IF(AND($K1498&gt;$J1498,$M1498&gt;$K1498),"Error",IF(AND($K1498&lt;$J1498,$M1498&gt;$J1498),"Error",-1*PMT(a!$E$8/12,2*$U1498*a!$E$9,$F1498-$M1498-a!$E$4,0,1))))</f>
        <v>#N/A</v>
      </c>
      <c r="S1498" s="32">
        <f t="shared" si="251"/>
        <v>1</v>
      </c>
      <c r="T1498" s="33" t="e">
        <f t="shared" si="252"/>
        <v>#N/A</v>
      </c>
      <c r="U1498" s="33" t="e">
        <f t="shared" si="257"/>
        <v>#N/A</v>
      </c>
      <c r="V1498" s="33" t="e">
        <f t="shared" si="253"/>
        <v>#N/A</v>
      </c>
      <c r="W1498" s="124">
        <f t="shared" si="254"/>
        <v>0</v>
      </c>
    </row>
    <row r="1499" spans="9:23" x14ac:dyDescent="0.25">
      <c r="I1499" s="31">
        <v>0</v>
      </c>
      <c r="J1499" s="121">
        <f t="shared" si="258"/>
        <v>0</v>
      </c>
      <c r="K1499" s="122" t="e">
        <f>MAX(0,($F1499-0+PV(a!$E$8/12,2*$U1499*a!$E$9,$W1499,0,1)))</f>
        <v>#N/A</v>
      </c>
      <c r="L1499" s="122" t="e">
        <f t="shared" si="255"/>
        <v>#N/A</v>
      </c>
      <c r="M1499" s="114" t="e">
        <f t="shared" si="256"/>
        <v>#N/A</v>
      </c>
      <c r="N1499" s="122" t="e">
        <f>-1*PMT(a!$E$8/12,2*$U1499*a!$E$9,$F1499-a!$E$4-$I1499,0,1)</f>
        <v>#N/A</v>
      </c>
      <c r="O1499" s="123" t="e">
        <f>-1*PMT(a!$E$8/12,2*$U1499*a!$E$9,$F1499-a!$E$4-$J1499,0,1)</f>
        <v>#N/A</v>
      </c>
      <c r="P1499" s="123" t="e">
        <f t="shared" si="249"/>
        <v>#N/A</v>
      </c>
      <c r="Q1499" s="123" t="e">
        <f t="shared" si="250"/>
        <v>#N/A</v>
      </c>
      <c r="R1499" s="114" t="e">
        <f>IF($M1499&lt;$I1499,"Error",IF(AND($K1499&gt;$J1499,$M1499&gt;$K1499),"Error",IF(AND($K1499&lt;$J1499,$M1499&gt;$J1499),"Error",-1*PMT(a!$E$8/12,2*$U1499*a!$E$9,$F1499-$M1499-a!$E$4,0,1))))</f>
        <v>#N/A</v>
      </c>
      <c r="S1499" s="32">
        <f t="shared" si="251"/>
        <v>1</v>
      </c>
      <c r="T1499" s="33" t="e">
        <f t="shared" si="252"/>
        <v>#N/A</v>
      </c>
      <c r="U1499" s="33" t="e">
        <f t="shared" si="257"/>
        <v>#N/A</v>
      </c>
      <c r="V1499" s="33" t="e">
        <f t="shared" si="253"/>
        <v>#N/A</v>
      </c>
      <c r="W1499" s="124">
        <f t="shared" si="254"/>
        <v>0</v>
      </c>
    </row>
    <row r="1500" spans="9:23" x14ac:dyDescent="0.25">
      <c r="I1500" s="31">
        <v>0</v>
      </c>
      <c r="J1500" s="121">
        <f t="shared" si="258"/>
        <v>0</v>
      </c>
      <c r="K1500" s="122" t="e">
        <f>MAX(0,($F1500-0+PV(a!$E$8/12,2*$U1500*a!$E$9,$W1500,0,1)))</f>
        <v>#N/A</v>
      </c>
      <c r="L1500" s="122" t="e">
        <f t="shared" si="255"/>
        <v>#N/A</v>
      </c>
      <c r="M1500" s="114" t="e">
        <f t="shared" si="256"/>
        <v>#N/A</v>
      </c>
      <c r="N1500" s="122" t="e">
        <f>-1*PMT(a!$E$8/12,2*$U1500*a!$E$9,$F1500-a!$E$4-$I1500,0,1)</f>
        <v>#N/A</v>
      </c>
      <c r="O1500" s="123" t="e">
        <f>-1*PMT(a!$E$8/12,2*$U1500*a!$E$9,$F1500-a!$E$4-$J1500,0,1)</f>
        <v>#N/A</v>
      </c>
      <c r="P1500" s="123" t="e">
        <f t="shared" si="249"/>
        <v>#N/A</v>
      </c>
      <c r="Q1500" s="123" t="e">
        <f t="shared" si="250"/>
        <v>#N/A</v>
      </c>
      <c r="R1500" s="114" t="e">
        <f>IF($M1500&lt;$I1500,"Error",IF(AND($K1500&gt;$J1500,$M1500&gt;$K1500),"Error",IF(AND($K1500&lt;$J1500,$M1500&gt;$J1500),"Error",-1*PMT(a!$E$8/12,2*$U1500*a!$E$9,$F1500-$M1500-a!$E$4,0,1))))</f>
        <v>#N/A</v>
      </c>
      <c r="S1500" s="32">
        <f t="shared" si="251"/>
        <v>1</v>
      </c>
      <c r="T1500" s="33" t="e">
        <f t="shared" si="252"/>
        <v>#N/A</v>
      </c>
      <c r="U1500" s="33" t="e">
        <f t="shared" si="257"/>
        <v>#N/A</v>
      </c>
      <c r="V1500" s="33" t="e">
        <f t="shared" si="253"/>
        <v>#N/A</v>
      </c>
      <c r="W1500" s="124">
        <f t="shared" si="254"/>
        <v>0</v>
      </c>
    </row>
    <row r="1501" spans="9:23" x14ac:dyDescent="0.25">
      <c r="I1501" s="31">
        <v>0</v>
      </c>
      <c r="J1501" s="121">
        <f t="shared" si="258"/>
        <v>0</v>
      </c>
      <c r="K1501" s="122" t="e">
        <f>MAX(0,($F1501-0+PV(a!$E$8/12,2*$U1501*a!$E$9,$W1501,0,1)))</f>
        <v>#N/A</v>
      </c>
      <c r="L1501" s="122" t="e">
        <f t="shared" si="255"/>
        <v>#N/A</v>
      </c>
      <c r="M1501" s="114" t="e">
        <f t="shared" si="256"/>
        <v>#N/A</v>
      </c>
      <c r="N1501" s="122" t="e">
        <f>-1*PMT(a!$E$8/12,2*$U1501*a!$E$9,$F1501-a!$E$4-$I1501,0,1)</f>
        <v>#N/A</v>
      </c>
      <c r="O1501" s="123" t="e">
        <f>-1*PMT(a!$E$8/12,2*$U1501*a!$E$9,$F1501-a!$E$4-$J1501,0,1)</f>
        <v>#N/A</v>
      </c>
      <c r="P1501" s="123" t="e">
        <f t="shared" si="249"/>
        <v>#N/A</v>
      </c>
      <c r="Q1501" s="123" t="e">
        <f t="shared" si="250"/>
        <v>#N/A</v>
      </c>
      <c r="R1501" s="114" t="e">
        <f>IF($M1501&lt;$I1501,"Error",IF(AND($K1501&gt;$J1501,$M1501&gt;$K1501),"Error",IF(AND($K1501&lt;$J1501,$M1501&gt;$J1501),"Error",-1*PMT(a!$E$8/12,2*$U1501*a!$E$9,$F1501-$M1501-a!$E$4,0,1))))</f>
        <v>#N/A</v>
      </c>
      <c r="S1501" s="32">
        <f t="shared" si="251"/>
        <v>1</v>
      </c>
      <c r="T1501" s="33" t="e">
        <f t="shared" si="252"/>
        <v>#N/A</v>
      </c>
      <c r="U1501" s="33" t="e">
        <f t="shared" si="257"/>
        <v>#N/A</v>
      </c>
      <c r="V1501" s="33" t="e">
        <f t="shared" si="253"/>
        <v>#N/A</v>
      </c>
      <c r="W1501" s="124">
        <f t="shared" si="254"/>
        <v>0</v>
      </c>
    </row>
    <row r="1502" spans="9:23" x14ac:dyDescent="0.25">
      <c r="I1502" s="31">
        <v>0</v>
      </c>
      <c r="J1502" s="121">
        <f t="shared" si="258"/>
        <v>0</v>
      </c>
      <c r="K1502" s="122" t="e">
        <f>MAX(0,($F1502-0+PV(a!$E$8/12,2*$U1502*a!$E$9,$W1502,0,1)))</f>
        <v>#N/A</v>
      </c>
      <c r="L1502" s="122" t="e">
        <f t="shared" si="255"/>
        <v>#N/A</v>
      </c>
      <c r="M1502" s="114" t="e">
        <f t="shared" si="256"/>
        <v>#N/A</v>
      </c>
      <c r="N1502" s="122" t="e">
        <f>-1*PMT(a!$E$8/12,2*$U1502*a!$E$9,$F1502-a!$E$4-$I1502,0,1)</f>
        <v>#N/A</v>
      </c>
      <c r="O1502" s="123" t="e">
        <f>-1*PMT(a!$E$8/12,2*$U1502*a!$E$9,$F1502-a!$E$4-$J1502,0,1)</f>
        <v>#N/A</v>
      </c>
      <c r="P1502" s="123" t="e">
        <f t="shared" si="249"/>
        <v>#N/A</v>
      </c>
      <c r="Q1502" s="123" t="e">
        <f t="shared" si="250"/>
        <v>#N/A</v>
      </c>
      <c r="R1502" s="114" t="e">
        <f>IF($M1502&lt;$I1502,"Error",IF(AND($K1502&gt;$J1502,$M1502&gt;$K1502),"Error",IF(AND($K1502&lt;$J1502,$M1502&gt;$J1502),"Error",-1*PMT(a!$E$8/12,2*$U1502*a!$E$9,$F1502-$M1502-a!$E$4,0,1))))</f>
        <v>#N/A</v>
      </c>
      <c r="S1502" s="32">
        <f t="shared" si="251"/>
        <v>1</v>
      </c>
      <c r="T1502" s="33" t="e">
        <f t="shared" si="252"/>
        <v>#N/A</v>
      </c>
      <c r="U1502" s="33" t="e">
        <f t="shared" si="257"/>
        <v>#N/A</v>
      </c>
      <c r="V1502" s="33" t="e">
        <f t="shared" si="253"/>
        <v>#N/A</v>
      </c>
      <c r="W1502" s="124">
        <f t="shared" si="254"/>
        <v>0</v>
      </c>
    </row>
    <row r="1503" spans="9:23" x14ac:dyDescent="0.25">
      <c r="I1503" s="31">
        <v>0</v>
      </c>
      <c r="J1503" s="121">
        <f t="shared" si="258"/>
        <v>0</v>
      </c>
      <c r="K1503" s="122" t="e">
        <f>MAX(0,($F1503-0+PV(a!$E$8/12,2*$U1503*a!$E$9,$W1503,0,1)))</f>
        <v>#N/A</v>
      </c>
      <c r="L1503" s="122" t="e">
        <f t="shared" si="255"/>
        <v>#N/A</v>
      </c>
      <c r="M1503" s="114" t="e">
        <f t="shared" si="256"/>
        <v>#N/A</v>
      </c>
      <c r="N1503" s="122" t="e">
        <f>-1*PMT(a!$E$8/12,2*$U1503*a!$E$9,$F1503-a!$E$4-$I1503,0,1)</f>
        <v>#N/A</v>
      </c>
      <c r="O1503" s="123" t="e">
        <f>-1*PMT(a!$E$8/12,2*$U1503*a!$E$9,$F1503-a!$E$4-$J1503,0,1)</f>
        <v>#N/A</v>
      </c>
      <c r="P1503" s="123" t="e">
        <f t="shared" si="249"/>
        <v>#N/A</v>
      </c>
      <c r="Q1503" s="123" t="e">
        <f t="shared" si="250"/>
        <v>#N/A</v>
      </c>
      <c r="R1503" s="114" t="e">
        <f>IF($M1503&lt;$I1503,"Error",IF(AND($K1503&gt;$J1503,$M1503&gt;$K1503),"Error",IF(AND($K1503&lt;$J1503,$M1503&gt;$J1503),"Error",-1*PMT(a!$E$8/12,2*$U1503*a!$E$9,$F1503-$M1503-a!$E$4,0,1))))</f>
        <v>#N/A</v>
      </c>
      <c r="S1503" s="32">
        <f t="shared" si="251"/>
        <v>1</v>
      </c>
      <c r="T1503" s="33" t="e">
        <f t="shared" si="252"/>
        <v>#N/A</v>
      </c>
      <c r="U1503" s="33" t="e">
        <f t="shared" si="257"/>
        <v>#N/A</v>
      </c>
      <c r="V1503" s="33" t="e">
        <f t="shared" si="253"/>
        <v>#N/A</v>
      </c>
      <c r="W1503" s="124">
        <f t="shared" si="254"/>
        <v>0</v>
      </c>
    </row>
    <row r="1504" spans="9:23" x14ac:dyDescent="0.25">
      <c r="I1504" s="31">
        <v>0</v>
      </c>
      <c r="J1504" s="121">
        <f t="shared" si="258"/>
        <v>0</v>
      </c>
      <c r="K1504" s="122" t="e">
        <f>MAX(0,($F1504-0+PV(a!$E$8/12,2*$U1504*a!$E$9,$W1504,0,1)))</f>
        <v>#N/A</v>
      </c>
      <c r="L1504" s="122" t="e">
        <f t="shared" si="255"/>
        <v>#N/A</v>
      </c>
      <c r="M1504" s="114" t="e">
        <f t="shared" si="256"/>
        <v>#N/A</v>
      </c>
      <c r="N1504" s="122" t="e">
        <f>-1*PMT(a!$E$8/12,2*$U1504*a!$E$9,$F1504-a!$E$4-$I1504,0,1)</f>
        <v>#N/A</v>
      </c>
      <c r="O1504" s="123" t="e">
        <f>-1*PMT(a!$E$8/12,2*$U1504*a!$E$9,$F1504-a!$E$4-$J1504,0,1)</f>
        <v>#N/A</v>
      </c>
      <c r="P1504" s="123" t="e">
        <f t="shared" si="249"/>
        <v>#N/A</v>
      </c>
      <c r="Q1504" s="123" t="e">
        <f t="shared" si="250"/>
        <v>#N/A</v>
      </c>
      <c r="R1504" s="114" t="e">
        <f>IF($M1504&lt;$I1504,"Error",IF(AND($K1504&gt;$J1504,$M1504&gt;$K1504),"Error",IF(AND($K1504&lt;$J1504,$M1504&gt;$J1504),"Error",-1*PMT(a!$E$8/12,2*$U1504*a!$E$9,$F1504-$M1504-a!$E$4,0,1))))</f>
        <v>#N/A</v>
      </c>
      <c r="S1504" s="32">
        <f t="shared" si="251"/>
        <v>1</v>
      </c>
      <c r="T1504" s="33" t="e">
        <f t="shared" si="252"/>
        <v>#N/A</v>
      </c>
      <c r="U1504" s="33" t="e">
        <f t="shared" si="257"/>
        <v>#N/A</v>
      </c>
      <c r="V1504" s="33" t="e">
        <f t="shared" si="253"/>
        <v>#N/A</v>
      </c>
      <c r="W1504" s="124">
        <f t="shared" si="254"/>
        <v>0</v>
      </c>
    </row>
    <row r="1505" spans="9:23" x14ac:dyDescent="0.25">
      <c r="I1505" s="31">
        <v>0</v>
      </c>
      <c r="J1505" s="121">
        <f t="shared" si="258"/>
        <v>0</v>
      </c>
      <c r="K1505" s="122" t="e">
        <f>MAX(0,($F1505-0+PV(a!$E$8/12,2*$U1505*a!$E$9,$W1505,0,1)))</f>
        <v>#N/A</v>
      </c>
      <c r="L1505" s="122" t="e">
        <f t="shared" si="255"/>
        <v>#N/A</v>
      </c>
      <c r="M1505" s="114" t="e">
        <f t="shared" si="256"/>
        <v>#N/A</v>
      </c>
      <c r="N1505" s="122" t="e">
        <f>-1*PMT(a!$E$8/12,2*$U1505*a!$E$9,$F1505-a!$E$4-$I1505,0,1)</f>
        <v>#N/A</v>
      </c>
      <c r="O1505" s="123" t="e">
        <f>-1*PMT(a!$E$8/12,2*$U1505*a!$E$9,$F1505-a!$E$4-$J1505,0,1)</f>
        <v>#N/A</v>
      </c>
      <c r="P1505" s="123" t="e">
        <f t="shared" si="249"/>
        <v>#N/A</v>
      </c>
      <c r="Q1505" s="123" t="e">
        <f t="shared" si="250"/>
        <v>#N/A</v>
      </c>
      <c r="R1505" s="114" t="e">
        <f>IF($M1505&lt;$I1505,"Error",IF(AND($K1505&gt;$J1505,$M1505&gt;$K1505),"Error",IF(AND($K1505&lt;$J1505,$M1505&gt;$J1505),"Error",-1*PMT(a!$E$8/12,2*$U1505*a!$E$9,$F1505-$M1505-a!$E$4,0,1))))</f>
        <v>#N/A</v>
      </c>
      <c r="S1505" s="32">
        <f t="shared" si="251"/>
        <v>1</v>
      </c>
      <c r="T1505" s="33" t="e">
        <f t="shared" si="252"/>
        <v>#N/A</v>
      </c>
      <c r="U1505" s="33" t="e">
        <f t="shared" si="257"/>
        <v>#N/A</v>
      </c>
      <c r="V1505" s="33" t="e">
        <f t="shared" si="253"/>
        <v>#N/A</v>
      </c>
      <c r="W1505" s="124">
        <f t="shared" si="254"/>
        <v>0</v>
      </c>
    </row>
    <row r="1506" spans="9:23" x14ac:dyDescent="0.25">
      <c r="I1506" s="31">
        <v>0</v>
      </c>
      <c r="J1506" s="121">
        <f t="shared" si="258"/>
        <v>0</v>
      </c>
      <c r="K1506" s="122" t="e">
        <f>MAX(0,($F1506-0+PV(a!$E$8/12,2*$U1506*a!$E$9,$W1506,0,1)))</f>
        <v>#N/A</v>
      </c>
      <c r="L1506" s="122" t="e">
        <f t="shared" si="255"/>
        <v>#N/A</v>
      </c>
      <c r="M1506" s="114" t="e">
        <f t="shared" si="256"/>
        <v>#N/A</v>
      </c>
      <c r="N1506" s="122" t="e">
        <f>-1*PMT(a!$E$8/12,2*$U1506*a!$E$9,$F1506-a!$E$4-$I1506,0,1)</f>
        <v>#N/A</v>
      </c>
      <c r="O1506" s="123" t="e">
        <f>-1*PMT(a!$E$8/12,2*$U1506*a!$E$9,$F1506-a!$E$4-$J1506,0,1)</f>
        <v>#N/A</v>
      </c>
      <c r="P1506" s="123" t="e">
        <f t="shared" si="249"/>
        <v>#N/A</v>
      </c>
      <c r="Q1506" s="123" t="e">
        <f t="shared" si="250"/>
        <v>#N/A</v>
      </c>
      <c r="R1506" s="114" t="e">
        <f>IF($M1506&lt;$I1506,"Error",IF(AND($K1506&gt;$J1506,$M1506&gt;$K1506),"Error",IF(AND($K1506&lt;$J1506,$M1506&gt;$J1506),"Error",-1*PMT(a!$E$8/12,2*$U1506*a!$E$9,$F1506-$M1506-a!$E$4,0,1))))</f>
        <v>#N/A</v>
      </c>
      <c r="S1506" s="32">
        <f t="shared" si="251"/>
        <v>1</v>
      </c>
      <c r="T1506" s="33" t="e">
        <f t="shared" si="252"/>
        <v>#N/A</v>
      </c>
      <c r="U1506" s="33" t="e">
        <f t="shared" si="257"/>
        <v>#N/A</v>
      </c>
      <c r="V1506" s="33" t="e">
        <f t="shared" si="253"/>
        <v>#N/A</v>
      </c>
      <c r="W1506" s="124">
        <f t="shared" si="254"/>
        <v>0</v>
      </c>
    </row>
    <row r="1507" spans="9:23" x14ac:dyDescent="0.25">
      <c r="I1507" s="31">
        <v>0</v>
      </c>
      <c r="J1507" s="121">
        <f t="shared" si="258"/>
        <v>0</v>
      </c>
      <c r="K1507" s="122" t="e">
        <f>MAX(0,($F1507-0+PV(a!$E$8/12,2*$U1507*a!$E$9,$W1507,0,1)))</f>
        <v>#N/A</v>
      </c>
      <c r="L1507" s="122" t="e">
        <f t="shared" si="255"/>
        <v>#N/A</v>
      </c>
      <c r="M1507" s="114" t="e">
        <f t="shared" si="256"/>
        <v>#N/A</v>
      </c>
      <c r="N1507" s="122" t="e">
        <f>-1*PMT(a!$E$8/12,2*$U1507*a!$E$9,$F1507-a!$E$4-$I1507,0,1)</f>
        <v>#N/A</v>
      </c>
      <c r="O1507" s="123" t="e">
        <f>-1*PMT(a!$E$8/12,2*$U1507*a!$E$9,$F1507-a!$E$4-$J1507,0,1)</f>
        <v>#N/A</v>
      </c>
      <c r="P1507" s="123" t="e">
        <f t="shared" si="249"/>
        <v>#N/A</v>
      </c>
      <c r="Q1507" s="123" t="e">
        <f t="shared" si="250"/>
        <v>#N/A</v>
      </c>
      <c r="R1507" s="114" t="e">
        <f>IF($M1507&lt;$I1507,"Error",IF(AND($K1507&gt;$J1507,$M1507&gt;$K1507),"Error",IF(AND($K1507&lt;$J1507,$M1507&gt;$J1507),"Error",-1*PMT(a!$E$8/12,2*$U1507*a!$E$9,$F1507-$M1507-a!$E$4,0,1))))</f>
        <v>#N/A</v>
      </c>
      <c r="S1507" s="32">
        <f t="shared" si="251"/>
        <v>1</v>
      </c>
      <c r="T1507" s="33" t="e">
        <f t="shared" si="252"/>
        <v>#N/A</v>
      </c>
      <c r="U1507" s="33" t="e">
        <f t="shared" si="257"/>
        <v>#N/A</v>
      </c>
      <c r="V1507" s="33" t="e">
        <f t="shared" si="253"/>
        <v>#N/A</v>
      </c>
      <c r="W1507" s="124">
        <f t="shared" si="254"/>
        <v>0</v>
      </c>
    </row>
    <row r="1508" spans="9:23" x14ac:dyDescent="0.25">
      <c r="I1508" s="31">
        <v>0</v>
      </c>
      <c r="J1508" s="121">
        <f t="shared" si="258"/>
        <v>0</v>
      </c>
      <c r="K1508" s="122" t="e">
        <f>MAX(0,($F1508-0+PV(a!$E$8/12,2*$U1508*a!$E$9,$W1508,0,1)))</f>
        <v>#N/A</v>
      </c>
      <c r="L1508" s="122" t="e">
        <f t="shared" si="255"/>
        <v>#N/A</v>
      </c>
      <c r="M1508" s="114" t="e">
        <f t="shared" si="256"/>
        <v>#N/A</v>
      </c>
      <c r="N1508" s="122" t="e">
        <f>-1*PMT(a!$E$8/12,2*$U1508*a!$E$9,$F1508-a!$E$4-$I1508,0,1)</f>
        <v>#N/A</v>
      </c>
      <c r="O1508" s="123" t="e">
        <f>-1*PMT(a!$E$8/12,2*$U1508*a!$E$9,$F1508-a!$E$4-$J1508,0,1)</f>
        <v>#N/A</v>
      </c>
      <c r="P1508" s="123" t="e">
        <f t="shared" si="249"/>
        <v>#N/A</v>
      </c>
      <c r="Q1508" s="123" t="e">
        <f t="shared" si="250"/>
        <v>#N/A</v>
      </c>
      <c r="R1508" s="114" t="e">
        <f>IF($M1508&lt;$I1508,"Error",IF(AND($K1508&gt;$J1508,$M1508&gt;$K1508),"Error",IF(AND($K1508&lt;$J1508,$M1508&gt;$J1508),"Error",-1*PMT(a!$E$8/12,2*$U1508*a!$E$9,$F1508-$M1508-a!$E$4,0,1))))</f>
        <v>#N/A</v>
      </c>
      <c r="S1508" s="32">
        <f t="shared" si="251"/>
        <v>1</v>
      </c>
      <c r="T1508" s="33" t="e">
        <f t="shared" si="252"/>
        <v>#N/A</v>
      </c>
      <c r="U1508" s="33" t="e">
        <f t="shared" si="257"/>
        <v>#N/A</v>
      </c>
      <c r="V1508" s="33" t="e">
        <f t="shared" si="253"/>
        <v>#N/A</v>
      </c>
      <c r="W1508" s="124">
        <f t="shared" si="254"/>
        <v>0</v>
      </c>
    </row>
    <row r="1509" spans="9:23" x14ac:dyDescent="0.25">
      <c r="I1509" s="31">
        <v>0</v>
      </c>
      <c r="J1509" s="121">
        <f t="shared" si="258"/>
        <v>0</v>
      </c>
      <c r="K1509" s="122" t="e">
        <f>MAX(0,($F1509-0+PV(a!$E$8/12,2*$U1509*a!$E$9,$W1509,0,1)))</f>
        <v>#N/A</v>
      </c>
      <c r="L1509" s="122" t="e">
        <f t="shared" si="255"/>
        <v>#N/A</v>
      </c>
      <c r="M1509" s="114" t="e">
        <f t="shared" si="256"/>
        <v>#N/A</v>
      </c>
      <c r="N1509" s="122" t="e">
        <f>-1*PMT(a!$E$8/12,2*$U1509*a!$E$9,$F1509-a!$E$4-$I1509,0,1)</f>
        <v>#N/A</v>
      </c>
      <c r="O1509" s="123" t="e">
        <f>-1*PMT(a!$E$8/12,2*$U1509*a!$E$9,$F1509-a!$E$4-$J1509,0,1)</f>
        <v>#N/A</v>
      </c>
      <c r="P1509" s="123" t="e">
        <f t="shared" si="249"/>
        <v>#N/A</v>
      </c>
      <c r="Q1509" s="123" t="e">
        <f t="shared" si="250"/>
        <v>#N/A</v>
      </c>
      <c r="R1509" s="114" t="e">
        <f>IF($M1509&lt;$I1509,"Error",IF(AND($K1509&gt;$J1509,$M1509&gt;$K1509),"Error",IF(AND($K1509&lt;$J1509,$M1509&gt;$J1509),"Error",-1*PMT(a!$E$8/12,2*$U1509*a!$E$9,$F1509-$M1509-a!$E$4,0,1))))</f>
        <v>#N/A</v>
      </c>
      <c r="S1509" s="32">
        <f t="shared" si="251"/>
        <v>1</v>
      </c>
      <c r="T1509" s="33" t="e">
        <f t="shared" si="252"/>
        <v>#N/A</v>
      </c>
      <c r="U1509" s="33" t="e">
        <f t="shared" si="257"/>
        <v>#N/A</v>
      </c>
      <c r="V1509" s="33" t="e">
        <f t="shared" si="253"/>
        <v>#N/A</v>
      </c>
      <c r="W1509" s="124">
        <f t="shared" si="254"/>
        <v>0</v>
      </c>
    </row>
    <row r="1510" spans="9:23" x14ac:dyDescent="0.25">
      <c r="I1510" s="31">
        <v>0</v>
      </c>
      <c r="J1510" s="121">
        <f t="shared" si="258"/>
        <v>0</v>
      </c>
      <c r="K1510" s="122" t="e">
        <f>MAX(0,($F1510-0+PV(a!$E$8/12,2*$U1510*a!$E$9,$W1510,0,1)))</f>
        <v>#N/A</v>
      </c>
      <c r="L1510" s="122" t="e">
        <f t="shared" si="255"/>
        <v>#N/A</v>
      </c>
      <c r="M1510" s="114" t="e">
        <f t="shared" si="256"/>
        <v>#N/A</v>
      </c>
      <c r="N1510" s="122" t="e">
        <f>-1*PMT(a!$E$8/12,2*$U1510*a!$E$9,$F1510-a!$E$4-$I1510,0,1)</f>
        <v>#N/A</v>
      </c>
      <c r="O1510" s="123" t="e">
        <f>-1*PMT(a!$E$8/12,2*$U1510*a!$E$9,$F1510-a!$E$4-$J1510,0,1)</f>
        <v>#N/A</v>
      </c>
      <c r="P1510" s="123" t="e">
        <f t="shared" si="249"/>
        <v>#N/A</v>
      </c>
      <c r="Q1510" s="123" t="e">
        <f t="shared" si="250"/>
        <v>#N/A</v>
      </c>
      <c r="R1510" s="114" t="e">
        <f>IF($M1510&lt;$I1510,"Error",IF(AND($K1510&gt;$J1510,$M1510&gt;$K1510),"Error",IF(AND($K1510&lt;$J1510,$M1510&gt;$J1510),"Error",-1*PMT(a!$E$8/12,2*$U1510*a!$E$9,$F1510-$M1510-a!$E$4,0,1))))</f>
        <v>#N/A</v>
      </c>
      <c r="S1510" s="32">
        <f t="shared" si="251"/>
        <v>1</v>
      </c>
      <c r="T1510" s="33" t="e">
        <f t="shared" si="252"/>
        <v>#N/A</v>
      </c>
      <c r="U1510" s="33" t="e">
        <f t="shared" si="257"/>
        <v>#N/A</v>
      </c>
      <c r="V1510" s="33" t="e">
        <f t="shared" si="253"/>
        <v>#N/A</v>
      </c>
      <c r="W1510" s="124">
        <f t="shared" si="254"/>
        <v>0</v>
      </c>
    </row>
    <row r="1511" spans="9:23" x14ac:dyDescent="0.25">
      <c r="I1511" s="31">
        <v>0</v>
      </c>
      <c r="J1511" s="121">
        <f t="shared" si="258"/>
        <v>0</v>
      </c>
      <c r="K1511" s="122" t="e">
        <f>MAX(0,($F1511-0+PV(a!$E$8/12,2*$U1511*a!$E$9,$W1511,0,1)))</f>
        <v>#N/A</v>
      </c>
      <c r="L1511" s="122" t="e">
        <f t="shared" si="255"/>
        <v>#N/A</v>
      </c>
      <c r="M1511" s="114" t="e">
        <f t="shared" si="256"/>
        <v>#N/A</v>
      </c>
      <c r="N1511" s="122" t="e">
        <f>-1*PMT(a!$E$8/12,2*$U1511*a!$E$9,$F1511-a!$E$4-$I1511,0,1)</f>
        <v>#N/A</v>
      </c>
      <c r="O1511" s="123" t="e">
        <f>-1*PMT(a!$E$8/12,2*$U1511*a!$E$9,$F1511-a!$E$4-$J1511,0,1)</f>
        <v>#N/A</v>
      </c>
      <c r="P1511" s="123" t="e">
        <f t="shared" si="249"/>
        <v>#N/A</v>
      </c>
      <c r="Q1511" s="123" t="e">
        <f t="shared" si="250"/>
        <v>#N/A</v>
      </c>
      <c r="R1511" s="114" t="e">
        <f>IF($M1511&lt;$I1511,"Error",IF(AND($K1511&gt;$J1511,$M1511&gt;$K1511),"Error",IF(AND($K1511&lt;$J1511,$M1511&gt;$J1511),"Error",-1*PMT(a!$E$8/12,2*$U1511*a!$E$9,$F1511-$M1511-a!$E$4,0,1))))</f>
        <v>#N/A</v>
      </c>
      <c r="S1511" s="32">
        <f t="shared" si="251"/>
        <v>1</v>
      </c>
      <c r="T1511" s="33" t="e">
        <f t="shared" si="252"/>
        <v>#N/A</v>
      </c>
      <c r="U1511" s="33" t="e">
        <f t="shared" si="257"/>
        <v>#N/A</v>
      </c>
      <c r="V1511" s="33" t="e">
        <f t="shared" si="253"/>
        <v>#N/A</v>
      </c>
      <c r="W1511" s="124">
        <f t="shared" si="254"/>
        <v>0</v>
      </c>
    </row>
    <row r="1512" spans="9:23" x14ac:dyDescent="0.25">
      <c r="I1512" s="31">
        <v>0</v>
      </c>
      <c r="J1512" s="121">
        <f t="shared" si="258"/>
        <v>0</v>
      </c>
      <c r="K1512" s="122" t="e">
        <f>MAX(0,($F1512-0+PV(a!$E$8/12,2*$U1512*a!$E$9,$W1512,0,1)))</f>
        <v>#N/A</v>
      </c>
      <c r="L1512" s="122" t="e">
        <f t="shared" si="255"/>
        <v>#N/A</v>
      </c>
      <c r="M1512" s="114" t="e">
        <f t="shared" si="256"/>
        <v>#N/A</v>
      </c>
      <c r="N1512" s="122" t="e">
        <f>-1*PMT(a!$E$8/12,2*$U1512*a!$E$9,$F1512-a!$E$4-$I1512,0,1)</f>
        <v>#N/A</v>
      </c>
      <c r="O1512" s="123" t="e">
        <f>-1*PMT(a!$E$8/12,2*$U1512*a!$E$9,$F1512-a!$E$4-$J1512,0,1)</f>
        <v>#N/A</v>
      </c>
      <c r="P1512" s="123" t="e">
        <f t="shared" si="249"/>
        <v>#N/A</v>
      </c>
      <c r="Q1512" s="123" t="e">
        <f t="shared" si="250"/>
        <v>#N/A</v>
      </c>
      <c r="R1512" s="114" t="e">
        <f>IF($M1512&lt;$I1512,"Error",IF(AND($K1512&gt;$J1512,$M1512&gt;$K1512),"Error",IF(AND($K1512&lt;$J1512,$M1512&gt;$J1512),"Error",-1*PMT(a!$E$8/12,2*$U1512*a!$E$9,$F1512-$M1512-a!$E$4,0,1))))</f>
        <v>#N/A</v>
      </c>
      <c r="S1512" s="32">
        <f t="shared" si="251"/>
        <v>1</v>
      </c>
      <c r="T1512" s="33" t="e">
        <f t="shared" si="252"/>
        <v>#N/A</v>
      </c>
      <c r="U1512" s="33" t="e">
        <f t="shared" si="257"/>
        <v>#N/A</v>
      </c>
      <c r="V1512" s="33" t="e">
        <f t="shared" si="253"/>
        <v>#N/A</v>
      </c>
      <c r="W1512" s="124">
        <f t="shared" si="254"/>
        <v>0</v>
      </c>
    </row>
    <row r="1513" spans="9:23" x14ac:dyDescent="0.25">
      <c r="I1513" s="31">
        <v>0</v>
      </c>
      <c r="J1513" s="121">
        <f t="shared" si="258"/>
        <v>0</v>
      </c>
      <c r="K1513" s="122" t="e">
        <f>MAX(0,($F1513-0+PV(a!$E$8/12,2*$U1513*a!$E$9,$W1513,0,1)))</f>
        <v>#N/A</v>
      </c>
      <c r="L1513" s="122" t="e">
        <f t="shared" si="255"/>
        <v>#N/A</v>
      </c>
      <c r="M1513" s="114" t="e">
        <f t="shared" si="256"/>
        <v>#N/A</v>
      </c>
      <c r="N1513" s="122" t="e">
        <f>-1*PMT(a!$E$8/12,2*$U1513*a!$E$9,$F1513-a!$E$4-$I1513,0,1)</f>
        <v>#N/A</v>
      </c>
      <c r="O1513" s="123" t="e">
        <f>-1*PMT(a!$E$8/12,2*$U1513*a!$E$9,$F1513-a!$E$4-$J1513,0,1)</f>
        <v>#N/A</v>
      </c>
      <c r="P1513" s="123" t="e">
        <f t="shared" si="249"/>
        <v>#N/A</v>
      </c>
      <c r="Q1513" s="123" t="e">
        <f t="shared" si="250"/>
        <v>#N/A</v>
      </c>
      <c r="R1513" s="114" t="e">
        <f>IF($M1513&lt;$I1513,"Error",IF(AND($K1513&gt;$J1513,$M1513&gt;$K1513),"Error",IF(AND($K1513&lt;$J1513,$M1513&gt;$J1513),"Error",-1*PMT(a!$E$8/12,2*$U1513*a!$E$9,$F1513-$M1513-a!$E$4,0,1))))</f>
        <v>#N/A</v>
      </c>
      <c r="S1513" s="32">
        <f t="shared" si="251"/>
        <v>1</v>
      </c>
      <c r="T1513" s="33" t="e">
        <f t="shared" si="252"/>
        <v>#N/A</v>
      </c>
      <c r="U1513" s="33" t="e">
        <f t="shared" si="257"/>
        <v>#N/A</v>
      </c>
      <c r="V1513" s="33" t="e">
        <f t="shared" si="253"/>
        <v>#N/A</v>
      </c>
      <c r="W1513" s="124">
        <f t="shared" si="254"/>
        <v>0</v>
      </c>
    </row>
    <row r="1514" spans="9:23" x14ac:dyDescent="0.25">
      <c r="I1514" s="31">
        <v>0</v>
      </c>
      <c r="J1514" s="121">
        <f t="shared" si="258"/>
        <v>0</v>
      </c>
      <c r="K1514" s="122" t="e">
        <f>MAX(0,($F1514-0+PV(a!$E$8/12,2*$U1514*a!$E$9,$W1514,0,1)))</f>
        <v>#N/A</v>
      </c>
      <c r="L1514" s="122" t="e">
        <f t="shared" si="255"/>
        <v>#N/A</v>
      </c>
      <c r="M1514" s="114" t="e">
        <f t="shared" si="256"/>
        <v>#N/A</v>
      </c>
      <c r="N1514" s="122" t="e">
        <f>-1*PMT(a!$E$8/12,2*$U1514*a!$E$9,$F1514-a!$E$4-$I1514,0,1)</f>
        <v>#N/A</v>
      </c>
      <c r="O1514" s="123" t="e">
        <f>-1*PMT(a!$E$8/12,2*$U1514*a!$E$9,$F1514-a!$E$4-$J1514,0,1)</f>
        <v>#N/A</v>
      </c>
      <c r="P1514" s="123" t="e">
        <f t="shared" si="249"/>
        <v>#N/A</v>
      </c>
      <c r="Q1514" s="123" t="e">
        <f t="shared" si="250"/>
        <v>#N/A</v>
      </c>
      <c r="R1514" s="114" t="e">
        <f>IF($M1514&lt;$I1514,"Error",IF(AND($K1514&gt;$J1514,$M1514&gt;$K1514),"Error",IF(AND($K1514&lt;$J1514,$M1514&gt;$J1514),"Error",-1*PMT(a!$E$8/12,2*$U1514*a!$E$9,$F1514-$M1514-a!$E$4,0,1))))</f>
        <v>#N/A</v>
      </c>
      <c r="S1514" s="32">
        <f t="shared" si="251"/>
        <v>1</v>
      </c>
      <c r="T1514" s="33" t="e">
        <f t="shared" si="252"/>
        <v>#N/A</v>
      </c>
      <c r="U1514" s="33" t="e">
        <f t="shared" si="257"/>
        <v>#N/A</v>
      </c>
      <c r="V1514" s="33" t="e">
        <f t="shared" si="253"/>
        <v>#N/A</v>
      </c>
      <c r="W1514" s="124">
        <f t="shared" si="254"/>
        <v>0</v>
      </c>
    </row>
    <row r="1515" spans="9:23" x14ac:dyDescent="0.25">
      <c r="I1515" s="31">
        <v>0</v>
      </c>
      <c r="J1515" s="121">
        <f t="shared" si="258"/>
        <v>0</v>
      </c>
      <c r="K1515" s="122" t="e">
        <f>MAX(0,($F1515-0+PV(a!$E$8/12,2*$U1515*a!$E$9,$W1515,0,1)))</f>
        <v>#N/A</v>
      </c>
      <c r="L1515" s="122" t="e">
        <f t="shared" si="255"/>
        <v>#N/A</v>
      </c>
      <c r="M1515" s="114" t="e">
        <f t="shared" si="256"/>
        <v>#N/A</v>
      </c>
      <c r="N1515" s="122" t="e">
        <f>-1*PMT(a!$E$8/12,2*$U1515*a!$E$9,$F1515-a!$E$4-$I1515,0,1)</f>
        <v>#N/A</v>
      </c>
      <c r="O1515" s="123" t="e">
        <f>-1*PMT(a!$E$8/12,2*$U1515*a!$E$9,$F1515-a!$E$4-$J1515,0,1)</f>
        <v>#N/A</v>
      </c>
      <c r="P1515" s="123" t="e">
        <f t="shared" si="249"/>
        <v>#N/A</v>
      </c>
      <c r="Q1515" s="123" t="e">
        <f t="shared" si="250"/>
        <v>#N/A</v>
      </c>
      <c r="R1515" s="114" t="e">
        <f>IF($M1515&lt;$I1515,"Error",IF(AND($K1515&gt;$J1515,$M1515&gt;$K1515),"Error",IF(AND($K1515&lt;$J1515,$M1515&gt;$J1515),"Error",-1*PMT(a!$E$8/12,2*$U1515*a!$E$9,$F1515-$M1515-a!$E$4,0,1))))</f>
        <v>#N/A</v>
      </c>
      <c r="S1515" s="32">
        <f t="shared" si="251"/>
        <v>1</v>
      </c>
      <c r="T1515" s="33" t="e">
        <f t="shared" si="252"/>
        <v>#N/A</v>
      </c>
      <c r="U1515" s="33" t="e">
        <f t="shared" si="257"/>
        <v>#N/A</v>
      </c>
      <c r="V1515" s="33" t="e">
        <f t="shared" si="253"/>
        <v>#N/A</v>
      </c>
      <c r="W1515" s="124">
        <f t="shared" si="254"/>
        <v>0</v>
      </c>
    </row>
    <row r="1516" spans="9:23" x14ac:dyDescent="0.25">
      <c r="I1516" s="31">
        <v>0</v>
      </c>
      <c r="J1516" s="121">
        <f t="shared" si="258"/>
        <v>0</v>
      </c>
      <c r="K1516" s="122" t="e">
        <f>MAX(0,($F1516-0+PV(a!$E$8/12,2*$U1516*a!$E$9,$W1516,0,1)))</f>
        <v>#N/A</v>
      </c>
      <c r="L1516" s="122" t="e">
        <f t="shared" si="255"/>
        <v>#N/A</v>
      </c>
      <c r="M1516" s="114" t="e">
        <f t="shared" si="256"/>
        <v>#N/A</v>
      </c>
      <c r="N1516" s="122" t="e">
        <f>-1*PMT(a!$E$8/12,2*$U1516*a!$E$9,$F1516-a!$E$4-$I1516,0,1)</f>
        <v>#N/A</v>
      </c>
      <c r="O1516" s="123" t="e">
        <f>-1*PMT(a!$E$8/12,2*$U1516*a!$E$9,$F1516-a!$E$4-$J1516,0,1)</f>
        <v>#N/A</v>
      </c>
      <c r="P1516" s="123" t="e">
        <f t="shared" si="249"/>
        <v>#N/A</v>
      </c>
      <c r="Q1516" s="123" t="e">
        <f t="shared" si="250"/>
        <v>#N/A</v>
      </c>
      <c r="R1516" s="114" t="e">
        <f>IF($M1516&lt;$I1516,"Error",IF(AND($K1516&gt;$J1516,$M1516&gt;$K1516),"Error",IF(AND($K1516&lt;$J1516,$M1516&gt;$J1516),"Error",-1*PMT(a!$E$8/12,2*$U1516*a!$E$9,$F1516-$M1516-a!$E$4,0,1))))</f>
        <v>#N/A</v>
      </c>
      <c r="S1516" s="32">
        <f t="shared" si="251"/>
        <v>1</v>
      </c>
      <c r="T1516" s="33" t="e">
        <f t="shared" si="252"/>
        <v>#N/A</v>
      </c>
      <c r="U1516" s="33" t="e">
        <f t="shared" si="257"/>
        <v>#N/A</v>
      </c>
      <c r="V1516" s="33" t="e">
        <f t="shared" si="253"/>
        <v>#N/A</v>
      </c>
      <c r="W1516" s="124">
        <f t="shared" si="254"/>
        <v>0</v>
      </c>
    </row>
    <row r="1517" spans="9:23" x14ac:dyDescent="0.25">
      <c r="I1517" s="31">
        <v>0</v>
      </c>
      <c r="J1517" s="121">
        <f t="shared" si="258"/>
        <v>0</v>
      </c>
      <c r="K1517" s="122" t="e">
        <f>MAX(0,($F1517-0+PV(a!$E$8/12,2*$U1517*a!$E$9,$W1517,0,1)))</f>
        <v>#N/A</v>
      </c>
      <c r="L1517" s="122" t="e">
        <f t="shared" si="255"/>
        <v>#N/A</v>
      </c>
      <c r="M1517" s="114" t="e">
        <f t="shared" si="256"/>
        <v>#N/A</v>
      </c>
      <c r="N1517" s="122" t="e">
        <f>-1*PMT(a!$E$8/12,2*$U1517*a!$E$9,$F1517-a!$E$4-$I1517,0,1)</f>
        <v>#N/A</v>
      </c>
      <c r="O1517" s="123" t="e">
        <f>-1*PMT(a!$E$8/12,2*$U1517*a!$E$9,$F1517-a!$E$4-$J1517,0,1)</f>
        <v>#N/A</v>
      </c>
      <c r="P1517" s="123" t="e">
        <f t="shared" si="249"/>
        <v>#N/A</v>
      </c>
      <c r="Q1517" s="123" t="e">
        <f t="shared" si="250"/>
        <v>#N/A</v>
      </c>
      <c r="R1517" s="114" t="e">
        <f>IF($M1517&lt;$I1517,"Error",IF(AND($K1517&gt;$J1517,$M1517&gt;$K1517),"Error",IF(AND($K1517&lt;$J1517,$M1517&gt;$J1517),"Error",-1*PMT(a!$E$8/12,2*$U1517*a!$E$9,$F1517-$M1517-a!$E$4,0,1))))</f>
        <v>#N/A</v>
      </c>
      <c r="S1517" s="32">
        <f t="shared" si="251"/>
        <v>1</v>
      </c>
      <c r="T1517" s="33" t="e">
        <f t="shared" si="252"/>
        <v>#N/A</v>
      </c>
      <c r="U1517" s="33" t="e">
        <f t="shared" si="257"/>
        <v>#N/A</v>
      </c>
      <c r="V1517" s="33" t="e">
        <f t="shared" si="253"/>
        <v>#N/A</v>
      </c>
      <c r="W1517" s="124">
        <f t="shared" si="254"/>
        <v>0</v>
      </c>
    </row>
    <row r="1518" spans="9:23" x14ac:dyDescent="0.25">
      <c r="I1518" s="31">
        <v>0</v>
      </c>
      <c r="J1518" s="121">
        <f t="shared" si="258"/>
        <v>0</v>
      </c>
      <c r="K1518" s="122" t="e">
        <f>MAX(0,($F1518-0+PV(a!$E$8/12,2*$U1518*a!$E$9,$W1518,0,1)))</f>
        <v>#N/A</v>
      </c>
      <c r="L1518" s="122" t="e">
        <f t="shared" si="255"/>
        <v>#N/A</v>
      </c>
      <c r="M1518" s="114" t="e">
        <f t="shared" si="256"/>
        <v>#N/A</v>
      </c>
      <c r="N1518" s="122" t="e">
        <f>-1*PMT(a!$E$8/12,2*$U1518*a!$E$9,$F1518-a!$E$4-$I1518,0,1)</f>
        <v>#N/A</v>
      </c>
      <c r="O1518" s="123" t="e">
        <f>-1*PMT(a!$E$8/12,2*$U1518*a!$E$9,$F1518-a!$E$4-$J1518,0,1)</f>
        <v>#N/A</v>
      </c>
      <c r="P1518" s="123" t="e">
        <f t="shared" si="249"/>
        <v>#N/A</v>
      </c>
      <c r="Q1518" s="123" t="e">
        <f t="shared" si="250"/>
        <v>#N/A</v>
      </c>
      <c r="R1518" s="114" t="e">
        <f>IF($M1518&lt;$I1518,"Error",IF(AND($K1518&gt;$J1518,$M1518&gt;$K1518),"Error",IF(AND($K1518&lt;$J1518,$M1518&gt;$J1518),"Error",-1*PMT(a!$E$8/12,2*$U1518*a!$E$9,$F1518-$M1518-a!$E$4,0,1))))</f>
        <v>#N/A</v>
      </c>
      <c r="S1518" s="32">
        <f t="shared" si="251"/>
        <v>1</v>
      </c>
      <c r="T1518" s="33" t="e">
        <f t="shared" si="252"/>
        <v>#N/A</v>
      </c>
      <c r="U1518" s="33" t="e">
        <f t="shared" si="257"/>
        <v>#N/A</v>
      </c>
      <c r="V1518" s="33" t="e">
        <f t="shared" si="253"/>
        <v>#N/A</v>
      </c>
      <c r="W1518" s="124">
        <f t="shared" si="254"/>
        <v>0</v>
      </c>
    </row>
    <row r="1519" spans="9:23" x14ac:dyDescent="0.25">
      <c r="I1519" s="31">
        <v>0</v>
      </c>
      <c r="J1519" s="121">
        <f t="shared" si="258"/>
        <v>0</v>
      </c>
      <c r="K1519" s="122" t="e">
        <f>MAX(0,($F1519-0+PV(a!$E$8/12,2*$U1519*a!$E$9,$W1519,0,1)))</f>
        <v>#N/A</v>
      </c>
      <c r="L1519" s="122" t="e">
        <f t="shared" si="255"/>
        <v>#N/A</v>
      </c>
      <c r="M1519" s="114" t="e">
        <f t="shared" si="256"/>
        <v>#N/A</v>
      </c>
      <c r="N1519" s="122" t="e">
        <f>-1*PMT(a!$E$8/12,2*$U1519*a!$E$9,$F1519-a!$E$4-$I1519,0,1)</f>
        <v>#N/A</v>
      </c>
      <c r="O1519" s="123" t="e">
        <f>-1*PMT(a!$E$8/12,2*$U1519*a!$E$9,$F1519-a!$E$4-$J1519,0,1)</f>
        <v>#N/A</v>
      </c>
      <c r="P1519" s="123" t="e">
        <f t="shared" si="249"/>
        <v>#N/A</v>
      </c>
      <c r="Q1519" s="123" t="e">
        <f t="shared" si="250"/>
        <v>#N/A</v>
      </c>
      <c r="R1519" s="114" t="e">
        <f>IF($M1519&lt;$I1519,"Error",IF(AND($K1519&gt;$J1519,$M1519&gt;$K1519),"Error",IF(AND($K1519&lt;$J1519,$M1519&gt;$J1519),"Error",-1*PMT(a!$E$8/12,2*$U1519*a!$E$9,$F1519-$M1519-a!$E$4,0,1))))</f>
        <v>#N/A</v>
      </c>
      <c r="S1519" s="32">
        <f t="shared" si="251"/>
        <v>1</v>
      </c>
      <c r="T1519" s="33" t="e">
        <f t="shared" si="252"/>
        <v>#N/A</v>
      </c>
      <c r="U1519" s="33" t="e">
        <f t="shared" si="257"/>
        <v>#N/A</v>
      </c>
      <c r="V1519" s="33" t="e">
        <f t="shared" si="253"/>
        <v>#N/A</v>
      </c>
      <c r="W1519" s="124">
        <f t="shared" si="254"/>
        <v>0</v>
      </c>
    </row>
    <row r="1520" spans="9:23" x14ac:dyDescent="0.25">
      <c r="I1520" s="31">
        <v>0</v>
      </c>
      <c r="J1520" s="121">
        <f t="shared" si="258"/>
        <v>0</v>
      </c>
      <c r="K1520" s="122" t="e">
        <f>MAX(0,($F1520-0+PV(a!$E$8/12,2*$U1520*a!$E$9,$W1520,0,1)))</f>
        <v>#N/A</v>
      </c>
      <c r="L1520" s="122" t="e">
        <f t="shared" si="255"/>
        <v>#N/A</v>
      </c>
      <c r="M1520" s="114" t="e">
        <f t="shared" si="256"/>
        <v>#N/A</v>
      </c>
      <c r="N1520" s="122" t="e">
        <f>-1*PMT(a!$E$8/12,2*$U1520*a!$E$9,$F1520-a!$E$4-$I1520,0,1)</f>
        <v>#N/A</v>
      </c>
      <c r="O1520" s="123" t="e">
        <f>-1*PMT(a!$E$8/12,2*$U1520*a!$E$9,$F1520-a!$E$4-$J1520,0,1)</f>
        <v>#N/A</v>
      </c>
      <c r="P1520" s="123" t="e">
        <f t="shared" si="249"/>
        <v>#N/A</v>
      </c>
      <c r="Q1520" s="123" t="e">
        <f t="shared" si="250"/>
        <v>#N/A</v>
      </c>
      <c r="R1520" s="114" t="e">
        <f>IF($M1520&lt;$I1520,"Error",IF(AND($K1520&gt;$J1520,$M1520&gt;$K1520),"Error",IF(AND($K1520&lt;$J1520,$M1520&gt;$J1520),"Error",-1*PMT(a!$E$8/12,2*$U1520*a!$E$9,$F1520-$M1520-a!$E$4,0,1))))</f>
        <v>#N/A</v>
      </c>
      <c r="S1520" s="32">
        <f t="shared" si="251"/>
        <v>1</v>
      </c>
      <c r="T1520" s="33" t="e">
        <f t="shared" si="252"/>
        <v>#N/A</v>
      </c>
      <c r="U1520" s="33" t="e">
        <f t="shared" si="257"/>
        <v>#N/A</v>
      </c>
      <c r="V1520" s="33" t="e">
        <f t="shared" si="253"/>
        <v>#N/A</v>
      </c>
      <c r="W1520" s="124">
        <f t="shared" si="254"/>
        <v>0</v>
      </c>
    </row>
    <row r="1521" spans="9:23" x14ac:dyDescent="0.25">
      <c r="I1521" s="31">
        <v>0</v>
      </c>
      <c r="J1521" s="121">
        <f t="shared" si="258"/>
        <v>0</v>
      </c>
      <c r="K1521" s="122" t="e">
        <f>MAX(0,($F1521-0+PV(a!$E$8/12,2*$U1521*a!$E$9,$W1521,0,1)))</f>
        <v>#N/A</v>
      </c>
      <c r="L1521" s="122" t="e">
        <f t="shared" si="255"/>
        <v>#N/A</v>
      </c>
      <c r="M1521" s="114" t="e">
        <f t="shared" si="256"/>
        <v>#N/A</v>
      </c>
      <c r="N1521" s="122" t="e">
        <f>-1*PMT(a!$E$8/12,2*$U1521*a!$E$9,$F1521-a!$E$4-$I1521,0,1)</f>
        <v>#N/A</v>
      </c>
      <c r="O1521" s="123" t="e">
        <f>-1*PMT(a!$E$8/12,2*$U1521*a!$E$9,$F1521-a!$E$4-$J1521,0,1)</f>
        <v>#N/A</v>
      </c>
      <c r="P1521" s="123" t="e">
        <f t="shared" si="249"/>
        <v>#N/A</v>
      </c>
      <c r="Q1521" s="123" t="e">
        <f t="shared" si="250"/>
        <v>#N/A</v>
      </c>
      <c r="R1521" s="114" t="e">
        <f>IF($M1521&lt;$I1521,"Error",IF(AND($K1521&gt;$J1521,$M1521&gt;$K1521),"Error",IF(AND($K1521&lt;$J1521,$M1521&gt;$J1521),"Error",-1*PMT(a!$E$8/12,2*$U1521*a!$E$9,$F1521-$M1521-a!$E$4,0,1))))</f>
        <v>#N/A</v>
      </c>
      <c r="S1521" s="32">
        <f t="shared" si="251"/>
        <v>1</v>
      </c>
      <c r="T1521" s="33" t="e">
        <f t="shared" si="252"/>
        <v>#N/A</v>
      </c>
      <c r="U1521" s="33" t="e">
        <f t="shared" si="257"/>
        <v>#N/A</v>
      </c>
      <c r="V1521" s="33" t="e">
        <f t="shared" si="253"/>
        <v>#N/A</v>
      </c>
      <c r="W1521" s="124">
        <f t="shared" si="254"/>
        <v>0</v>
      </c>
    </row>
    <row r="1522" spans="9:23" x14ac:dyDescent="0.25">
      <c r="I1522" s="31">
        <v>0</v>
      </c>
      <c r="J1522" s="121">
        <f t="shared" si="258"/>
        <v>0</v>
      </c>
      <c r="K1522" s="122" t="e">
        <f>MAX(0,($F1522-0+PV(a!$E$8/12,2*$U1522*a!$E$9,$W1522,0,1)))</f>
        <v>#N/A</v>
      </c>
      <c r="L1522" s="122" t="e">
        <f t="shared" si="255"/>
        <v>#N/A</v>
      </c>
      <c r="M1522" s="114" t="e">
        <f t="shared" si="256"/>
        <v>#N/A</v>
      </c>
      <c r="N1522" s="122" t="e">
        <f>-1*PMT(a!$E$8/12,2*$U1522*a!$E$9,$F1522-a!$E$4-$I1522,0,1)</f>
        <v>#N/A</v>
      </c>
      <c r="O1522" s="123" t="e">
        <f>-1*PMT(a!$E$8/12,2*$U1522*a!$E$9,$F1522-a!$E$4-$J1522,0,1)</f>
        <v>#N/A</v>
      </c>
      <c r="P1522" s="123" t="e">
        <f t="shared" si="249"/>
        <v>#N/A</v>
      </c>
      <c r="Q1522" s="123" t="e">
        <f t="shared" si="250"/>
        <v>#N/A</v>
      </c>
      <c r="R1522" s="114" t="e">
        <f>IF($M1522&lt;$I1522,"Error",IF(AND($K1522&gt;$J1522,$M1522&gt;$K1522),"Error",IF(AND($K1522&lt;$J1522,$M1522&gt;$J1522),"Error",-1*PMT(a!$E$8/12,2*$U1522*a!$E$9,$F1522-$M1522-a!$E$4,0,1))))</f>
        <v>#N/A</v>
      </c>
      <c r="S1522" s="32">
        <f t="shared" si="251"/>
        <v>1</v>
      </c>
      <c r="T1522" s="33" t="e">
        <f t="shared" si="252"/>
        <v>#N/A</v>
      </c>
      <c r="U1522" s="33" t="e">
        <f t="shared" si="257"/>
        <v>#N/A</v>
      </c>
      <c r="V1522" s="33" t="e">
        <f t="shared" si="253"/>
        <v>#N/A</v>
      </c>
      <c r="W1522" s="124">
        <f t="shared" si="254"/>
        <v>0</v>
      </c>
    </row>
    <row r="1523" spans="9:23" x14ac:dyDescent="0.25">
      <c r="I1523" s="31">
        <v>0</v>
      </c>
      <c r="J1523" s="121">
        <f t="shared" si="258"/>
        <v>0</v>
      </c>
      <c r="K1523" s="122" t="e">
        <f>MAX(0,($F1523-0+PV(a!$E$8/12,2*$U1523*a!$E$9,$W1523,0,1)))</f>
        <v>#N/A</v>
      </c>
      <c r="L1523" s="122" t="e">
        <f t="shared" si="255"/>
        <v>#N/A</v>
      </c>
      <c r="M1523" s="114" t="e">
        <f t="shared" si="256"/>
        <v>#N/A</v>
      </c>
      <c r="N1523" s="122" t="e">
        <f>-1*PMT(a!$E$8/12,2*$U1523*a!$E$9,$F1523-a!$E$4-$I1523,0,1)</f>
        <v>#N/A</v>
      </c>
      <c r="O1523" s="123" t="e">
        <f>-1*PMT(a!$E$8/12,2*$U1523*a!$E$9,$F1523-a!$E$4-$J1523,0,1)</f>
        <v>#N/A</v>
      </c>
      <c r="P1523" s="123" t="e">
        <f t="shared" si="249"/>
        <v>#N/A</v>
      </c>
      <c r="Q1523" s="123" t="e">
        <f t="shared" si="250"/>
        <v>#N/A</v>
      </c>
      <c r="R1523" s="114" t="e">
        <f>IF($M1523&lt;$I1523,"Error",IF(AND($K1523&gt;$J1523,$M1523&gt;$K1523),"Error",IF(AND($K1523&lt;$J1523,$M1523&gt;$J1523),"Error",-1*PMT(a!$E$8/12,2*$U1523*a!$E$9,$F1523-$M1523-a!$E$4,0,1))))</f>
        <v>#N/A</v>
      </c>
      <c r="S1523" s="32">
        <f t="shared" si="251"/>
        <v>1</v>
      </c>
      <c r="T1523" s="33" t="e">
        <f t="shared" si="252"/>
        <v>#N/A</v>
      </c>
      <c r="U1523" s="33" t="e">
        <f t="shared" si="257"/>
        <v>#N/A</v>
      </c>
      <c r="V1523" s="33" t="e">
        <f t="shared" si="253"/>
        <v>#N/A</v>
      </c>
      <c r="W1523" s="124">
        <f t="shared" si="254"/>
        <v>0</v>
      </c>
    </row>
    <row r="1524" spans="9:23" x14ac:dyDescent="0.25">
      <c r="I1524" s="31">
        <v>0</v>
      </c>
      <c r="J1524" s="121">
        <f t="shared" si="258"/>
        <v>0</v>
      </c>
      <c r="K1524" s="122" t="e">
        <f>MAX(0,($F1524-0+PV(a!$E$8/12,2*$U1524*a!$E$9,$W1524,0,1)))</f>
        <v>#N/A</v>
      </c>
      <c r="L1524" s="122" t="e">
        <f t="shared" si="255"/>
        <v>#N/A</v>
      </c>
      <c r="M1524" s="114" t="e">
        <f t="shared" si="256"/>
        <v>#N/A</v>
      </c>
      <c r="N1524" s="122" t="e">
        <f>-1*PMT(a!$E$8/12,2*$U1524*a!$E$9,$F1524-a!$E$4-$I1524,0,1)</f>
        <v>#N/A</v>
      </c>
      <c r="O1524" s="123" t="e">
        <f>-1*PMT(a!$E$8/12,2*$U1524*a!$E$9,$F1524-a!$E$4-$J1524,0,1)</f>
        <v>#N/A</v>
      </c>
      <c r="P1524" s="123" t="e">
        <f t="shared" si="249"/>
        <v>#N/A</v>
      </c>
      <c r="Q1524" s="123" t="e">
        <f t="shared" si="250"/>
        <v>#N/A</v>
      </c>
      <c r="R1524" s="114" t="e">
        <f>IF($M1524&lt;$I1524,"Error",IF(AND($K1524&gt;$J1524,$M1524&gt;$K1524),"Error",IF(AND($K1524&lt;$J1524,$M1524&gt;$J1524),"Error",-1*PMT(a!$E$8/12,2*$U1524*a!$E$9,$F1524-$M1524-a!$E$4,0,1))))</f>
        <v>#N/A</v>
      </c>
      <c r="S1524" s="32">
        <f t="shared" si="251"/>
        <v>1</v>
      </c>
      <c r="T1524" s="33" t="e">
        <f t="shared" si="252"/>
        <v>#N/A</v>
      </c>
      <c r="U1524" s="33" t="e">
        <f t="shared" si="257"/>
        <v>#N/A</v>
      </c>
      <c r="V1524" s="33" t="e">
        <f t="shared" si="253"/>
        <v>#N/A</v>
      </c>
      <c r="W1524" s="124">
        <f t="shared" si="254"/>
        <v>0</v>
      </c>
    </row>
    <row r="1525" spans="9:23" x14ac:dyDescent="0.25">
      <c r="I1525" s="31">
        <v>0</v>
      </c>
      <c r="J1525" s="121">
        <f t="shared" si="258"/>
        <v>0</v>
      </c>
      <c r="K1525" s="122" t="e">
        <f>MAX(0,($F1525-0+PV(a!$E$8/12,2*$U1525*a!$E$9,$W1525,0,1)))</f>
        <v>#N/A</v>
      </c>
      <c r="L1525" s="122" t="e">
        <f t="shared" si="255"/>
        <v>#N/A</v>
      </c>
      <c r="M1525" s="114" t="e">
        <f t="shared" si="256"/>
        <v>#N/A</v>
      </c>
      <c r="N1525" s="122" t="e">
        <f>-1*PMT(a!$E$8/12,2*$U1525*a!$E$9,$F1525-a!$E$4-$I1525,0,1)</f>
        <v>#N/A</v>
      </c>
      <c r="O1525" s="123" t="e">
        <f>-1*PMT(a!$E$8/12,2*$U1525*a!$E$9,$F1525-a!$E$4-$J1525,0,1)</f>
        <v>#N/A</v>
      </c>
      <c r="P1525" s="123" t="e">
        <f t="shared" si="249"/>
        <v>#N/A</v>
      </c>
      <c r="Q1525" s="123" t="e">
        <f t="shared" si="250"/>
        <v>#N/A</v>
      </c>
      <c r="R1525" s="114" t="e">
        <f>IF($M1525&lt;$I1525,"Error",IF(AND($K1525&gt;$J1525,$M1525&gt;$K1525),"Error",IF(AND($K1525&lt;$J1525,$M1525&gt;$J1525),"Error",-1*PMT(a!$E$8/12,2*$U1525*a!$E$9,$F1525-$M1525-a!$E$4,0,1))))</f>
        <v>#N/A</v>
      </c>
      <c r="S1525" s="32">
        <f t="shared" si="251"/>
        <v>1</v>
      </c>
      <c r="T1525" s="33" t="e">
        <f t="shared" si="252"/>
        <v>#N/A</v>
      </c>
      <c r="U1525" s="33" t="e">
        <f t="shared" si="257"/>
        <v>#N/A</v>
      </c>
      <c r="V1525" s="33" t="e">
        <f t="shared" si="253"/>
        <v>#N/A</v>
      </c>
      <c r="W1525" s="124">
        <f t="shared" si="254"/>
        <v>0</v>
      </c>
    </row>
    <row r="1526" spans="9:23" x14ac:dyDescent="0.25">
      <c r="I1526" s="31">
        <v>0</v>
      </c>
      <c r="J1526" s="121">
        <f t="shared" si="258"/>
        <v>0</v>
      </c>
      <c r="K1526" s="122" t="e">
        <f>MAX(0,($F1526-0+PV(a!$E$8/12,2*$U1526*a!$E$9,$W1526,0,1)))</f>
        <v>#N/A</v>
      </c>
      <c r="L1526" s="122" t="e">
        <f t="shared" si="255"/>
        <v>#N/A</v>
      </c>
      <c r="M1526" s="114" t="e">
        <f t="shared" si="256"/>
        <v>#N/A</v>
      </c>
      <c r="N1526" s="122" t="e">
        <f>-1*PMT(a!$E$8/12,2*$U1526*a!$E$9,$F1526-a!$E$4-$I1526,0,1)</f>
        <v>#N/A</v>
      </c>
      <c r="O1526" s="123" t="e">
        <f>-1*PMT(a!$E$8/12,2*$U1526*a!$E$9,$F1526-a!$E$4-$J1526,0,1)</f>
        <v>#N/A</v>
      </c>
      <c r="P1526" s="123" t="e">
        <f t="shared" si="249"/>
        <v>#N/A</v>
      </c>
      <c r="Q1526" s="123" t="e">
        <f t="shared" si="250"/>
        <v>#N/A</v>
      </c>
      <c r="R1526" s="114" t="e">
        <f>IF($M1526&lt;$I1526,"Error",IF(AND($K1526&gt;$J1526,$M1526&gt;$K1526),"Error",IF(AND($K1526&lt;$J1526,$M1526&gt;$J1526),"Error",-1*PMT(a!$E$8/12,2*$U1526*a!$E$9,$F1526-$M1526-a!$E$4,0,1))))</f>
        <v>#N/A</v>
      </c>
      <c r="S1526" s="32">
        <f t="shared" si="251"/>
        <v>1</v>
      </c>
      <c r="T1526" s="33" t="e">
        <f t="shared" si="252"/>
        <v>#N/A</v>
      </c>
      <c r="U1526" s="33" t="e">
        <f t="shared" si="257"/>
        <v>#N/A</v>
      </c>
      <c r="V1526" s="33" t="e">
        <f t="shared" si="253"/>
        <v>#N/A</v>
      </c>
      <c r="W1526" s="124">
        <f t="shared" si="254"/>
        <v>0</v>
      </c>
    </row>
    <row r="1527" spans="9:23" x14ac:dyDescent="0.25">
      <c r="I1527" s="31">
        <v>0</v>
      </c>
      <c r="J1527" s="121">
        <f t="shared" si="258"/>
        <v>0</v>
      </c>
      <c r="K1527" s="122" t="e">
        <f>MAX(0,($F1527-0+PV(a!$E$8/12,2*$U1527*a!$E$9,$W1527,0,1)))</f>
        <v>#N/A</v>
      </c>
      <c r="L1527" s="122" t="e">
        <f t="shared" si="255"/>
        <v>#N/A</v>
      </c>
      <c r="M1527" s="114" t="e">
        <f t="shared" si="256"/>
        <v>#N/A</v>
      </c>
      <c r="N1527" s="122" t="e">
        <f>-1*PMT(a!$E$8/12,2*$U1527*a!$E$9,$F1527-a!$E$4-$I1527,0,1)</f>
        <v>#N/A</v>
      </c>
      <c r="O1527" s="123" t="e">
        <f>-1*PMT(a!$E$8/12,2*$U1527*a!$E$9,$F1527-a!$E$4-$J1527,0,1)</f>
        <v>#N/A</v>
      </c>
      <c r="P1527" s="123" t="e">
        <f t="shared" ref="P1527:P1590" si="259">IF(K1527=0,N1527,W1527)</f>
        <v>#N/A</v>
      </c>
      <c r="Q1527" s="123" t="e">
        <f t="shared" ref="Q1527:Q1590" si="260">IF(K1527=L1527,P1527,R1527)</f>
        <v>#N/A</v>
      </c>
      <c r="R1527" s="114" t="e">
        <f>IF($M1527&lt;$I1527,"Error",IF(AND($K1527&gt;$J1527,$M1527&gt;$K1527),"Error",IF(AND($K1527&lt;$J1527,$M1527&gt;$J1527),"Error",-1*PMT(a!$E$8/12,2*$U1527*a!$E$9,$F1527-$M1527-a!$E$4,0,1))))</f>
        <v>#N/A</v>
      </c>
      <c r="S1527" s="32">
        <f t="shared" ref="S1527:S1590" si="261">IF(E1527="F",0,1)</f>
        <v>1</v>
      </c>
      <c r="T1527" s="33" t="e">
        <f t="shared" ref="T1527:T1590" si="262">IF($S1527=1,VLOOKUP(H1527,M,11,FALSE),VLOOKUP(H1527,F,11,FALSE))</f>
        <v>#N/A</v>
      </c>
      <c r="U1527" s="33" t="e">
        <f t="shared" si="257"/>
        <v>#N/A</v>
      </c>
      <c r="V1527" s="33" t="e">
        <f t="shared" ref="V1527:V1590" si="263">+U1527*2</f>
        <v>#N/A</v>
      </c>
      <c r="W1527" s="124">
        <f t="shared" ref="W1527:W1590" si="264">+G1527/12*0.5</f>
        <v>0</v>
      </c>
    </row>
    <row r="1528" spans="9:23" x14ac:dyDescent="0.25">
      <c r="I1528" s="31">
        <v>0</v>
      </c>
      <c r="J1528" s="121">
        <f t="shared" si="258"/>
        <v>0</v>
      </c>
      <c r="K1528" s="122" t="e">
        <f>MAX(0,($F1528-0+PV(a!$E$8/12,2*$U1528*a!$E$9,$W1528,0,1)))</f>
        <v>#N/A</v>
      </c>
      <c r="L1528" s="122" t="e">
        <f t="shared" si="255"/>
        <v>#N/A</v>
      </c>
      <c r="M1528" s="114" t="e">
        <f t="shared" si="256"/>
        <v>#N/A</v>
      </c>
      <c r="N1528" s="122" t="e">
        <f>-1*PMT(a!$E$8/12,2*$U1528*a!$E$9,$F1528-a!$E$4-$I1528,0,1)</f>
        <v>#N/A</v>
      </c>
      <c r="O1528" s="123" t="e">
        <f>-1*PMT(a!$E$8/12,2*$U1528*a!$E$9,$F1528-a!$E$4-$J1528,0,1)</f>
        <v>#N/A</v>
      </c>
      <c r="P1528" s="123" t="e">
        <f t="shared" si="259"/>
        <v>#N/A</v>
      </c>
      <c r="Q1528" s="123" t="e">
        <f t="shared" si="260"/>
        <v>#N/A</v>
      </c>
      <c r="R1528" s="114" t="e">
        <f>IF($M1528&lt;$I1528,"Error",IF(AND($K1528&gt;$J1528,$M1528&gt;$K1528),"Error",IF(AND($K1528&lt;$J1528,$M1528&gt;$J1528),"Error",-1*PMT(a!$E$8/12,2*$U1528*a!$E$9,$F1528-$M1528-a!$E$4,0,1))))</f>
        <v>#N/A</v>
      </c>
      <c r="S1528" s="32">
        <f t="shared" si="261"/>
        <v>1</v>
      </c>
      <c r="T1528" s="33" t="e">
        <f t="shared" si="262"/>
        <v>#N/A</v>
      </c>
      <c r="U1528" s="33" t="e">
        <f t="shared" si="257"/>
        <v>#N/A</v>
      </c>
      <c r="V1528" s="33" t="e">
        <f t="shared" si="263"/>
        <v>#N/A</v>
      </c>
      <c r="W1528" s="124">
        <f t="shared" si="264"/>
        <v>0</v>
      </c>
    </row>
    <row r="1529" spans="9:23" x14ac:dyDescent="0.25">
      <c r="I1529" s="31">
        <v>0</v>
      </c>
      <c r="J1529" s="121">
        <f t="shared" si="258"/>
        <v>0</v>
      </c>
      <c r="K1529" s="122" t="e">
        <f>MAX(0,($F1529-0+PV(a!$E$8/12,2*$U1529*a!$E$9,$W1529,0,1)))</f>
        <v>#N/A</v>
      </c>
      <c r="L1529" s="122" t="e">
        <f t="shared" si="255"/>
        <v>#N/A</v>
      </c>
      <c r="M1529" s="114" t="e">
        <f t="shared" si="256"/>
        <v>#N/A</v>
      </c>
      <c r="N1529" s="122" t="e">
        <f>-1*PMT(a!$E$8/12,2*$U1529*a!$E$9,$F1529-a!$E$4-$I1529,0,1)</f>
        <v>#N/A</v>
      </c>
      <c r="O1529" s="123" t="e">
        <f>-1*PMT(a!$E$8/12,2*$U1529*a!$E$9,$F1529-a!$E$4-$J1529,0,1)</f>
        <v>#N/A</v>
      </c>
      <c r="P1529" s="123" t="e">
        <f t="shared" si="259"/>
        <v>#N/A</v>
      </c>
      <c r="Q1529" s="123" t="e">
        <f t="shared" si="260"/>
        <v>#N/A</v>
      </c>
      <c r="R1529" s="114" t="e">
        <f>IF($M1529&lt;$I1529,"Error",IF(AND($K1529&gt;$J1529,$M1529&gt;$K1529),"Error",IF(AND($K1529&lt;$J1529,$M1529&gt;$J1529),"Error",-1*PMT(a!$E$8/12,2*$U1529*a!$E$9,$F1529-$M1529-a!$E$4,0,1))))</f>
        <v>#N/A</v>
      </c>
      <c r="S1529" s="32">
        <f t="shared" si="261"/>
        <v>1</v>
      </c>
      <c r="T1529" s="33" t="e">
        <f t="shared" si="262"/>
        <v>#N/A</v>
      </c>
      <c r="U1529" s="33" t="e">
        <f t="shared" si="257"/>
        <v>#N/A</v>
      </c>
      <c r="V1529" s="33" t="e">
        <f t="shared" si="263"/>
        <v>#N/A</v>
      </c>
      <c r="W1529" s="124">
        <f t="shared" si="264"/>
        <v>0</v>
      </c>
    </row>
    <row r="1530" spans="9:23" x14ac:dyDescent="0.25">
      <c r="I1530" s="31">
        <v>0</v>
      </c>
      <c r="J1530" s="121">
        <f t="shared" si="258"/>
        <v>0</v>
      </c>
      <c r="K1530" s="122" t="e">
        <f>MAX(0,($F1530-0+PV(a!$E$8/12,2*$U1530*a!$E$9,$W1530,0,1)))</f>
        <v>#N/A</v>
      </c>
      <c r="L1530" s="122" t="e">
        <f t="shared" si="255"/>
        <v>#N/A</v>
      </c>
      <c r="M1530" s="114" t="e">
        <f t="shared" si="256"/>
        <v>#N/A</v>
      </c>
      <c r="N1530" s="122" t="e">
        <f>-1*PMT(a!$E$8/12,2*$U1530*a!$E$9,$F1530-a!$E$4-$I1530,0,1)</f>
        <v>#N/A</v>
      </c>
      <c r="O1530" s="123" t="e">
        <f>-1*PMT(a!$E$8/12,2*$U1530*a!$E$9,$F1530-a!$E$4-$J1530,0,1)</f>
        <v>#N/A</v>
      </c>
      <c r="P1530" s="123" t="e">
        <f t="shared" si="259"/>
        <v>#N/A</v>
      </c>
      <c r="Q1530" s="123" t="e">
        <f t="shared" si="260"/>
        <v>#N/A</v>
      </c>
      <c r="R1530" s="114" t="e">
        <f>IF($M1530&lt;$I1530,"Error",IF(AND($K1530&gt;$J1530,$M1530&gt;$K1530),"Error",IF(AND($K1530&lt;$J1530,$M1530&gt;$J1530),"Error",-1*PMT(a!$E$8/12,2*$U1530*a!$E$9,$F1530-$M1530-a!$E$4,0,1))))</f>
        <v>#N/A</v>
      </c>
      <c r="S1530" s="32">
        <f t="shared" si="261"/>
        <v>1</v>
      </c>
      <c r="T1530" s="33" t="e">
        <f t="shared" si="262"/>
        <v>#N/A</v>
      </c>
      <c r="U1530" s="33" t="e">
        <f t="shared" si="257"/>
        <v>#N/A</v>
      </c>
      <c r="V1530" s="33" t="e">
        <f t="shared" si="263"/>
        <v>#N/A</v>
      </c>
      <c r="W1530" s="124">
        <f t="shared" si="264"/>
        <v>0</v>
      </c>
    </row>
    <row r="1531" spans="9:23" x14ac:dyDescent="0.25">
      <c r="I1531" s="31">
        <v>0</v>
      </c>
      <c r="J1531" s="121">
        <f t="shared" si="258"/>
        <v>0</v>
      </c>
      <c r="K1531" s="122" t="e">
        <f>MAX(0,($F1531-0+PV(a!$E$8/12,2*$U1531*a!$E$9,$W1531,0,1)))</f>
        <v>#N/A</v>
      </c>
      <c r="L1531" s="122" t="e">
        <f t="shared" si="255"/>
        <v>#N/A</v>
      </c>
      <c r="M1531" s="114" t="e">
        <f t="shared" si="256"/>
        <v>#N/A</v>
      </c>
      <c r="N1531" s="122" t="e">
        <f>-1*PMT(a!$E$8/12,2*$U1531*a!$E$9,$F1531-a!$E$4-$I1531,0,1)</f>
        <v>#N/A</v>
      </c>
      <c r="O1531" s="123" t="e">
        <f>-1*PMT(a!$E$8/12,2*$U1531*a!$E$9,$F1531-a!$E$4-$J1531,0,1)</f>
        <v>#N/A</v>
      </c>
      <c r="P1531" s="123" t="e">
        <f t="shared" si="259"/>
        <v>#N/A</v>
      </c>
      <c r="Q1531" s="123" t="e">
        <f t="shared" si="260"/>
        <v>#N/A</v>
      </c>
      <c r="R1531" s="114" t="e">
        <f>IF($M1531&lt;$I1531,"Error",IF(AND($K1531&gt;$J1531,$M1531&gt;$K1531),"Error",IF(AND($K1531&lt;$J1531,$M1531&gt;$J1531),"Error",-1*PMT(a!$E$8/12,2*$U1531*a!$E$9,$F1531-$M1531-a!$E$4,0,1))))</f>
        <v>#N/A</v>
      </c>
      <c r="S1531" s="32">
        <f t="shared" si="261"/>
        <v>1</v>
      </c>
      <c r="T1531" s="33" t="e">
        <f t="shared" si="262"/>
        <v>#N/A</v>
      </c>
      <c r="U1531" s="33" t="e">
        <f t="shared" si="257"/>
        <v>#N/A</v>
      </c>
      <c r="V1531" s="33" t="e">
        <f t="shared" si="263"/>
        <v>#N/A</v>
      </c>
      <c r="W1531" s="124">
        <f t="shared" si="264"/>
        <v>0</v>
      </c>
    </row>
    <row r="1532" spans="9:23" x14ac:dyDescent="0.25">
      <c r="I1532" s="31">
        <v>0</v>
      </c>
      <c r="J1532" s="121">
        <f t="shared" si="258"/>
        <v>0</v>
      </c>
      <c r="K1532" s="122" t="e">
        <f>MAX(0,($F1532-0+PV(a!$E$8/12,2*$U1532*a!$E$9,$W1532,0,1)))</f>
        <v>#N/A</v>
      </c>
      <c r="L1532" s="122" t="e">
        <f t="shared" si="255"/>
        <v>#N/A</v>
      </c>
      <c r="M1532" s="114" t="e">
        <f t="shared" si="256"/>
        <v>#N/A</v>
      </c>
      <c r="N1532" s="122" t="e">
        <f>-1*PMT(a!$E$8/12,2*$U1532*a!$E$9,$F1532-a!$E$4-$I1532,0,1)</f>
        <v>#N/A</v>
      </c>
      <c r="O1532" s="123" t="e">
        <f>-1*PMT(a!$E$8/12,2*$U1532*a!$E$9,$F1532-a!$E$4-$J1532,0,1)</f>
        <v>#N/A</v>
      </c>
      <c r="P1532" s="123" t="e">
        <f t="shared" si="259"/>
        <v>#N/A</v>
      </c>
      <c r="Q1532" s="123" t="e">
        <f t="shared" si="260"/>
        <v>#N/A</v>
      </c>
      <c r="R1532" s="114" t="e">
        <f>IF($M1532&lt;$I1532,"Error",IF(AND($K1532&gt;$J1532,$M1532&gt;$K1532),"Error",IF(AND($K1532&lt;$J1532,$M1532&gt;$J1532),"Error",-1*PMT(a!$E$8/12,2*$U1532*a!$E$9,$F1532-$M1532-a!$E$4,0,1))))</f>
        <v>#N/A</v>
      </c>
      <c r="S1532" s="32">
        <f t="shared" si="261"/>
        <v>1</v>
      </c>
      <c r="T1532" s="33" t="e">
        <f t="shared" si="262"/>
        <v>#N/A</v>
      </c>
      <c r="U1532" s="33" t="e">
        <f t="shared" si="257"/>
        <v>#N/A</v>
      </c>
      <c r="V1532" s="33" t="e">
        <f t="shared" si="263"/>
        <v>#N/A</v>
      </c>
      <c r="W1532" s="124">
        <f t="shared" si="264"/>
        <v>0</v>
      </c>
    </row>
    <row r="1533" spans="9:23" x14ac:dyDescent="0.25">
      <c r="I1533" s="31">
        <v>0</v>
      </c>
      <c r="J1533" s="121">
        <f t="shared" si="258"/>
        <v>0</v>
      </c>
      <c r="K1533" s="122" t="e">
        <f>MAX(0,($F1533-0+PV(a!$E$8/12,2*$U1533*a!$E$9,$W1533,0,1)))</f>
        <v>#N/A</v>
      </c>
      <c r="L1533" s="122" t="e">
        <f t="shared" si="255"/>
        <v>#N/A</v>
      </c>
      <c r="M1533" s="114" t="e">
        <f t="shared" si="256"/>
        <v>#N/A</v>
      </c>
      <c r="N1533" s="122" t="e">
        <f>-1*PMT(a!$E$8/12,2*$U1533*a!$E$9,$F1533-a!$E$4-$I1533,0,1)</f>
        <v>#N/A</v>
      </c>
      <c r="O1533" s="123" t="e">
        <f>-1*PMT(a!$E$8/12,2*$U1533*a!$E$9,$F1533-a!$E$4-$J1533,0,1)</f>
        <v>#N/A</v>
      </c>
      <c r="P1533" s="123" t="e">
        <f t="shared" si="259"/>
        <v>#N/A</v>
      </c>
      <c r="Q1533" s="123" t="e">
        <f t="shared" si="260"/>
        <v>#N/A</v>
      </c>
      <c r="R1533" s="114" t="e">
        <f>IF($M1533&lt;$I1533,"Error",IF(AND($K1533&gt;$J1533,$M1533&gt;$K1533),"Error",IF(AND($K1533&lt;$J1533,$M1533&gt;$J1533),"Error",-1*PMT(a!$E$8/12,2*$U1533*a!$E$9,$F1533-$M1533-a!$E$4,0,1))))</f>
        <v>#N/A</v>
      </c>
      <c r="S1533" s="32">
        <f t="shared" si="261"/>
        <v>1</v>
      </c>
      <c r="T1533" s="33" t="e">
        <f t="shared" si="262"/>
        <v>#N/A</v>
      </c>
      <c r="U1533" s="33" t="e">
        <f t="shared" si="257"/>
        <v>#N/A</v>
      </c>
      <c r="V1533" s="33" t="e">
        <f t="shared" si="263"/>
        <v>#N/A</v>
      </c>
      <c r="W1533" s="124">
        <f t="shared" si="264"/>
        <v>0</v>
      </c>
    </row>
    <row r="1534" spans="9:23" x14ac:dyDescent="0.25">
      <c r="I1534" s="31">
        <v>0</v>
      </c>
      <c r="J1534" s="121">
        <f t="shared" si="258"/>
        <v>0</v>
      </c>
      <c r="K1534" s="122" t="e">
        <f>MAX(0,($F1534-0+PV(a!$E$8/12,2*$U1534*a!$E$9,$W1534,0,1)))</f>
        <v>#N/A</v>
      </c>
      <c r="L1534" s="122" t="e">
        <f t="shared" si="255"/>
        <v>#N/A</v>
      </c>
      <c r="M1534" s="114" t="e">
        <f t="shared" si="256"/>
        <v>#N/A</v>
      </c>
      <c r="N1534" s="122" t="e">
        <f>-1*PMT(a!$E$8/12,2*$U1534*a!$E$9,$F1534-a!$E$4-$I1534,0,1)</f>
        <v>#N/A</v>
      </c>
      <c r="O1534" s="123" t="e">
        <f>-1*PMT(a!$E$8/12,2*$U1534*a!$E$9,$F1534-a!$E$4-$J1534,0,1)</f>
        <v>#N/A</v>
      </c>
      <c r="P1534" s="123" t="e">
        <f t="shared" si="259"/>
        <v>#N/A</v>
      </c>
      <c r="Q1534" s="123" t="e">
        <f t="shared" si="260"/>
        <v>#N/A</v>
      </c>
      <c r="R1534" s="114" t="e">
        <f>IF($M1534&lt;$I1534,"Error",IF(AND($K1534&gt;$J1534,$M1534&gt;$K1534),"Error",IF(AND($K1534&lt;$J1534,$M1534&gt;$J1534),"Error",-1*PMT(a!$E$8/12,2*$U1534*a!$E$9,$F1534-$M1534-a!$E$4,0,1))))</f>
        <v>#N/A</v>
      </c>
      <c r="S1534" s="32">
        <f t="shared" si="261"/>
        <v>1</v>
      </c>
      <c r="T1534" s="33" t="e">
        <f t="shared" si="262"/>
        <v>#N/A</v>
      </c>
      <c r="U1534" s="33" t="e">
        <f t="shared" si="257"/>
        <v>#N/A</v>
      </c>
      <c r="V1534" s="33" t="e">
        <f t="shared" si="263"/>
        <v>#N/A</v>
      </c>
      <c r="W1534" s="124">
        <f t="shared" si="264"/>
        <v>0</v>
      </c>
    </row>
    <row r="1535" spans="9:23" x14ac:dyDescent="0.25">
      <c r="I1535" s="31">
        <v>0</v>
      </c>
      <c r="J1535" s="121">
        <f t="shared" si="258"/>
        <v>0</v>
      </c>
      <c r="K1535" s="122" t="e">
        <f>MAX(0,($F1535-0+PV(a!$E$8/12,2*$U1535*a!$E$9,$W1535,0,1)))</f>
        <v>#N/A</v>
      </c>
      <c r="L1535" s="122" t="e">
        <f t="shared" si="255"/>
        <v>#N/A</v>
      </c>
      <c r="M1535" s="114" t="e">
        <f t="shared" si="256"/>
        <v>#N/A</v>
      </c>
      <c r="N1535" s="122" t="e">
        <f>-1*PMT(a!$E$8/12,2*$U1535*a!$E$9,$F1535-a!$E$4-$I1535,0,1)</f>
        <v>#N/A</v>
      </c>
      <c r="O1535" s="123" t="e">
        <f>-1*PMT(a!$E$8/12,2*$U1535*a!$E$9,$F1535-a!$E$4-$J1535,0,1)</f>
        <v>#N/A</v>
      </c>
      <c r="P1535" s="123" t="e">
        <f t="shared" si="259"/>
        <v>#N/A</v>
      </c>
      <c r="Q1535" s="123" t="e">
        <f t="shared" si="260"/>
        <v>#N/A</v>
      </c>
      <c r="R1535" s="114" t="e">
        <f>IF($M1535&lt;$I1535,"Error",IF(AND($K1535&gt;$J1535,$M1535&gt;$K1535),"Error",IF(AND($K1535&lt;$J1535,$M1535&gt;$J1535),"Error",-1*PMT(a!$E$8/12,2*$U1535*a!$E$9,$F1535-$M1535-a!$E$4,0,1))))</f>
        <v>#N/A</v>
      </c>
      <c r="S1535" s="32">
        <f t="shared" si="261"/>
        <v>1</v>
      </c>
      <c r="T1535" s="33" t="e">
        <f t="shared" si="262"/>
        <v>#N/A</v>
      </c>
      <c r="U1535" s="33" t="e">
        <f t="shared" si="257"/>
        <v>#N/A</v>
      </c>
      <c r="V1535" s="33" t="e">
        <f t="shared" si="263"/>
        <v>#N/A</v>
      </c>
      <c r="W1535" s="124">
        <f t="shared" si="264"/>
        <v>0</v>
      </c>
    </row>
    <row r="1536" spans="9:23" x14ac:dyDescent="0.25">
      <c r="I1536" s="31">
        <v>0</v>
      </c>
      <c r="J1536" s="121">
        <f t="shared" si="258"/>
        <v>0</v>
      </c>
      <c r="K1536" s="122" t="e">
        <f>MAX(0,($F1536-0+PV(a!$E$8/12,2*$U1536*a!$E$9,$W1536,0,1)))</f>
        <v>#N/A</v>
      </c>
      <c r="L1536" s="122" t="e">
        <f t="shared" si="255"/>
        <v>#N/A</v>
      </c>
      <c r="M1536" s="114" t="e">
        <f t="shared" si="256"/>
        <v>#N/A</v>
      </c>
      <c r="N1536" s="122" t="e">
        <f>-1*PMT(a!$E$8/12,2*$U1536*a!$E$9,$F1536-a!$E$4-$I1536,0,1)</f>
        <v>#N/A</v>
      </c>
      <c r="O1536" s="123" t="e">
        <f>-1*PMT(a!$E$8/12,2*$U1536*a!$E$9,$F1536-a!$E$4-$J1536,0,1)</f>
        <v>#N/A</v>
      </c>
      <c r="P1536" s="123" t="e">
        <f t="shared" si="259"/>
        <v>#N/A</v>
      </c>
      <c r="Q1536" s="123" t="e">
        <f t="shared" si="260"/>
        <v>#N/A</v>
      </c>
      <c r="R1536" s="114" t="e">
        <f>IF($M1536&lt;$I1536,"Error",IF(AND($K1536&gt;$J1536,$M1536&gt;$K1536),"Error",IF(AND($K1536&lt;$J1536,$M1536&gt;$J1536),"Error",-1*PMT(a!$E$8/12,2*$U1536*a!$E$9,$F1536-$M1536-a!$E$4,0,1))))</f>
        <v>#N/A</v>
      </c>
      <c r="S1536" s="32">
        <f t="shared" si="261"/>
        <v>1</v>
      </c>
      <c r="T1536" s="33" t="e">
        <f t="shared" si="262"/>
        <v>#N/A</v>
      </c>
      <c r="U1536" s="33" t="e">
        <f t="shared" si="257"/>
        <v>#N/A</v>
      </c>
      <c r="V1536" s="33" t="e">
        <f t="shared" si="263"/>
        <v>#N/A</v>
      </c>
      <c r="W1536" s="124">
        <f t="shared" si="264"/>
        <v>0</v>
      </c>
    </row>
    <row r="1537" spans="9:23" x14ac:dyDescent="0.25">
      <c r="I1537" s="31">
        <v>0</v>
      </c>
      <c r="J1537" s="121">
        <f t="shared" si="258"/>
        <v>0</v>
      </c>
      <c r="K1537" s="122" t="e">
        <f>MAX(0,($F1537-0+PV(a!$E$8/12,2*$U1537*a!$E$9,$W1537,0,1)))</f>
        <v>#N/A</v>
      </c>
      <c r="L1537" s="122" t="e">
        <f t="shared" si="255"/>
        <v>#N/A</v>
      </c>
      <c r="M1537" s="114" t="e">
        <f t="shared" si="256"/>
        <v>#N/A</v>
      </c>
      <c r="N1537" s="122" t="e">
        <f>-1*PMT(a!$E$8/12,2*$U1537*a!$E$9,$F1537-a!$E$4-$I1537,0,1)</f>
        <v>#N/A</v>
      </c>
      <c r="O1537" s="123" t="e">
        <f>-1*PMT(a!$E$8/12,2*$U1537*a!$E$9,$F1537-a!$E$4-$J1537,0,1)</f>
        <v>#N/A</v>
      </c>
      <c r="P1537" s="123" t="e">
        <f t="shared" si="259"/>
        <v>#N/A</v>
      </c>
      <c r="Q1537" s="123" t="e">
        <f t="shared" si="260"/>
        <v>#N/A</v>
      </c>
      <c r="R1537" s="114" t="e">
        <f>IF($M1537&lt;$I1537,"Error",IF(AND($K1537&gt;$J1537,$M1537&gt;$K1537),"Error",IF(AND($K1537&lt;$J1537,$M1537&gt;$J1537),"Error",-1*PMT(a!$E$8/12,2*$U1537*a!$E$9,$F1537-$M1537-a!$E$4,0,1))))</f>
        <v>#N/A</v>
      </c>
      <c r="S1537" s="32">
        <f t="shared" si="261"/>
        <v>1</v>
      </c>
      <c r="T1537" s="33" t="e">
        <f t="shared" si="262"/>
        <v>#N/A</v>
      </c>
      <c r="U1537" s="33" t="e">
        <f t="shared" si="257"/>
        <v>#N/A</v>
      </c>
      <c r="V1537" s="33" t="e">
        <f t="shared" si="263"/>
        <v>#N/A</v>
      </c>
      <c r="W1537" s="124">
        <f t="shared" si="264"/>
        <v>0</v>
      </c>
    </row>
    <row r="1538" spans="9:23" x14ac:dyDescent="0.25">
      <c r="I1538" s="31">
        <v>0</v>
      </c>
      <c r="J1538" s="121">
        <f t="shared" si="258"/>
        <v>0</v>
      </c>
      <c r="K1538" s="122" t="e">
        <f>MAX(0,($F1538-0+PV(a!$E$8/12,2*$U1538*a!$E$9,$W1538,0,1)))</f>
        <v>#N/A</v>
      </c>
      <c r="L1538" s="122" t="e">
        <f t="shared" si="255"/>
        <v>#N/A</v>
      </c>
      <c r="M1538" s="114" t="e">
        <f t="shared" si="256"/>
        <v>#N/A</v>
      </c>
      <c r="N1538" s="122" t="e">
        <f>-1*PMT(a!$E$8/12,2*$U1538*a!$E$9,$F1538-a!$E$4-$I1538,0,1)</f>
        <v>#N/A</v>
      </c>
      <c r="O1538" s="123" t="e">
        <f>-1*PMT(a!$E$8/12,2*$U1538*a!$E$9,$F1538-a!$E$4-$J1538,0,1)</f>
        <v>#N/A</v>
      </c>
      <c r="P1538" s="123" t="e">
        <f t="shared" si="259"/>
        <v>#N/A</v>
      </c>
      <c r="Q1538" s="123" t="e">
        <f t="shared" si="260"/>
        <v>#N/A</v>
      </c>
      <c r="R1538" s="114" t="e">
        <f>IF($M1538&lt;$I1538,"Error",IF(AND($K1538&gt;$J1538,$M1538&gt;$K1538),"Error",IF(AND($K1538&lt;$J1538,$M1538&gt;$J1538),"Error",-1*PMT(a!$E$8/12,2*$U1538*a!$E$9,$F1538-$M1538-a!$E$4,0,1))))</f>
        <v>#N/A</v>
      </c>
      <c r="S1538" s="32">
        <f t="shared" si="261"/>
        <v>1</v>
      </c>
      <c r="T1538" s="33" t="e">
        <f t="shared" si="262"/>
        <v>#N/A</v>
      </c>
      <c r="U1538" s="33" t="e">
        <f t="shared" si="257"/>
        <v>#N/A</v>
      </c>
      <c r="V1538" s="33" t="e">
        <f t="shared" si="263"/>
        <v>#N/A</v>
      </c>
      <c r="W1538" s="124">
        <f t="shared" si="264"/>
        <v>0</v>
      </c>
    </row>
    <row r="1539" spans="9:23" x14ac:dyDescent="0.25">
      <c r="I1539" s="31">
        <v>0</v>
      </c>
      <c r="J1539" s="121">
        <f t="shared" si="258"/>
        <v>0</v>
      </c>
      <c r="K1539" s="122" t="e">
        <f>MAX(0,($F1539-0+PV(a!$E$8/12,2*$U1539*a!$E$9,$W1539,0,1)))</f>
        <v>#N/A</v>
      </c>
      <c r="L1539" s="122" t="e">
        <f t="shared" ref="L1539:L1602" si="265">MAX(IF(K1539&gt;F1539*0.5,F1539*0.5,K1539),J1539)</f>
        <v>#N/A</v>
      </c>
      <c r="M1539" s="114" t="e">
        <f t="shared" ref="M1539:M1602" si="266">IF(OR(K1539&lt;=0,K1539&lt;J1539),J1539,MIN(K1539,F1539*50%))</f>
        <v>#N/A</v>
      </c>
      <c r="N1539" s="122" t="e">
        <f>-1*PMT(a!$E$8/12,2*$U1539*a!$E$9,$F1539-a!$E$4-$I1539,0,1)</f>
        <v>#N/A</v>
      </c>
      <c r="O1539" s="123" t="e">
        <f>-1*PMT(a!$E$8/12,2*$U1539*a!$E$9,$F1539-a!$E$4-$J1539,0,1)</f>
        <v>#N/A</v>
      </c>
      <c r="P1539" s="123" t="e">
        <f t="shared" si="259"/>
        <v>#N/A</v>
      </c>
      <c r="Q1539" s="123" t="e">
        <f t="shared" si="260"/>
        <v>#N/A</v>
      </c>
      <c r="R1539" s="114" t="e">
        <f>IF($M1539&lt;$I1539,"Error",IF(AND($K1539&gt;$J1539,$M1539&gt;$K1539),"Error",IF(AND($K1539&lt;$J1539,$M1539&gt;$J1539),"Error",-1*PMT(a!$E$8/12,2*$U1539*a!$E$9,$F1539-$M1539-a!$E$4,0,1))))</f>
        <v>#N/A</v>
      </c>
      <c r="S1539" s="32">
        <f t="shared" si="261"/>
        <v>1</v>
      </c>
      <c r="T1539" s="33" t="e">
        <f t="shared" si="262"/>
        <v>#N/A</v>
      </c>
      <c r="U1539" s="33" t="e">
        <f t="shared" si="257"/>
        <v>#N/A</v>
      </c>
      <c r="V1539" s="33" t="e">
        <f t="shared" si="263"/>
        <v>#N/A</v>
      </c>
      <c r="W1539" s="124">
        <f t="shared" si="264"/>
        <v>0</v>
      </c>
    </row>
    <row r="1540" spans="9:23" x14ac:dyDescent="0.25">
      <c r="I1540" s="31">
        <v>0</v>
      </c>
      <c r="J1540" s="121">
        <f t="shared" si="258"/>
        <v>0</v>
      </c>
      <c r="K1540" s="122" t="e">
        <f>MAX(0,($F1540-0+PV(a!$E$8/12,2*$U1540*a!$E$9,$W1540,0,1)))</f>
        <v>#N/A</v>
      </c>
      <c r="L1540" s="122" t="e">
        <f t="shared" si="265"/>
        <v>#N/A</v>
      </c>
      <c r="M1540" s="114" t="e">
        <f t="shared" si="266"/>
        <v>#N/A</v>
      </c>
      <c r="N1540" s="122" t="e">
        <f>-1*PMT(a!$E$8/12,2*$U1540*a!$E$9,$F1540-a!$E$4-$I1540,0,1)</f>
        <v>#N/A</v>
      </c>
      <c r="O1540" s="123" t="e">
        <f>-1*PMT(a!$E$8/12,2*$U1540*a!$E$9,$F1540-a!$E$4-$J1540,0,1)</f>
        <v>#N/A</v>
      </c>
      <c r="P1540" s="123" t="e">
        <f t="shared" si="259"/>
        <v>#N/A</v>
      </c>
      <c r="Q1540" s="123" t="e">
        <f t="shared" si="260"/>
        <v>#N/A</v>
      </c>
      <c r="R1540" s="114" t="e">
        <f>IF($M1540&lt;$I1540,"Error",IF(AND($K1540&gt;$J1540,$M1540&gt;$K1540),"Error",IF(AND($K1540&lt;$J1540,$M1540&gt;$J1540),"Error",-1*PMT(a!$E$8/12,2*$U1540*a!$E$9,$F1540-$M1540-a!$E$4,0,1))))</f>
        <v>#N/A</v>
      </c>
      <c r="S1540" s="32">
        <f t="shared" si="261"/>
        <v>1</v>
      </c>
      <c r="T1540" s="33" t="e">
        <f t="shared" si="262"/>
        <v>#N/A</v>
      </c>
      <c r="U1540" s="33" t="e">
        <f t="shared" si="257"/>
        <v>#N/A</v>
      </c>
      <c r="V1540" s="33" t="e">
        <f t="shared" si="263"/>
        <v>#N/A</v>
      </c>
      <c r="W1540" s="124">
        <f t="shared" si="264"/>
        <v>0</v>
      </c>
    </row>
    <row r="1541" spans="9:23" x14ac:dyDescent="0.25">
      <c r="I1541" s="31">
        <v>0</v>
      </c>
      <c r="J1541" s="121">
        <f t="shared" si="258"/>
        <v>0</v>
      </c>
      <c r="K1541" s="122" t="e">
        <f>MAX(0,($F1541-0+PV(a!$E$8/12,2*$U1541*a!$E$9,$W1541,0,1)))</f>
        <v>#N/A</v>
      </c>
      <c r="L1541" s="122" t="e">
        <f t="shared" si="265"/>
        <v>#N/A</v>
      </c>
      <c r="M1541" s="114" t="e">
        <f t="shared" si="266"/>
        <v>#N/A</v>
      </c>
      <c r="N1541" s="122" t="e">
        <f>-1*PMT(a!$E$8/12,2*$U1541*a!$E$9,$F1541-a!$E$4-$I1541,0,1)</f>
        <v>#N/A</v>
      </c>
      <c r="O1541" s="123" t="e">
        <f>-1*PMT(a!$E$8/12,2*$U1541*a!$E$9,$F1541-a!$E$4-$J1541,0,1)</f>
        <v>#N/A</v>
      </c>
      <c r="P1541" s="123" t="e">
        <f t="shared" si="259"/>
        <v>#N/A</v>
      </c>
      <c r="Q1541" s="123" t="e">
        <f t="shared" si="260"/>
        <v>#N/A</v>
      </c>
      <c r="R1541" s="114" t="e">
        <f>IF($M1541&lt;$I1541,"Error",IF(AND($K1541&gt;$J1541,$M1541&gt;$K1541),"Error",IF(AND($K1541&lt;$J1541,$M1541&gt;$J1541),"Error",-1*PMT(a!$E$8/12,2*$U1541*a!$E$9,$F1541-$M1541-a!$E$4,0,1))))</f>
        <v>#N/A</v>
      </c>
      <c r="S1541" s="32">
        <f t="shared" si="261"/>
        <v>1</v>
      </c>
      <c r="T1541" s="33" t="e">
        <f t="shared" si="262"/>
        <v>#N/A</v>
      </c>
      <c r="U1541" s="33" t="e">
        <f t="shared" si="257"/>
        <v>#N/A</v>
      </c>
      <c r="V1541" s="33" t="e">
        <f t="shared" si="263"/>
        <v>#N/A</v>
      </c>
      <c r="W1541" s="124">
        <f t="shared" si="264"/>
        <v>0</v>
      </c>
    </row>
    <row r="1542" spans="9:23" x14ac:dyDescent="0.25">
      <c r="I1542" s="31">
        <v>0</v>
      </c>
      <c r="J1542" s="121">
        <f t="shared" si="258"/>
        <v>0</v>
      </c>
      <c r="K1542" s="122" t="e">
        <f>MAX(0,($F1542-0+PV(a!$E$8/12,2*$U1542*a!$E$9,$W1542,0,1)))</f>
        <v>#N/A</v>
      </c>
      <c r="L1542" s="122" t="e">
        <f t="shared" si="265"/>
        <v>#N/A</v>
      </c>
      <c r="M1542" s="114" t="e">
        <f t="shared" si="266"/>
        <v>#N/A</v>
      </c>
      <c r="N1542" s="122" t="e">
        <f>-1*PMT(a!$E$8/12,2*$U1542*a!$E$9,$F1542-a!$E$4-$I1542,0,1)</f>
        <v>#N/A</v>
      </c>
      <c r="O1542" s="123" t="e">
        <f>-1*PMT(a!$E$8/12,2*$U1542*a!$E$9,$F1542-a!$E$4-$J1542,0,1)</f>
        <v>#N/A</v>
      </c>
      <c r="P1542" s="123" t="e">
        <f t="shared" si="259"/>
        <v>#N/A</v>
      </c>
      <c r="Q1542" s="123" t="e">
        <f t="shared" si="260"/>
        <v>#N/A</v>
      </c>
      <c r="R1542" s="114" t="e">
        <f>IF($M1542&lt;$I1542,"Error",IF(AND($K1542&gt;$J1542,$M1542&gt;$K1542),"Error",IF(AND($K1542&lt;$J1542,$M1542&gt;$J1542),"Error",-1*PMT(a!$E$8/12,2*$U1542*a!$E$9,$F1542-$M1542-a!$E$4,0,1))))</f>
        <v>#N/A</v>
      </c>
      <c r="S1542" s="32">
        <f t="shared" si="261"/>
        <v>1</v>
      </c>
      <c r="T1542" s="33" t="e">
        <f t="shared" si="262"/>
        <v>#N/A</v>
      </c>
      <c r="U1542" s="33" t="e">
        <f t="shared" si="257"/>
        <v>#N/A</v>
      </c>
      <c r="V1542" s="33" t="e">
        <f t="shared" si="263"/>
        <v>#N/A</v>
      </c>
      <c r="W1542" s="124">
        <f t="shared" si="264"/>
        <v>0</v>
      </c>
    </row>
    <row r="1543" spans="9:23" x14ac:dyDescent="0.25">
      <c r="I1543" s="31">
        <v>0</v>
      </c>
      <c r="J1543" s="121">
        <f t="shared" si="258"/>
        <v>0</v>
      </c>
      <c r="K1543" s="122" t="e">
        <f>MAX(0,($F1543-0+PV(a!$E$8/12,2*$U1543*a!$E$9,$W1543,0,1)))</f>
        <v>#N/A</v>
      </c>
      <c r="L1543" s="122" t="e">
        <f t="shared" si="265"/>
        <v>#N/A</v>
      </c>
      <c r="M1543" s="114" t="e">
        <f t="shared" si="266"/>
        <v>#N/A</v>
      </c>
      <c r="N1543" s="122" t="e">
        <f>-1*PMT(a!$E$8/12,2*$U1543*a!$E$9,$F1543-a!$E$4-$I1543,0,1)</f>
        <v>#N/A</v>
      </c>
      <c r="O1543" s="123" t="e">
        <f>-1*PMT(a!$E$8/12,2*$U1543*a!$E$9,$F1543-a!$E$4-$J1543,0,1)</f>
        <v>#N/A</v>
      </c>
      <c r="P1543" s="123" t="e">
        <f t="shared" si="259"/>
        <v>#N/A</v>
      </c>
      <c r="Q1543" s="123" t="e">
        <f t="shared" si="260"/>
        <v>#N/A</v>
      </c>
      <c r="R1543" s="114" t="e">
        <f>IF($M1543&lt;$I1543,"Error",IF(AND($K1543&gt;$J1543,$M1543&gt;$K1543),"Error",IF(AND($K1543&lt;$J1543,$M1543&gt;$J1543),"Error",-1*PMT(a!$E$8/12,2*$U1543*a!$E$9,$F1543-$M1543-a!$E$4,0,1))))</f>
        <v>#N/A</v>
      </c>
      <c r="S1543" s="32">
        <f t="shared" si="261"/>
        <v>1</v>
      </c>
      <c r="T1543" s="33" t="e">
        <f t="shared" si="262"/>
        <v>#N/A</v>
      </c>
      <c r="U1543" s="33" t="e">
        <f t="shared" si="257"/>
        <v>#N/A</v>
      </c>
      <c r="V1543" s="33" t="e">
        <f t="shared" si="263"/>
        <v>#N/A</v>
      </c>
      <c r="W1543" s="124">
        <f t="shared" si="264"/>
        <v>0</v>
      </c>
    </row>
    <row r="1544" spans="9:23" x14ac:dyDescent="0.25">
      <c r="I1544" s="31">
        <v>0</v>
      </c>
      <c r="J1544" s="121">
        <f t="shared" si="258"/>
        <v>0</v>
      </c>
      <c r="K1544" s="122" t="e">
        <f>MAX(0,($F1544-0+PV(a!$E$8/12,2*$U1544*a!$E$9,$W1544,0,1)))</f>
        <v>#N/A</v>
      </c>
      <c r="L1544" s="122" t="e">
        <f t="shared" si="265"/>
        <v>#N/A</v>
      </c>
      <c r="M1544" s="114" t="e">
        <f t="shared" si="266"/>
        <v>#N/A</v>
      </c>
      <c r="N1544" s="122" t="e">
        <f>-1*PMT(a!$E$8/12,2*$U1544*a!$E$9,$F1544-a!$E$4-$I1544,0,1)</f>
        <v>#N/A</v>
      </c>
      <c r="O1544" s="123" t="e">
        <f>-1*PMT(a!$E$8/12,2*$U1544*a!$E$9,$F1544-a!$E$4-$J1544,0,1)</f>
        <v>#N/A</v>
      </c>
      <c r="P1544" s="123" t="e">
        <f t="shared" si="259"/>
        <v>#N/A</v>
      </c>
      <c r="Q1544" s="123" t="e">
        <f t="shared" si="260"/>
        <v>#N/A</v>
      </c>
      <c r="R1544" s="114" t="e">
        <f>IF($M1544&lt;$I1544,"Error",IF(AND($K1544&gt;$J1544,$M1544&gt;$K1544),"Error",IF(AND($K1544&lt;$J1544,$M1544&gt;$J1544),"Error",-1*PMT(a!$E$8/12,2*$U1544*a!$E$9,$F1544-$M1544-a!$E$4,0,1))))</f>
        <v>#N/A</v>
      </c>
      <c r="S1544" s="32">
        <f t="shared" si="261"/>
        <v>1</v>
      </c>
      <c r="T1544" s="33" t="e">
        <f t="shared" si="262"/>
        <v>#N/A</v>
      </c>
      <c r="U1544" s="33" t="e">
        <f t="shared" ref="U1544:U1607" si="267">$T1544-(11/24)</f>
        <v>#N/A</v>
      </c>
      <c r="V1544" s="33" t="e">
        <f t="shared" si="263"/>
        <v>#N/A</v>
      </c>
      <c r="W1544" s="124">
        <f t="shared" si="264"/>
        <v>0</v>
      </c>
    </row>
    <row r="1545" spans="9:23" x14ac:dyDescent="0.25">
      <c r="I1545" s="31">
        <v>0</v>
      </c>
      <c r="J1545" s="121">
        <f t="shared" si="258"/>
        <v>0</v>
      </c>
      <c r="K1545" s="122" t="e">
        <f>MAX(0,($F1545-0+PV(a!$E$8/12,2*$U1545*a!$E$9,$W1545,0,1)))</f>
        <v>#N/A</v>
      </c>
      <c r="L1545" s="122" t="e">
        <f t="shared" si="265"/>
        <v>#N/A</v>
      </c>
      <c r="M1545" s="114" t="e">
        <f t="shared" si="266"/>
        <v>#N/A</v>
      </c>
      <c r="N1545" s="122" t="e">
        <f>-1*PMT(a!$E$8/12,2*$U1545*a!$E$9,$F1545-a!$E$4-$I1545,0,1)</f>
        <v>#N/A</v>
      </c>
      <c r="O1545" s="123" t="e">
        <f>-1*PMT(a!$E$8/12,2*$U1545*a!$E$9,$F1545-a!$E$4-$J1545,0,1)</f>
        <v>#N/A</v>
      </c>
      <c r="P1545" s="123" t="e">
        <f t="shared" si="259"/>
        <v>#N/A</v>
      </c>
      <c r="Q1545" s="123" t="e">
        <f t="shared" si="260"/>
        <v>#N/A</v>
      </c>
      <c r="R1545" s="114" t="e">
        <f>IF($M1545&lt;$I1545,"Error",IF(AND($K1545&gt;$J1545,$M1545&gt;$K1545),"Error",IF(AND($K1545&lt;$J1545,$M1545&gt;$J1545),"Error",-1*PMT(a!$E$8/12,2*$U1545*a!$E$9,$F1545-$M1545-a!$E$4,0,1))))</f>
        <v>#N/A</v>
      </c>
      <c r="S1545" s="32">
        <f t="shared" si="261"/>
        <v>1</v>
      </c>
      <c r="T1545" s="33" t="e">
        <f t="shared" si="262"/>
        <v>#N/A</v>
      </c>
      <c r="U1545" s="33" t="e">
        <f t="shared" si="267"/>
        <v>#N/A</v>
      </c>
      <c r="V1545" s="33" t="e">
        <f t="shared" si="263"/>
        <v>#N/A</v>
      </c>
      <c r="W1545" s="124">
        <f t="shared" si="264"/>
        <v>0</v>
      </c>
    </row>
    <row r="1546" spans="9:23" x14ac:dyDescent="0.25">
      <c r="I1546" s="31">
        <v>0</v>
      </c>
      <c r="J1546" s="121">
        <f t="shared" si="258"/>
        <v>0</v>
      </c>
      <c r="K1546" s="122" t="e">
        <f>MAX(0,($F1546-0+PV(a!$E$8/12,2*$U1546*a!$E$9,$W1546,0,1)))</f>
        <v>#N/A</v>
      </c>
      <c r="L1546" s="122" t="e">
        <f t="shared" si="265"/>
        <v>#N/A</v>
      </c>
      <c r="M1546" s="114" t="e">
        <f t="shared" si="266"/>
        <v>#N/A</v>
      </c>
      <c r="N1546" s="122" t="e">
        <f>-1*PMT(a!$E$8/12,2*$U1546*a!$E$9,$F1546-a!$E$4-$I1546,0,1)</f>
        <v>#N/A</v>
      </c>
      <c r="O1546" s="123" t="e">
        <f>-1*PMT(a!$E$8/12,2*$U1546*a!$E$9,$F1546-a!$E$4-$J1546,0,1)</f>
        <v>#N/A</v>
      </c>
      <c r="P1546" s="123" t="e">
        <f t="shared" si="259"/>
        <v>#N/A</v>
      </c>
      <c r="Q1546" s="123" t="e">
        <f t="shared" si="260"/>
        <v>#N/A</v>
      </c>
      <c r="R1546" s="114" t="e">
        <f>IF($M1546&lt;$I1546,"Error",IF(AND($K1546&gt;$J1546,$M1546&gt;$K1546),"Error",IF(AND($K1546&lt;$J1546,$M1546&gt;$J1546),"Error",-1*PMT(a!$E$8/12,2*$U1546*a!$E$9,$F1546-$M1546-a!$E$4,0,1))))</f>
        <v>#N/A</v>
      </c>
      <c r="S1546" s="32">
        <f t="shared" si="261"/>
        <v>1</v>
      </c>
      <c r="T1546" s="33" t="e">
        <f t="shared" si="262"/>
        <v>#N/A</v>
      </c>
      <c r="U1546" s="33" t="e">
        <f t="shared" si="267"/>
        <v>#N/A</v>
      </c>
      <c r="V1546" s="33" t="e">
        <f t="shared" si="263"/>
        <v>#N/A</v>
      </c>
      <c r="W1546" s="124">
        <f t="shared" si="264"/>
        <v>0</v>
      </c>
    </row>
    <row r="1547" spans="9:23" x14ac:dyDescent="0.25">
      <c r="I1547" s="31">
        <v>0</v>
      </c>
      <c r="J1547" s="121">
        <f t="shared" si="258"/>
        <v>0</v>
      </c>
      <c r="K1547" s="122" t="e">
        <f>MAX(0,($F1547-0+PV(a!$E$8/12,2*$U1547*a!$E$9,$W1547,0,1)))</f>
        <v>#N/A</v>
      </c>
      <c r="L1547" s="122" t="e">
        <f t="shared" si="265"/>
        <v>#N/A</v>
      </c>
      <c r="M1547" s="114" t="e">
        <f t="shared" si="266"/>
        <v>#N/A</v>
      </c>
      <c r="N1547" s="122" t="e">
        <f>-1*PMT(a!$E$8/12,2*$U1547*a!$E$9,$F1547-a!$E$4-$I1547,0,1)</f>
        <v>#N/A</v>
      </c>
      <c r="O1547" s="123" t="e">
        <f>-1*PMT(a!$E$8/12,2*$U1547*a!$E$9,$F1547-a!$E$4-$J1547,0,1)</f>
        <v>#N/A</v>
      </c>
      <c r="P1547" s="123" t="e">
        <f t="shared" si="259"/>
        <v>#N/A</v>
      </c>
      <c r="Q1547" s="123" t="e">
        <f t="shared" si="260"/>
        <v>#N/A</v>
      </c>
      <c r="R1547" s="114" t="e">
        <f>IF($M1547&lt;$I1547,"Error",IF(AND($K1547&gt;$J1547,$M1547&gt;$K1547),"Error",IF(AND($K1547&lt;$J1547,$M1547&gt;$J1547),"Error",-1*PMT(a!$E$8/12,2*$U1547*a!$E$9,$F1547-$M1547-a!$E$4,0,1))))</f>
        <v>#N/A</v>
      </c>
      <c r="S1547" s="32">
        <f t="shared" si="261"/>
        <v>1</v>
      </c>
      <c r="T1547" s="33" t="e">
        <f t="shared" si="262"/>
        <v>#N/A</v>
      </c>
      <c r="U1547" s="33" t="e">
        <f t="shared" si="267"/>
        <v>#N/A</v>
      </c>
      <c r="V1547" s="33" t="e">
        <f t="shared" si="263"/>
        <v>#N/A</v>
      </c>
      <c r="W1547" s="124">
        <f t="shared" si="264"/>
        <v>0</v>
      </c>
    </row>
    <row r="1548" spans="9:23" x14ac:dyDescent="0.25">
      <c r="I1548" s="31">
        <v>0</v>
      </c>
      <c r="J1548" s="121">
        <f t="shared" si="258"/>
        <v>0</v>
      </c>
      <c r="K1548" s="122" t="e">
        <f>MAX(0,($F1548-0+PV(a!$E$8/12,2*$U1548*a!$E$9,$W1548,0,1)))</f>
        <v>#N/A</v>
      </c>
      <c r="L1548" s="122" t="e">
        <f t="shared" si="265"/>
        <v>#N/A</v>
      </c>
      <c r="M1548" s="114" t="e">
        <f t="shared" si="266"/>
        <v>#N/A</v>
      </c>
      <c r="N1548" s="122" t="e">
        <f>-1*PMT(a!$E$8/12,2*$U1548*a!$E$9,$F1548-a!$E$4-$I1548,0,1)</f>
        <v>#N/A</v>
      </c>
      <c r="O1548" s="123" t="e">
        <f>-1*PMT(a!$E$8/12,2*$U1548*a!$E$9,$F1548-a!$E$4-$J1548,0,1)</f>
        <v>#N/A</v>
      </c>
      <c r="P1548" s="123" t="e">
        <f t="shared" si="259"/>
        <v>#N/A</v>
      </c>
      <c r="Q1548" s="123" t="e">
        <f t="shared" si="260"/>
        <v>#N/A</v>
      </c>
      <c r="R1548" s="114" t="e">
        <f>IF($M1548&lt;$I1548,"Error",IF(AND($K1548&gt;$J1548,$M1548&gt;$K1548),"Error",IF(AND($K1548&lt;$J1548,$M1548&gt;$J1548),"Error",-1*PMT(a!$E$8/12,2*$U1548*a!$E$9,$F1548-$M1548-a!$E$4,0,1))))</f>
        <v>#N/A</v>
      </c>
      <c r="S1548" s="32">
        <f t="shared" si="261"/>
        <v>1</v>
      </c>
      <c r="T1548" s="33" t="e">
        <f t="shared" si="262"/>
        <v>#N/A</v>
      </c>
      <c r="U1548" s="33" t="e">
        <f t="shared" si="267"/>
        <v>#N/A</v>
      </c>
      <c r="V1548" s="33" t="e">
        <f t="shared" si="263"/>
        <v>#N/A</v>
      </c>
      <c r="W1548" s="124">
        <f t="shared" si="264"/>
        <v>0</v>
      </c>
    </row>
    <row r="1549" spans="9:23" x14ac:dyDescent="0.25">
      <c r="I1549" s="31">
        <v>0</v>
      </c>
      <c r="J1549" s="121">
        <f t="shared" si="258"/>
        <v>0</v>
      </c>
      <c r="K1549" s="122" t="e">
        <f>MAX(0,($F1549-0+PV(a!$E$8/12,2*$U1549*a!$E$9,$W1549,0,1)))</f>
        <v>#N/A</v>
      </c>
      <c r="L1549" s="122" t="e">
        <f t="shared" si="265"/>
        <v>#N/A</v>
      </c>
      <c r="M1549" s="114" t="e">
        <f t="shared" si="266"/>
        <v>#N/A</v>
      </c>
      <c r="N1549" s="122" t="e">
        <f>-1*PMT(a!$E$8/12,2*$U1549*a!$E$9,$F1549-a!$E$4-$I1549,0,1)</f>
        <v>#N/A</v>
      </c>
      <c r="O1549" s="123" t="e">
        <f>-1*PMT(a!$E$8/12,2*$U1549*a!$E$9,$F1549-a!$E$4-$J1549,0,1)</f>
        <v>#N/A</v>
      </c>
      <c r="P1549" s="123" t="e">
        <f t="shared" si="259"/>
        <v>#N/A</v>
      </c>
      <c r="Q1549" s="123" t="e">
        <f t="shared" si="260"/>
        <v>#N/A</v>
      </c>
      <c r="R1549" s="114" t="e">
        <f>IF($M1549&lt;$I1549,"Error",IF(AND($K1549&gt;$J1549,$M1549&gt;$K1549),"Error",IF(AND($K1549&lt;$J1549,$M1549&gt;$J1549),"Error",-1*PMT(a!$E$8/12,2*$U1549*a!$E$9,$F1549-$M1549-a!$E$4,0,1))))</f>
        <v>#N/A</v>
      </c>
      <c r="S1549" s="32">
        <f t="shared" si="261"/>
        <v>1</v>
      </c>
      <c r="T1549" s="33" t="e">
        <f t="shared" si="262"/>
        <v>#N/A</v>
      </c>
      <c r="U1549" s="33" t="e">
        <f t="shared" si="267"/>
        <v>#N/A</v>
      </c>
      <c r="V1549" s="33" t="e">
        <f t="shared" si="263"/>
        <v>#N/A</v>
      </c>
      <c r="W1549" s="124">
        <f t="shared" si="264"/>
        <v>0</v>
      </c>
    </row>
    <row r="1550" spans="9:23" x14ac:dyDescent="0.25">
      <c r="I1550" s="31">
        <v>0</v>
      </c>
      <c r="J1550" s="121">
        <f t="shared" si="258"/>
        <v>0</v>
      </c>
      <c r="K1550" s="122" t="e">
        <f>MAX(0,($F1550-0+PV(a!$E$8/12,2*$U1550*a!$E$9,$W1550,0,1)))</f>
        <v>#N/A</v>
      </c>
      <c r="L1550" s="122" t="e">
        <f t="shared" si="265"/>
        <v>#N/A</v>
      </c>
      <c r="M1550" s="114" t="e">
        <f t="shared" si="266"/>
        <v>#N/A</v>
      </c>
      <c r="N1550" s="122" t="e">
        <f>-1*PMT(a!$E$8/12,2*$U1550*a!$E$9,$F1550-a!$E$4-$I1550,0,1)</f>
        <v>#N/A</v>
      </c>
      <c r="O1550" s="123" t="e">
        <f>-1*PMT(a!$E$8/12,2*$U1550*a!$E$9,$F1550-a!$E$4-$J1550,0,1)</f>
        <v>#N/A</v>
      </c>
      <c r="P1550" s="123" t="e">
        <f t="shared" si="259"/>
        <v>#N/A</v>
      </c>
      <c r="Q1550" s="123" t="e">
        <f t="shared" si="260"/>
        <v>#N/A</v>
      </c>
      <c r="R1550" s="114" t="e">
        <f>IF($M1550&lt;$I1550,"Error",IF(AND($K1550&gt;$J1550,$M1550&gt;$K1550),"Error",IF(AND($K1550&lt;$J1550,$M1550&gt;$J1550),"Error",-1*PMT(a!$E$8/12,2*$U1550*a!$E$9,$F1550-$M1550-a!$E$4,0,1))))</f>
        <v>#N/A</v>
      </c>
      <c r="S1550" s="32">
        <f t="shared" si="261"/>
        <v>1</v>
      </c>
      <c r="T1550" s="33" t="e">
        <f t="shared" si="262"/>
        <v>#N/A</v>
      </c>
      <c r="U1550" s="33" t="e">
        <f t="shared" si="267"/>
        <v>#N/A</v>
      </c>
      <c r="V1550" s="33" t="e">
        <f t="shared" si="263"/>
        <v>#N/A</v>
      </c>
      <c r="W1550" s="124">
        <f t="shared" si="264"/>
        <v>0</v>
      </c>
    </row>
    <row r="1551" spans="9:23" x14ac:dyDescent="0.25">
      <c r="I1551" s="31">
        <v>0</v>
      </c>
      <c r="J1551" s="121">
        <f t="shared" si="258"/>
        <v>0</v>
      </c>
      <c r="K1551" s="122" t="e">
        <f>MAX(0,($F1551-0+PV(a!$E$8/12,2*$U1551*a!$E$9,$W1551,0,1)))</f>
        <v>#N/A</v>
      </c>
      <c r="L1551" s="122" t="e">
        <f t="shared" si="265"/>
        <v>#N/A</v>
      </c>
      <c r="M1551" s="114" t="e">
        <f t="shared" si="266"/>
        <v>#N/A</v>
      </c>
      <c r="N1551" s="122" t="e">
        <f>-1*PMT(a!$E$8/12,2*$U1551*a!$E$9,$F1551-a!$E$4-$I1551,0,1)</f>
        <v>#N/A</v>
      </c>
      <c r="O1551" s="123" t="e">
        <f>-1*PMT(a!$E$8/12,2*$U1551*a!$E$9,$F1551-a!$E$4-$J1551,0,1)</f>
        <v>#N/A</v>
      </c>
      <c r="P1551" s="123" t="e">
        <f t="shared" si="259"/>
        <v>#N/A</v>
      </c>
      <c r="Q1551" s="123" t="e">
        <f t="shared" si="260"/>
        <v>#N/A</v>
      </c>
      <c r="R1551" s="114" t="e">
        <f>IF($M1551&lt;$I1551,"Error",IF(AND($K1551&gt;$J1551,$M1551&gt;$K1551),"Error",IF(AND($K1551&lt;$J1551,$M1551&gt;$J1551),"Error",-1*PMT(a!$E$8/12,2*$U1551*a!$E$9,$F1551-$M1551-a!$E$4,0,1))))</f>
        <v>#N/A</v>
      </c>
      <c r="S1551" s="32">
        <f t="shared" si="261"/>
        <v>1</v>
      </c>
      <c r="T1551" s="33" t="e">
        <f t="shared" si="262"/>
        <v>#N/A</v>
      </c>
      <c r="U1551" s="33" t="e">
        <f t="shared" si="267"/>
        <v>#N/A</v>
      </c>
      <c r="V1551" s="33" t="e">
        <f t="shared" si="263"/>
        <v>#N/A</v>
      </c>
      <c r="W1551" s="124">
        <f t="shared" si="264"/>
        <v>0</v>
      </c>
    </row>
    <row r="1552" spans="9:23" x14ac:dyDescent="0.25">
      <c r="I1552" s="31">
        <v>0</v>
      </c>
      <c r="J1552" s="121">
        <f t="shared" si="258"/>
        <v>0</v>
      </c>
      <c r="K1552" s="122" t="e">
        <f>MAX(0,($F1552-0+PV(a!$E$8/12,2*$U1552*a!$E$9,$W1552,0,1)))</f>
        <v>#N/A</v>
      </c>
      <c r="L1552" s="122" t="e">
        <f t="shared" si="265"/>
        <v>#N/A</v>
      </c>
      <c r="M1552" s="114" t="e">
        <f t="shared" si="266"/>
        <v>#N/A</v>
      </c>
      <c r="N1552" s="122" t="e">
        <f>-1*PMT(a!$E$8/12,2*$U1552*a!$E$9,$F1552-a!$E$4-$I1552,0,1)</f>
        <v>#N/A</v>
      </c>
      <c r="O1552" s="123" t="e">
        <f>-1*PMT(a!$E$8/12,2*$U1552*a!$E$9,$F1552-a!$E$4-$J1552,0,1)</f>
        <v>#N/A</v>
      </c>
      <c r="P1552" s="123" t="e">
        <f t="shared" si="259"/>
        <v>#N/A</v>
      </c>
      <c r="Q1552" s="123" t="e">
        <f t="shared" si="260"/>
        <v>#N/A</v>
      </c>
      <c r="R1552" s="114" t="e">
        <f>IF($M1552&lt;$I1552,"Error",IF(AND($K1552&gt;$J1552,$M1552&gt;$K1552),"Error",IF(AND($K1552&lt;$J1552,$M1552&gt;$J1552),"Error",-1*PMT(a!$E$8/12,2*$U1552*a!$E$9,$F1552-$M1552-a!$E$4,0,1))))</f>
        <v>#N/A</v>
      </c>
      <c r="S1552" s="32">
        <f t="shared" si="261"/>
        <v>1</v>
      </c>
      <c r="T1552" s="33" t="e">
        <f t="shared" si="262"/>
        <v>#N/A</v>
      </c>
      <c r="U1552" s="33" t="e">
        <f t="shared" si="267"/>
        <v>#N/A</v>
      </c>
      <c r="V1552" s="33" t="e">
        <f t="shared" si="263"/>
        <v>#N/A</v>
      </c>
      <c r="W1552" s="124">
        <f t="shared" si="264"/>
        <v>0</v>
      </c>
    </row>
    <row r="1553" spans="9:23" x14ac:dyDescent="0.25">
      <c r="I1553" s="31">
        <v>0</v>
      </c>
      <c r="J1553" s="121">
        <f t="shared" si="258"/>
        <v>0</v>
      </c>
      <c r="K1553" s="122" t="e">
        <f>MAX(0,($F1553-0+PV(a!$E$8/12,2*$U1553*a!$E$9,$W1553,0,1)))</f>
        <v>#N/A</v>
      </c>
      <c r="L1553" s="122" t="e">
        <f t="shared" si="265"/>
        <v>#N/A</v>
      </c>
      <c r="M1553" s="114" t="e">
        <f t="shared" si="266"/>
        <v>#N/A</v>
      </c>
      <c r="N1553" s="122" t="e">
        <f>-1*PMT(a!$E$8/12,2*$U1553*a!$E$9,$F1553-a!$E$4-$I1553,0,1)</f>
        <v>#N/A</v>
      </c>
      <c r="O1553" s="123" t="e">
        <f>-1*PMT(a!$E$8/12,2*$U1553*a!$E$9,$F1553-a!$E$4-$J1553,0,1)</f>
        <v>#N/A</v>
      </c>
      <c r="P1553" s="123" t="e">
        <f t="shared" si="259"/>
        <v>#N/A</v>
      </c>
      <c r="Q1553" s="123" t="e">
        <f t="shared" si="260"/>
        <v>#N/A</v>
      </c>
      <c r="R1553" s="114" t="e">
        <f>IF($M1553&lt;$I1553,"Error",IF(AND($K1553&gt;$J1553,$M1553&gt;$K1553),"Error",IF(AND($K1553&lt;$J1553,$M1553&gt;$J1553),"Error",-1*PMT(a!$E$8/12,2*$U1553*a!$E$9,$F1553-$M1553-a!$E$4,0,1))))</f>
        <v>#N/A</v>
      </c>
      <c r="S1553" s="32">
        <f t="shared" si="261"/>
        <v>1</v>
      </c>
      <c r="T1553" s="33" t="e">
        <f t="shared" si="262"/>
        <v>#N/A</v>
      </c>
      <c r="U1553" s="33" t="e">
        <f t="shared" si="267"/>
        <v>#N/A</v>
      </c>
      <c r="V1553" s="33" t="e">
        <f t="shared" si="263"/>
        <v>#N/A</v>
      </c>
      <c r="W1553" s="124">
        <f t="shared" si="264"/>
        <v>0</v>
      </c>
    </row>
    <row r="1554" spans="9:23" x14ac:dyDescent="0.25">
      <c r="I1554" s="31">
        <v>0</v>
      </c>
      <c r="J1554" s="121">
        <f t="shared" si="258"/>
        <v>0</v>
      </c>
      <c r="K1554" s="122" t="e">
        <f>MAX(0,($F1554-0+PV(a!$E$8/12,2*$U1554*a!$E$9,$W1554,0,1)))</f>
        <v>#N/A</v>
      </c>
      <c r="L1554" s="122" t="e">
        <f t="shared" si="265"/>
        <v>#N/A</v>
      </c>
      <c r="M1554" s="114" t="e">
        <f t="shared" si="266"/>
        <v>#N/A</v>
      </c>
      <c r="N1554" s="122" t="e">
        <f>-1*PMT(a!$E$8/12,2*$U1554*a!$E$9,$F1554-a!$E$4-$I1554,0,1)</f>
        <v>#N/A</v>
      </c>
      <c r="O1554" s="123" t="e">
        <f>-1*PMT(a!$E$8/12,2*$U1554*a!$E$9,$F1554-a!$E$4-$J1554,0,1)</f>
        <v>#N/A</v>
      </c>
      <c r="P1554" s="123" t="e">
        <f t="shared" si="259"/>
        <v>#N/A</v>
      </c>
      <c r="Q1554" s="123" t="e">
        <f t="shared" si="260"/>
        <v>#N/A</v>
      </c>
      <c r="R1554" s="114" t="e">
        <f>IF($M1554&lt;$I1554,"Error",IF(AND($K1554&gt;$J1554,$M1554&gt;$K1554),"Error",IF(AND($K1554&lt;$J1554,$M1554&gt;$J1554),"Error",-1*PMT(a!$E$8/12,2*$U1554*a!$E$9,$F1554-$M1554-a!$E$4,0,1))))</f>
        <v>#N/A</v>
      </c>
      <c r="S1554" s="32">
        <f t="shared" si="261"/>
        <v>1</v>
      </c>
      <c r="T1554" s="33" t="e">
        <f t="shared" si="262"/>
        <v>#N/A</v>
      </c>
      <c r="U1554" s="33" t="e">
        <f t="shared" si="267"/>
        <v>#N/A</v>
      </c>
      <c r="V1554" s="33" t="e">
        <f t="shared" si="263"/>
        <v>#N/A</v>
      </c>
      <c r="W1554" s="124">
        <f t="shared" si="264"/>
        <v>0</v>
      </c>
    </row>
    <row r="1555" spans="9:23" x14ac:dyDescent="0.25">
      <c r="I1555" s="31">
        <v>0</v>
      </c>
      <c r="J1555" s="121">
        <f t="shared" si="258"/>
        <v>0</v>
      </c>
      <c r="K1555" s="122" t="e">
        <f>MAX(0,($F1555-0+PV(a!$E$8/12,2*$U1555*a!$E$9,$W1555,0,1)))</f>
        <v>#N/A</v>
      </c>
      <c r="L1555" s="122" t="e">
        <f t="shared" si="265"/>
        <v>#N/A</v>
      </c>
      <c r="M1555" s="114" t="e">
        <f t="shared" si="266"/>
        <v>#N/A</v>
      </c>
      <c r="N1555" s="122" t="e">
        <f>-1*PMT(a!$E$8/12,2*$U1555*a!$E$9,$F1555-a!$E$4-$I1555,0,1)</f>
        <v>#N/A</v>
      </c>
      <c r="O1555" s="123" t="e">
        <f>-1*PMT(a!$E$8/12,2*$U1555*a!$E$9,$F1555-a!$E$4-$J1555,0,1)</f>
        <v>#N/A</v>
      </c>
      <c r="P1555" s="123" t="e">
        <f t="shared" si="259"/>
        <v>#N/A</v>
      </c>
      <c r="Q1555" s="123" t="e">
        <f t="shared" si="260"/>
        <v>#N/A</v>
      </c>
      <c r="R1555" s="114" t="e">
        <f>IF($M1555&lt;$I1555,"Error",IF(AND($K1555&gt;$J1555,$M1555&gt;$K1555),"Error",IF(AND($K1555&lt;$J1555,$M1555&gt;$J1555),"Error",-1*PMT(a!$E$8/12,2*$U1555*a!$E$9,$F1555-$M1555-a!$E$4,0,1))))</f>
        <v>#N/A</v>
      </c>
      <c r="S1555" s="32">
        <f t="shared" si="261"/>
        <v>1</v>
      </c>
      <c r="T1555" s="33" t="e">
        <f t="shared" si="262"/>
        <v>#N/A</v>
      </c>
      <c r="U1555" s="33" t="e">
        <f t="shared" si="267"/>
        <v>#N/A</v>
      </c>
      <c r="V1555" s="33" t="e">
        <f t="shared" si="263"/>
        <v>#N/A</v>
      </c>
      <c r="W1555" s="124">
        <f t="shared" si="264"/>
        <v>0</v>
      </c>
    </row>
    <row r="1556" spans="9:23" x14ac:dyDescent="0.25">
      <c r="I1556" s="31">
        <v>0</v>
      </c>
      <c r="J1556" s="121">
        <f t="shared" si="258"/>
        <v>0</v>
      </c>
      <c r="K1556" s="122" t="e">
        <f>MAX(0,($F1556-0+PV(a!$E$8/12,2*$U1556*a!$E$9,$W1556,0,1)))</f>
        <v>#N/A</v>
      </c>
      <c r="L1556" s="122" t="e">
        <f t="shared" si="265"/>
        <v>#N/A</v>
      </c>
      <c r="M1556" s="114" t="e">
        <f t="shared" si="266"/>
        <v>#N/A</v>
      </c>
      <c r="N1556" s="122" t="e">
        <f>-1*PMT(a!$E$8/12,2*$U1556*a!$E$9,$F1556-a!$E$4-$I1556,0,1)</f>
        <v>#N/A</v>
      </c>
      <c r="O1556" s="123" t="e">
        <f>-1*PMT(a!$E$8/12,2*$U1556*a!$E$9,$F1556-a!$E$4-$J1556,0,1)</f>
        <v>#N/A</v>
      </c>
      <c r="P1556" s="123" t="e">
        <f t="shared" si="259"/>
        <v>#N/A</v>
      </c>
      <c r="Q1556" s="123" t="e">
        <f t="shared" si="260"/>
        <v>#N/A</v>
      </c>
      <c r="R1556" s="114" t="e">
        <f>IF($M1556&lt;$I1556,"Error",IF(AND($K1556&gt;$J1556,$M1556&gt;$K1556),"Error",IF(AND($K1556&lt;$J1556,$M1556&gt;$J1556),"Error",-1*PMT(a!$E$8/12,2*$U1556*a!$E$9,$F1556-$M1556-a!$E$4,0,1))))</f>
        <v>#N/A</v>
      </c>
      <c r="S1556" s="32">
        <f t="shared" si="261"/>
        <v>1</v>
      </c>
      <c r="T1556" s="33" t="e">
        <f t="shared" si="262"/>
        <v>#N/A</v>
      </c>
      <c r="U1556" s="33" t="e">
        <f t="shared" si="267"/>
        <v>#N/A</v>
      </c>
      <c r="V1556" s="33" t="e">
        <f t="shared" si="263"/>
        <v>#N/A</v>
      </c>
      <c r="W1556" s="124">
        <f t="shared" si="264"/>
        <v>0</v>
      </c>
    </row>
    <row r="1557" spans="9:23" x14ac:dyDescent="0.25">
      <c r="I1557" s="31">
        <v>0</v>
      </c>
      <c r="J1557" s="121">
        <f t="shared" si="258"/>
        <v>0</v>
      </c>
      <c r="K1557" s="122" t="e">
        <f>MAX(0,($F1557-0+PV(a!$E$8/12,2*$U1557*a!$E$9,$W1557,0,1)))</f>
        <v>#N/A</v>
      </c>
      <c r="L1557" s="122" t="e">
        <f t="shared" si="265"/>
        <v>#N/A</v>
      </c>
      <c r="M1557" s="114" t="e">
        <f t="shared" si="266"/>
        <v>#N/A</v>
      </c>
      <c r="N1557" s="122" t="e">
        <f>-1*PMT(a!$E$8/12,2*$U1557*a!$E$9,$F1557-a!$E$4-$I1557,0,1)</f>
        <v>#N/A</v>
      </c>
      <c r="O1557" s="123" t="e">
        <f>-1*PMT(a!$E$8/12,2*$U1557*a!$E$9,$F1557-a!$E$4-$J1557,0,1)</f>
        <v>#N/A</v>
      </c>
      <c r="P1557" s="123" t="e">
        <f t="shared" si="259"/>
        <v>#N/A</v>
      </c>
      <c r="Q1557" s="123" t="e">
        <f t="shared" si="260"/>
        <v>#N/A</v>
      </c>
      <c r="R1557" s="114" t="e">
        <f>IF($M1557&lt;$I1557,"Error",IF(AND($K1557&gt;$J1557,$M1557&gt;$K1557),"Error",IF(AND($K1557&lt;$J1557,$M1557&gt;$J1557),"Error",-1*PMT(a!$E$8/12,2*$U1557*a!$E$9,$F1557-$M1557-a!$E$4,0,1))))</f>
        <v>#N/A</v>
      </c>
      <c r="S1557" s="32">
        <f t="shared" si="261"/>
        <v>1</v>
      </c>
      <c r="T1557" s="33" t="e">
        <f t="shared" si="262"/>
        <v>#N/A</v>
      </c>
      <c r="U1557" s="33" t="e">
        <f t="shared" si="267"/>
        <v>#N/A</v>
      </c>
      <c r="V1557" s="33" t="e">
        <f t="shared" si="263"/>
        <v>#N/A</v>
      </c>
      <c r="W1557" s="124">
        <f t="shared" si="264"/>
        <v>0</v>
      </c>
    </row>
    <row r="1558" spans="9:23" x14ac:dyDescent="0.25">
      <c r="I1558" s="31">
        <v>0</v>
      </c>
      <c r="J1558" s="121">
        <f t="shared" ref="J1558:J1621" si="268">F1558*0.25</f>
        <v>0</v>
      </c>
      <c r="K1558" s="122" t="e">
        <f>MAX(0,($F1558-0+PV(a!$E$8/12,2*$U1558*a!$E$9,$W1558,0,1)))</f>
        <v>#N/A</v>
      </c>
      <c r="L1558" s="122" t="e">
        <f t="shared" si="265"/>
        <v>#N/A</v>
      </c>
      <c r="M1558" s="114" t="e">
        <f t="shared" si="266"/>
        <v>#N/A</v>
      </c>
      <c r="N1558" s="122" t="e">
        <f>-1*PMT(a!$E$8/12,2*$U1558*a!$E$9,$F1558-a!$E$4-$I1558,0,1)</f>
        <v>#N/A</v>
      </c>
      <c r="O1558" s="123" t="e">
        <f>-1*PMT(a!$E$8/12,2*$U1558*a!$E$9,$F1558-a!$E$4-$J1558,0,1)</f>
        <v>#N/A</v>
      </c>
      <c r="P1558" s="123" t="e">
        <f t="shared" si="259"/>
        <v>#N/A</v>
      </c>
      <c r="Q1558" s="123" t="e">
        <f t="shared" si="260"/>
        <v>#N/A</v>
      </c>
      <c r="R1558" s="114" t="e">
        <f>IF($M1558&lt;$I1558,"Error",IF(AND($K1558&gt;$J1558,$M1558&gt;$K1558),"Error",IF(AND($K1558&lt;$J1558,$M1558&gt;$J1558),"Error",-1*PMT(a!$E$8/12,2*$U1558*a!$E$9,$F1558-$M1558-a!$E$4,0,1))))</f>
        <v>#N/A</v>
      </c>
      <c r="S1558" s="32">
        <f t="shared" si="261"/>
        <v>1</v>
      </c>
      <c r="T1558" s="33" t="e">
        <f t="shared" si="262"/>
        <v>#N/A</v>
      </c>
      <c r="U1558" s="33" t="e">
        <f t="shared" si="267"/>
        <v>#N/A</v>
      </c>
      <c r="V1558" s="33" t="e">
        <f t="shared" si="263"/>
        <v>#N/A</v>
      </c>
      <c r="W1558" s="124">
        <f t="shared" si="264"/>
        <v>0</v>
      </c>
    </row>
    <row r="1559" spans="9:23" x14ac:dyDescent="0.25">
      <c r="I1559" s="31">
        <v>0</v>
      </c>
      <c r="J1559" s="121">
        <f t="shared" si="268"/>
        <v>0</v>
      </c>
      <c r="K1559" s="122" t="e">
        <f>MAX(0,($F1559-0+PV(a!$E$8/12,2*$U1559*a!$E$9,$W1559,0,1)))</f>
        <v>#N/A</v>
      </c>
      <c r="L1559" s="122" t="e">
        <f t="shared" si="265"/>
        <v>#N/A</v>
      </c>
      <c r="M1559" s="114" t="e">
        <f t="shared" si="266"/>
        <v>#N/A</v>
      </c>
      <c r="N1559" s="122" t="e">
        <f>-1*PMT(a!$E$8/12,2*$U1559*a!$E$9,$F1559-a!$E$4-$I1559,0,1)</f>
        <v>#N/A</v>
      </c>
      <c r="O1559" s="123" t="e">
        <f>-1*PMT(a!$E$8/12,2*$U1559*a!$E$9,$F1559-a!$E$4-$J1559,0,1)</f>
        <v>#N/A</v>
      </c>
      <c r="P1559" s="123" t="e">
        <f t="shared" si="259"/>
        <v>#N/A</v>
      </c>
      <c r="Q1559" s="123" t="e">
        <f t="shared" si="260"/>
        <v>#N/A</v>
      </c>
      <c r="R1559" s="114" t="e">
        <f>IF($M1559&lt;$I1559,"Error",IF(AND($K1559&gt;$J1559,$M1559&gt;$K1559),"Error",IF(AND($K1559&lt;$J1559,$M1559&gt;$J1559),"Error",-1*PMT(a!$E$8/12,2*$U1559*a!$E$9,$F1559-$M1559-a!$E$4,0,1))))</f>
        <v>#N/A</v>
      </c>
      <c r="S1559" s="32">
        <f t="shared" si="261"/>
        <v>1</v>
      </c>
      <c r="T1559" s="33" t="e">
        <f t="shared" si="262"/>
        <v>#N/A</v>
      </c>
      <c r="U1559" s="33" t="e">
        <f t="shared" si="267"/>
        <v>#N/A</v>
      </c>
      <c r="V1559" s="33" t="e">
        <f t="shared" si="263"/>
        <v>#N/A</v>
      </c>
      <c r="W1559" s="124">
        <f t="shared" si="264"/>
        <v>0</v>
      </c>
    </row>
    <row r="1560" spans="9:23" x14ac:dyDescent="0.25">
      <c r="I1560" s="31">
        <v>0</v>
      </c>
      <c r="J1560" s="121">
        <f t="shared" si="268"/>
        <v>0</v>
      </c>
      <c r="K1560" s="122" t="e">
        <f>MAX(0,($F1560-0+PV(a!$E$8/12,2*$U1560*a!$E$9,$W1560,0,1)))</f>
        <v>#N/A</v>
      </c>
      <c r="L1560" s="122" t="e">
        <f t="shared" si="265"/>
        <v>#N/A</v>
      </c>
      <c r="M1560" s="114" t="e">
        <f t="shared" si="266"/>
        <v>#N/A</v>
      </c>
      <c r="N1560" s="122" t="e">
        <f>-1*PMT(a!$E$8/12,2*$U1560*a!$E$9,$F1560-a!$E$4-$I1560,0,1)</f>
        <v>#N/A</v>
      </c>
      <c r="O1560" s="123" t="e">
        <f>-1*PMT(a!$E$8/12,2*$U1560*a!$E$9,$F1560-a!$E$4-$J1560,0,1)</f>
        <v>#N/A</v>
      </c>
      <c r="P1560" s="123" t="e">
        <f t="shared" si="259"/>
        <v>#N/A</v>
      </c>
      <c r="Q1560" s="123" t="e">
        <f t="shared" si="260"/>
        <v>#N/A</v>
      </c>
      <c r="R1560" s="114" t="e">
        <f>IF($M1560&lt;$I1560,"Error",IF(AND($K1560&gt;$J1560,$M1560&gt;$K1560),"Error",IF(AND($K1560&lt;$J1560,$M1560&gt;$J1560),"Error",-1*PMT(a!$E$8/12,2*$U1560*a!$E$9,$F1560-$M1560-a!$E$4,0,1))))</f>
        <v>#N/A</v>
      </c>
      <c r="S1560" s="32">
        <f t="shared" si="261"/>
        <v>1</v>
      </c>
      <c r="T1560" s="33" t="e">
        <f t="shared" si="262"/>
        <v>#N/A</v>
      </c>
      <c r="U1560" s="33" t="e">
        <f t="shared" si="267"/>
        <v>#N/A</v>
      </c>
      <c r="V1560" s="33" t="e">
        <f t="shared" si="263"/>
        <v>#N/A</v>
      </c>
      <c r="W1560" s="124">
        <f t="shared" si="264"/>
        <v>0</v>
      </c>
    </row>
    <row r="1561" spans="9:23" x14ac:dyDescent="0.25">
      <c r="I1561" s="31">
        <v>0</v>
      </c>
      <c r="J1561" s="121">
        <f t="shared" si="268"/>
        <v>0</v>
      </c>
      <c r="K1561" s="122" t="e">
        <f>MAX(0,($F1561-0+PV(a!$E$8/12,2*$U1561*a!$E$9,$W1561,0,1)))</f>
        <v>#N/A</v>
      </c>
      <c r="L1561" s="122" t="e">
        <f t="shared" si="265"/>
        <v>#N/A</v>
      </c>
      <c r="M1561" s="114" t="e">
        <f t="shared" si="266"/>
        <v>#N/A</v>
      </c>
      <c r="N1561" s="122" t="e">
        <f>-1*PMT(a!$E$8/12,2*$U1561*a!$E$9,$F1561-a!$E$4-$I1561,0,1)</f>
        <v>#N/A</v>
      </c>
      <c r="O1561" s="123" t="e">
        <f>-1*PMT(a!$E$8/12,2*$U1561*a!$E$9,$F1561-a!$E$4-$J1561,0,1)</f>
        <v>#N/A</v>
      </c>
      <c r="P1561" s="123" t="e">
        <f t="shared" si="259"/>
        <v>#N/A</v>
      </c>
      <c r="Q1561" s="123" t="e">
        <f t="shared" si="260"/>
        <v>#N/A</v>
      </c>
      <c r="R1561" s="114" t="e">
        <f>IF($M1561&lt;$I1561,"Error",IF(AND($K1561&gt;$J1561,$M1561&gt;$K1561),"Error",IF(AND($K1561&lt;$J1561,$M1561&gt;$J1561),"Error",-1*PMT(a!$E$8/12,2*$U1561*a!$E$9,$F1561-$M1561-a!$E$4,0,1))))</f>
        <v>#N/A</v>
      </c>
      <c r="S1561" s="32">
        <f t="shared" si="261"/>
        <v>1</v>
      </c>
      <c r="T1561" s="33" t="e">
        <f t="shared" si="262"/>
        <v>#N/A</v>
      </c>
      <c r="U1561" s="33" t="e">
        <f t="shared" si="267"/>
        <v>#N/A</v>
      </c>
      <c r="V1561" s="33" t="e">
        <f t="shared" si="263"/>
        <v>#N/A</v>
      </c>
      <c r="W1561" s="124">
        <f t="shared" si="264"/>
        <v>0</v>
      </c>
    </row>
    <row r="1562" spans="9:23" x14ac:dyDescent="0.25">
      <c r="I1562" s="31">
        <v>0</v>
      </c>
      <c r="J1562" s="121">
        <f t="shared" si="268"/>
        <v>0</v>
      </c>
      <c r="K1562" s="122" t="e">
        <f>MAX(0,($F1562-0+PV(a!$E$8/12,2*$U1562*a!$E$9,$W1562,0,1)))</f>
        <v>#N/A</v>
      </c>
      <c r="L1562" s="122" t="e">
        <f t="shared" si="265"/>
        <v>#N/A</v>
      </c>
      <c r="M1562" s="114" t="e">
        <f t="shared" si="266"/>
        <v>#N/A</v>
      </c>
      <c r="N1562" s="122" t="e">
        <f>-1*PMT(a!$E$8/12,2*$U1562*a!$E$9,$F1562-a!$E$4-$I1562,0,1)</f>
        <v>#N/A</v>
      </c>
      <c r="O1562" s="123" t="e">
        <f>-1*PMT(a!$E$8/12,2*$U1562*a!$E$9,$F1562-a!$E$4-$J1562,0,1)</f>
        <v>#N/A</v>
      </c>
      <c r="P1562" s="123" t="e">
        <f t="shared" si="259"/>
        <v>#N/A</v>
      </c>
      <c r="Q1562" s="123" t="e">
        <f t="shared" si="260"/>
        <v>#N/A</v>
      </c>
      <c r="R1562" s="114" t="e">
        <f>IF($M1562&lt;$I1562,"Error",IF(AND($K1562&gt;$J1562,$M1562&gt;$K1562),"Error",IF(AND($K1562&lt;$J1562,$M1562&gt;$J1562),"Error",-1*PMT(a!$E$8/12,2*$U1562*a!$E$9,$F1562-$M1562-a!$E$4,0,1))))</f>
        <v>#N/A</v>
      </c>
      <c r="S1562" s="32">
        <f t="shared" si="261"/>
        <v>1</v>
      </c>
      <c r="T1562" s="33" t="e">
        <f t="shared" si="262"/>
        <v>#N/A</v>
      </c>
      <c r="U1562" s="33" t="e">
        <f t="shared" si="267"/>
        <v>#N/A</v>
      </c>
      <c r="V1562" s="33" t="e">
        <f t="shared" si="263"/>
        <v>#N/A</v>
      </c>
      <c r="W1562" s="124">
        <f t="shared" si="264"/>
        <v>0</v>
      </c>
    </row>
    <row r="1563" spans="9:23" x14ac:dyDescent="0.25">
      <c r="I1563" s="31">
        <v>0</v>
      </c>
      <c r="J1563" s="121">
        <f t="shared" si="268"/>
        <v>0</v>
      </c>
      <c r="K1563" s="122" t="e">
        <f>MAX(0,($F1563-0+PV(a!$E$8/12,2*$U1563*a!$E$9,$W1563,0,1)))</f>
        <v>#N/A</v>
      </c>
      <c r="L1563" s="122" t="e">
        <f t="shared" si="265"/>
        <v>#N/A</v>
      </c>
      <c r="M1563" s="114" t="e">
        <f t="shared" si="266"/>
        <v>#N/A</v>
      </c>
      <c r="N1563" s="122" t="e">
        <f>-1*PMT(a!$E$8/12,2*$U1563*a!$E$9,$F1563-a!$E$4-$I1563,0,1)</f>
        <v>#N/A</v>
      </c>
      <c r="O1563" s="123" t="e">
        <f>-1*PMT(a!$E$8/12,2*$U1563*a!$E$9,$F1563-a!$E$4-$J1563,0,1)</f>
        <v>#N/A</v>
      </c>
      <c r="P1563" s="123" t="e">
        <f t="shared" si="259"/>
        <v>#N/A</v>
      </c>
      <c r="Q1563" s="123" t="e">
        <f t="shared" si="260"/>
        <v>#N/A</v>
      </c>
      <c r="R1563" s="114" t="e">
        <f>IF($M1563&lt;$I1563,"Error",IF(AND($K1563&gt;$J1563,$M1563&gt;$K1563),"Error",IF(AND($K1563&lt;$J1563,$M1563&gt;$J1563),"Error",-1*PMT(a!$E$8/12,2*$U1563*a!$E$9,$F1563-$M1563-a!$E$4,0,1))))</f>
        <v>#N/A</v>
      </c>
      <c r="S1563" s="32">
        <f t="shared" si="261"/>
        <v>1</v>
      </c>
      <c r="T1563" s="33" t="e">
        <f t="shared" si="262"/>
        <v>#N/A</v>
      </c>
      <c r="U1563" s="33" t="e">
        <f t="shared" si="267"/>
        <v>#N/A</v>
      </c>
      <c r="V1563" s="33" t="e">
        <f t="shared" si="263"/>
        <v>#N/A</v>
      </c>
      <c r="W1563" s="124">
        <f t="shared" si="264"/>
        <v>0</v>
      </c>
    </row>
    <row r="1564" spans="9:23" x14ac:dyDescent="0.25">
      <c r="I1564" s="31">
        <v>0</v>
      </c>
      <c r="J1564" s="121">
        <f t="shared" si="268"/>
        <v>0</v>
      </c>
      <c r="K1564" s="122" t="e">
        <f>MAX(0,($F1564-0+PV(a!$E$8/12,2*$U1564*a!$E$9,$W1564,0,1)))</f>
        <v>#N/A</v>
      </c>
      <c r="L1564" s="122" t="e">
        <f t="shared" si="265"/>
        <v>#N/A</v>
      </c>
      <c r="M1564" s="114" t="e">
        <f t="shared" si="266"/>
        <v>#N/A</v>
      </c>
      <c r="N1564" s="122" t="e">
        <f>-1*PMT(a!$E$8/12,2*$U1564*a!$E$9,$F1564-a!$E$4-$I1564,0,1)</f>
        <v>#N/A</v>
      </c>
      <c r="O1564" s="123" t="e">
        <f>-1*PMT(a!$E$8/12,2*$U1564*a!$E$9,$F1564-a!$E$4-$J1564,0,1)</f>
        <v>#N/A</v>
      </c>
      <c r="P1564" s="123" t="e">
        <f t="shared" si="259"/>
        <v>#N/A</v>
      </c>
      <c r="Q1564" s="123" t="e">
        <f t="shared" si="260"/>
        <v>#N/A</v>
      </c>
      <c r="R1564" s="114" t="e">
        <f>IF($M1564&lt;$I1564,"Error",IF(AND($K1564&gt;$J1564,$M1564&gt;$K1564),"Error",IF(AND($K1564&lt;$J1564,$M1564&gt;$J1564),"Error",-1*PMT(a!$E$8/12,2*$U1564*a!$E$9,$F1564-$M1564-a!$E$4,0,1))))</f>
        <v>#N/A</v>
      </c>
      <c r="S1564" s="32">
        <f t="shared" si="261"/>
        <v>1</v>
      </c>
      <c r="T1564" s="33" t="e">
        <f t="shared" si="262"/>
        <v>#N/A</v>
      </c>
      <c r="U1564" s="33" t="e">
        <f t="shared" si="267"/>
        <v>#N/A</v>
      </c>
      <c r="V1564" s="33" t="e">
        <f t="shared" si="263"/>
        <v>#N/A</v>
      </c>
      <c r="W1564" s="124">
        <f t="shared" si="264"/>
        <v>0</v>
      </c>
    </row>
    <row r="1565" spans="9:23" x14ac:dyDescent="0.25">
      <c r="I1565" s="31">
        <v>0</v>
      </c>
      <c r="J1565" s="121">
        <f t="shared" si="268"/>
        <v>0</v>
      </c>
      <c r="K1565" s="122" t="e">
        <f>MAX(0,($F1565-0+PV(a!$E$8/12,2*$U1565*a!$E$9,$W1565,0,1)))</f>
        <v>#N/A</v>
      </c>
      <c r="L1565" s="122" t="e">
        <f t="shared" si="265"/>
        <v>#N/A</v>
      </c>
      <c r="M1565" s="114" t="e">
        <f t="shared" si="266"/>
        <v>#N/A</v>
      </c>
      <c r="N1565" s="122" t="e">
        <f>-1*PMT(a!$E$8/12,2*$U1565*a!$E$9,$F1565-a!$E$4-$I1565,0,1)</f>
        <v>#N/A</v>
      </c>
      <c r="O1565" s="123" t="e">
        <f>-1*PMT(a!$E$8/12,2*$U1565*a!$E$9,$F1565-a!$E$4-$J1565,0,1)</f>
        <v>#N/A</v>
      </c>
      <c r="P1565" s="123" t="e">
        <f t="shared" si="259"/>
        <v>#N/A</v>
      </c>
      <c r="Q1565" s="123" t="e">
        <f t="shared" si="260"/>
        <v>#N/A</v>
      </c>
      <c r="R1565" s="114" t="e">
        <f>IF($M1565&lt;$I1565,"Error",IF(AND($K1565&gt;$J1565,$M1565&gt;$K1565),"Error",IF(AND($K1565&lt;$J1565,$M1565&gt;$J1565),"Error",-1*PMT(a!$E$8/12,2*$U1565*a!$E$9,$F1565-$M1565-a!$E$4,0,1))))</f>
        <v>#N/A</v>
      </c>
      <c r="S1565" s="32">
        <f t="shared" si="261"/>
        <v>1</v>
      </c>
      <c r="T1565" s="33" t="e">
        <f t="shared" si="262"/>
        <v>#N/A</v>
      </c>
      <c r="U1565" s="33" t="e">
        <f t="shared" si="267"/>
        <v>#N/A</v>
      </c>
      <c r="V1565" s="33" t="e">
        <f t="shared" si="263"/>
        <v>#N/A</v>
      </c>
      <c r="W1565" s="124">
        <f t="shared" si="264"/>
        <v>0</v>
      </c>
    </row>
    <row r="1566" spans="9:23" x14ac:dyDescent="0.25">
      <c r="I1566" s="31">
        <v>0</v>
      </c>
      <c r="J1566" s="121">
        <f t="shared" si="268"/>
        <v>0</v>
      </c>
      <c r="K1566" s="122" t="e">
        <f>MAX(0,($F1566-0+PV(a!$E$8/12,2*$U1566*a!$E$9,$W1566,0,1)))</f>
        <v>#N/A</v>
      </c>
      <c r="L1566" s="122" t="e">
        <f t="shared" si="265"/>
        <v>#N/A</v>
      </c>
      <c r="M1566" s="114" t="e">
        <f t="shared" si="266"/>
        <v>#N/A</v>
      </c>
      <c r="N1566" s="122" t="e">
        <f>-1*PMT(a!$E$8/12,2*$U1566*a!$E$9,$F1566-a!$E$4-$I1566,0,1)</f>
        <v>#N/A</v>
      </c>
      <c r="O1566" s="123" t="e">
        <f>-1*PMT(a!$E$8/12,2*$U1566*a!$E$9,$F1566-a!$E$4-$J1566,0,1)</f>
        <v>#N/A</v>
      </c>
      <c r="P1566" s="123" t="e">
        <f t="shared" si="259"/>
        <v>#N/A</v>
      </c>
      <c r="Q1566" s="123" t="e">
        <f t="shared" si="260"/>
        <v>#N/A</v>
      </c>
      <c r="R1566" s="114" t="e">
        <f>IF($M1566&lt;$I1566,"Error",IF(AND($K1566&gt;$J1566,$M1566&gt;$K1566),"Error",IF(AND($K1566&lt;$J1566,$M1566&gt;$J1566),"Error",-1*PMT(a!$E$8/12,2*$U1566*a!$E$9,$F1566-$M1566-a!$E$4,0,1))))</f>
        <v>#N/A</v>
      </c>
      <c r="S1566" s="32">
        <f t="shared" si="261"/>
        <v>1</v>
      </c>
      <c r="T1566" s="33" t="e">
        <f t="shared" si="262"/>
        <v>#N/A</v>
      </c>
      <c r="U1566" s="33" t="e">
        <f t="shared" si="267"/>
        <v>#N/A</v>
      </c>
      <c r="V1566" s="33" t="e">
        <f t="shared" si="263"/>
        <v>#N/A</v>
      </c>
      <c r="W1566" s="124">
        <f t="shared" si="264"/>
        <v>0</v>
      </c>
    </row>
    <row r="1567" spans="9:23" x14ac:dyDescent="0.25">
      <c r="I1567" s="31">
        <v>0</v>
      </c>
      <c r="J1567" s="121">
        <f t="shared" si="268"/>
        <v>0</v>
      </c>
      <c r="K1567" s="122" t="e">
        <f>MAX(0,($F1567-0+PV(a!$E$8/12,2*$U1567*a!$E$9,$W1567,0,1)))</f>
        <v>#N/A</v>
      </c>
      <c r="L1567" s="122" t="e">
        <f t="shared" si="265"/>
        <v>#N/A</v>
      </c>
      <c r="M1567" s="114" t="e">
        <f t="shared" si="266"/>
        <v>#N/A</v>
      </c>
      <c r="N1567" s="122" t="e">
        <f>-1*PMT(a!$E$8/12,2*$U1567*a!$E$9,$F1567-a!$E$4-$I1567,0,1)</f>
        <v>#N/A</v>
      </c>
      <c r="O1567" s="123" t="e">
        <f>-1*PMT(a!$E$8/12,2*$U1567*a!$E$9,$F1567-a!$E$4-$J1567,0,1)</f>
        <v>#N/A</v>
      </c>
      <c r="P1567" s="123" t="e">
        <f t="shared" si="259"/>
        <v>#N/A</v>
      </c>
      <c r="Q1567" s="123" t="e">
        <f t="shared" si="260"/>
        <v>#N/A</v>
      </c>
      <c r="R1567" s="114" t="e">
        <f>IF($M1567&lt;$I1567,"Error",IF(AND($K1567&gt;$J1567,$M1567&gt;$K1567),"Error",IF(AND($K1567&lt;$J1567,$M1567&gt;$J1567),"Error",-1*PMT(a!$E$8/12,2*$U1567*a!$E$9,$F1567-$M1567-a!$E$4,0,1))))</f>
        <v>#N/A</v>
      </c>
      <c r="S1567" s="32">
        <f t="shared" si="261"/>
        <v>1</v>
      </c>
      <c r="T1567" s="33" t="e">
        <f t="shared" si="262"/>
        <v>#N/A</v>
      </c>
      <c r="U1567" s="33" t="e">
        <f t="shared" si="267"/>
        <v>#N/A</v>
      </c>
      <c r="V1567" s="33" t="e">
        <f t="shared" si="263"/>
        <v>#N/A</v>
      </c>
      <c r="W1567" s="124">
        <f t="shared" si="264"/>
        <v>0</v>
      </c>
    </row>
    <row r="1568" spans="9:23" x14ac:dyDescent="0.25">
      <c r="I1568" s="31">
        <v>0</v>
      </c>
      <c r="J1568" s="121">
        <f t="shared" si="268"/>
        <v>0</v>
      </c>
      <c r="K1568" s="122" t="e">
        <f>MAX(0,($F1568-0+PV(a!$E$8/12,2*$U1568*a!$E$9,$W1568,0,1)))</f>
        <v>#N/A</v>
      </c>
      <c r="L1568" s="122" t="e">
        <f t="shared" si="265"/>
        <v>#N/A</v>
      </c>
      <c r="M1568" s="114" t="e">
        <f t="shared" si="266"/>
        <v>#N/A</v>
      </c>
      <c r="N1568" s="122" t="e">
        <f>-1*PMT(a!$E$8/12,2*$U1568*a!$E$9,$F1568-a!$E$4-$I1568,0,1)</f>
        <v>#N/A</v>
      </c>
      <c r="O1568" s="123" t="e">
        <f>-1*PMT(a!$E$8/12,2*$U1568*a!$E$9,$F1568-a!$E$4-$J1568,0,1)</f>
        <v>#N/A</v>
      </c>
      <c r="P1568" s="123" t="e">
        <f t="shared" si="259"/>
        <v>#N/A</v>
      </c>
      <c r="Q1568" s="123" t="e">
        <f t="shared" si="260"/>
        <v>#N/A</v>
      </c>
      <c r="R1568" s="114" t="e">
        <f>IF($M1568&lt;$I1568,"Error",IF(AND($K1568&gt;$J1568,$M1568&gt;$K1568),"Error",IF(AND($K1568&lt;$J1568,$M1568&gt;$J1568),"Error",-1*PMT(a!$E$8/12,2*$U1568*a!$E$9,$F1568-$M1568-a!$E$4,0,1))))</f>
        <v>#N/A</v>
      </c>
      <c r="S1568" s="32">
        <f t="shared" si="261"/>
        <v>1</v>
      </c>
      <c r="T1568" s="33" t="e">
        <f t="shared" si="262"/>
        <v>#N/A</v>
      </c>
      <c r="U1568" s="33" t="e">
        <f t="shared" si="267"/>
        <v>#N/A</v>
      </c>
      <c r="V1568" s="33" t="e">
        <f t="shared" si="263"/>
        <v>#N/A</v>
      </c>
      <c r="W1568" s="124">
        <f t="shared" si="264"/>
        <v>0</v>
      </c>
    </row>
    <row r="1569" spans="9:23" x14ac:dyDescent="0.25">
      <c r="I1569" s="31">
        <v>0</v>
      </c>
      <c r="J1569" s="121">
        <f t="shared" si="268"/>
        <v>0</v>
      </c>
      <c r="K1569" s="122" t="e">
        <f>MAX(0,($F1569-0+PV(a!$E$8/12,2*$U1569*a!$E$9,$W1569,0,1)))</f>
        <v>#N/A</v>
      </c>
      <c r="L1569" s="122" t="e">
        <f t="shared" si="265"/>
        <v>#N/A</v>
      </c>
      <c r="M1569" s="114" t="e">
        <f t="shared" si="266"/>
        <v>#N/A</v>
      </c>
      <c r="N1569" s="122" t="e">
        <f>-1*PMT(a!$E$8/12,2*$U1569*a!$E$9,$F1569-a!$E$4-$I1569,0,1)</f>
        <v>#N/A</v>
      </c>
      <c r="O1569" s="123" t="e">
        <f>-1*PMT(a!$E$8/12,2*$U1569*a!$E$9,$F1569-a!$E$4-$J1569,0,1)</f>
        <v>#N/A</v>
      </c>
      <c r="P1569" s="123" t="e">
        <f t="shared" si="259"/>
        <v>#N/A</v>
      </c>
      <c r="Q1569" s="123" t="e">
        <f t="shared" si="260"/>
        <v>#N/A</v>
      </c>
      <c r="R1569" s="114" t="e">
        <f>IF($M1569&lt;$I1569,"Error",IF(AND($K1569&gt;$J1569,$M1569&gt;$K1569),"Error",IF(AND($K1569&lt;$J1569,$M1569&gt;$J1569),"Error",-1*PMT(a!$E$8/12,2*$U1569*a!$E$9,$F1569-$M1569-a!$E$4,0,1))))</f>
        <v>#N/A</v>
      </c>
      <c r="S1569" s="32">
        <f t="shared" si="261"/>
        <v>1</v>
      </c>
      <c r="T1569" s="33" t="e">
        <f t="shared" si="262"/>
        <v>#N/A</v>
      </c>
      <c r="U1569" s="33" t="e">
        <f t="shared" si="267"/>
        <v>#N/A</v>
      </c>
      <c r="V1569" s="33" t="e">
        <f t="shared" si="263"/>
        <v>#N/A</v>
      </c>
      <c r="W1569" s="124">
        <f t="shared" si="264"/>
        <v>0</v>
      </c>
    </row>
    <row r="1570" spans="9:23" x14ac:dyDescent="0.25">
      <c r="I1570" s="31">
        <v>0</v>
      </c>
      <c r="J1570" s="121">
        <f t="shared" si="268"/>
        <v>0</v>
      </c>
      <c r="K1570" s="122" t="e">
        <f>MAX(0,($F1570-0+PV(a!$E$8/12,2*$U1570*a!$E$9,$W1570,0,1)))</f>
        <v>#N/A</v>
      </c>
      <c r="L1570" s="122" t="e">
        <f t="shared" si="265"/>
        <v>#N/A</v>
      </c>
      <c r="M1570" s="114" t="e">
        <f t="shared" si="266"/>
        <v>#N/A</v>
      </c>
      <c r="N1570" s="122" t="e">
        <f>-1*PMT(a!$E$8/12,2*$U1570*a!$E$9,$F1570-a!$E$4-$I1570,0,1)</f>
        <v>#N/A</v>
      </c>
      <c r="O1570" s="123" t="e">
        <f>-1*PMT(a!$E$8/12,2*$U1570*a!$E$9,$F1570-a!$E$4-$J1570,0,1)</f>
        <v>#N/A</v>
      </c>
      <c r="P1570" s="123" t="e">
        <f t="shared" si="259"/>
        <v>#N/A</v>
      </c>
      <c r="Q1570" s="123" t="e">
        <f t="shared" si="260"/>
        <v>#N/A</v>
      </c>
      <c r="R1570" s="114" t="e">
        <f>IF($M1570&lt;$I1570,"Error",IF(AND($K1570&gt;$J1570,$M1570&gt;$K1570),"Error",IF(AND($K1570&lt;$J1570,$M1570&gt;$J1570),"Error",-1*PMT(a!$E$8/12,2*$U1570*a!$E$9,$F1570-$M1570-a!$E$4,0,1))))</f>
        <v>#N/A</v>
      </c>
      <c r="S1570" s="32">
        <f t="shared" si="261"/>
        <v>1</v>
      </c>
      <c r="T1570" s="33" t="e">
        <f t="shared" si="262"/>
        <v>#N/A</v>
      </c>
      <c r="U1570" s="33" t="e">
        <f t="shared" si="267"/>
        <v>#N/A</v>
      </c>
      <c r="V1570" s="33" t="e">
        <f t="shared" si="263"/>
        <v>#N/A</v>
      </c>
      <c r="W1570" s="124">
        <f t="shared" si="264"/>
        <v>0</v>
      </c>
    </row>
    <row r="1571" spans="9:23" x14ac:dyDescent="0.25">
      <c r="I1571" s="31">
        <v>0</v>
      </c>
      <c r="J1571" s="121">
        <f t="shared" si="268"/>
        <v>0</v>
      </c>
      <c r="K1571" s="122" t="e">
        <f>MAX(0,($F1571-0+PV(a!$E$8/12,2*$U1571*a!$E$9,$W1571,0,1)))</f>
        <v>#N/A</v>
      </c>
      <c r="L1571" s="122" t="e">
        <f t="shared" si="265"/>
        <v>#N/A</v>
      </c>
      <c r="M1571" s="114" t="e">
        <f t="shared" si="266"/>
        <v>#N/A</v>
      </c>
      <c r="N1571" s="122" t="e">
        <f>-1*PMT(a!$E$8/12,2*$U1571*a!$E$9,$F1571-a!$E$4-$I1571,0,1)</f>
        <v>#N/A</v>
      </c>
      <c r="O1571" s="123" t="e">
        <f>-1*PMT(a!$E$8/12,2*$U1571*a!$E$9,$F1571-a!$E$4-$J1571,0,1)</f>
        <v>#N/A</v>
      </c>
      <c r="P1571" s="123" t="e">
        <f t="shared" si="259"/>
        <v>#N/A</v>
      </c>
      <c r="Q1571" s="123" t="e">
        <f t="shared" si="260"/>
        <v>#N/A</v>
      </c>
      <c r="R1571" s="114" t="e">
        <f>IF($M1571&lt;$I1571,"Error",IF(AND($K1571&gt;$J1571,$M1571&gt;$K1571),"Error",IF(AND($K1571&lt;$J1571,$M1571&gt;$J1571),"Error",-1*PMT(a!$E$8/12,2*$U1571*a!$E$9,$F1571-$M1571-a!$E$4,0,1))))</f>
        <v>#N/A</v>
      </c>
      <c r="S1571" s="32">
        <f t="shared" si="261"/>
        <v>1</v>
      </c>
      <c r="T1571" s="33" t="e">
        <f t="shared" si="262"/>
        <v>#N/A</v>
      </c>
      <c r="U1571" s="33" t="e">
        <f t="shared" si="267"/>
        <v>#N/A</v>
      </c>
      <c r="V1571" s="33" t="e">
        <f t="shared" si="263"/>
        <v>#N/A</v>
      </c>
      <c r="W1571" s="124">
        <f t="shared" si="264"/>
        <v>0</v>
      </c>
    </row>
    <row r="1572" spans="9:23" x14ac:dyDescent="0.25">
      <c r="I1572" s="31">
        <v>0</v>
      </c>
      <c r="J1572" s="121">
        <f t="shared" si="268"/>
        <v>0</v>
      </c>
      <c r="K1572" s="122" t="e">
        <f>MAX(0,($F1572-0+PV(a!$E$8/12,2*$U1572*a!$E$9,$W1572,0,1)))</f>
        <v>#N/A</v>
      </c>
      <c r="L1572" s="122" t="e">
        <f t="shared" si="265"/>
        <v>#N/A</v>
      </c>
      <c r="M1572" s="114" t="e">
        <f t="shared" si="266"/>
        <v>#N/A</v>
      </c>
      <c r="N1572" s="122" t="e">
        <f>-1*PMT(a!$E$8/12,2*$U1572*a!$E$9,$F1572-a!$E$4-$I1572,0,1)</f>
        <v>#N/A</v>
      </c>
      <c r="O1572" s="123" t="e">
        <f>-1*PMT(a!$E$8/12,2*$U1572*a!$E$9,$F1572-a!$E$4-$J1572,0,1)</f>
        <v>#N/A</v>
      </c>
      <c r="P1572" s="123" t="e">
        <f t="shared" si="259"/>
        <v>#N/A</v>
      </c>
      <c r="Q1572" s="123" t="e">
        <f t="shared" si="260"/>
        <v>#N/A</v>
      </c>
      <c r="R1572" s="114" t="e">
        <f>IF($M1572&lt;$I1572,"Error",IF(AND($K1572&gt;$J1572,$M1572&gt;$K1572),"Error",IF(AND($K1572&lt;$J1572,$M1572&gt;$J1572),"Error",-1*PMT(a!$E$8/12,2*$U1572*a!$E$9,$F1572-$M1572-a!$E$4,0,1))))</f>
        <v>#N/A</v>
      </c>
      <c r="S1572" s="32">
        <f t="shared" si="261"/>
        <v>1</v>
      </c>
      <c r="T1572" s="33" t="e">
        <f t="shared" si="262"/>
        <v>#N/A</v>
      </c>
      <c r="U1572" s="33" t="e">
        <f t="shared" si="267"/>
        <v>#N/A</v>
      </c>
      <c r="V1572" s="33" t="e">
        <f t="shared" si="263"/>
        <v>#N/A</v>
      </c>
      <c r="W1572" s="124">
        <f t="shared" si="264"/>
        <v>0</v>
      </c>
    </row>
    <row r="1573" spans="9:23" x14ac:dyDescent="0.25">
      <c r="I1573" s="31">
        <v>0</v>
      </c>
      <c r="J1573" s="121">
        <f t="shared" si="268"/>
        <v>0</v>
      </c>
      <c r="K1573" s="122" t="e">
        <f>MAX(0,($F1573-0+PV(a!$E$8/12,2*$U1573*a!$E$9,$W1573,0,1)))</f>
        <v>#N/A</v>
      </c>
      <c r="L1573" s="122" t="e">
        <f t="shared" si="265"/>
        <v>#N/A</v>
      </c>
      <c r="M1573" s="114" t="e">
        <f t="shared" si="266"/>
        <v>#N/A</v>
      </c>
      <c r="N1573" s="122" t="e">
        <f>-1*PMT(a!$E$8/12,2*$U1573*a!$E$9,$F1573-a!$E$4-$I1573,0,1)</f>
        <v>#N/A</v>
      </c>
      <c r="O1573" s="123" t="e">
        <f>-1*PMT(a!$E$8/12,2*$U1573*a!$E$9,$F1573-a!$E$4-$J1573,0,1)</f>
        <v>#N/A</v>
      </c>
      <c r="P1573" s="123" t="e">
        <f t="shared" si="259"/>
        <v>#N/A</v>
      </c>
      <c r="Q1573" s="123" t="e">
        <f t="shared" si="260"/>
        <v>#N/A</v>
      </c>
      <c r="R1573" s="114" t="e">
        <f>IF($M1573&lt;$I1573,"Error",IF(AND($K1573&gt;$J1573,$M1573&gt;$K1573),"Error",IF(AND($K1573&lt;$J1573,$M1573&gt;$J1573),"Error",-1*PMT(a!$E$8/12,2*$U1573*a!$E$9,$F1573-$M1573-a!$E$4,0,1))))</f>
        <v>#N/A</v>
      </c>
      <c r="S1573" s="32">
        <f t="shared" si="261"/>
        <v>1</v>
      </c>
      <c r="T1573" s="33" t="e">
        <f t="shared" si="262"/>
        <v>#N/A</v>
      </c>
      <c r="U1573" s="33" t="e">
        <f t="shared" si="267"/>
        <v>#N/A</v>
      </c>
      <c r="V1573" s="33" t="e">
        <f t="shared" si="263"/>
        <v>#N/A</v>
      </c>
      <c r="W1573" s="124">
        <f t="shared" si="264"/>
        <v>0</v>
      </c>
    </row>
    <row r="1574" spans="9:23" x14ac:dyDescent="0.25">
      <c r="I1574" s="31">
        <v>0</v>
      </c>
      <c r="J1574" s="121">
        <f t="shared" si="268"/>
        <v>0</v>
      </c>
      <c r="K1574" s="122" t="e">
        <f>MAX(0,($F1574-0+PV(a!$E$8/12,2*$U1574*a!$E$9,$W1574,0,1)))</f>
        <v>#N/A</v>
      </c>
      <c r="L1574" s="122" t="e">
        <f t="shared" si="265"/>
        <v>#N/A</v>
      </c>
      <c r="M1574" s="114" t="e">
        <f t="shared" si="266"/>
        <v>#N/A</v>
      </c>
      <c r="N1574" s="122" t="e">
        <f>-1*PMT(a!$E$8/12,2*$U1574*a!$E$9,$F1574-a!$E$4-$I1574,0,1)</f>
        <v>#N/A</v>
      </c>
      <c r="O1574" s="123" t="e">
        <f>-1*PMT(a!$E$8/12,2*$U1574*a!$E$9,$F1574-a!$E$4-$J1574,0,1)</f>
        <v>#N/A</v>
      </c>
      <c r="P1574" s="123" t="e">
        <f t="shared" si="259"/>
        <v>#N/A</v>
      </c>
      <c r="Q1574" s="123" t="e">
        <f t="shared" si="260"/>
        <v>#N/A</v>
      </c>
      <c r="R1574" s="114" t="e">
        <f>IF($M1574&lt;$I1574,"Error",IF(AND($K1574&gt;$J1574,$M1574&gt;$K1574),"Error",IF(AND($K1574&lt;$J1574,$M1574&gt;$J1574),"Error",-1*PMT(a!$E$8/12,2*$U1574*a!$E$9,$F1574-$M1574-a!$E$4,0,1))))</f>
        <v>#N/A</v>
      </c>
      <c r="S1574" s="32">
        <f t="shared" si="261"/>
        <v>1</v>
      </c>
      <c r="T1574" s="33" t="e">
        <f t="shared" si="262"/>
        <v>#N/A</v>
      </c>
      <c r="U1574" s="33" t="e">
        <f t="shared" si="267"/>
        <v>#N/A</v>
      </c>
      <c r="V1574" s="33" t="e">
        <f t="shared" si="263"/>
        <v>#N/A</v>
      </c>
      <c r="W1574" s="124">
        <f t="shared" si="264"/>
        <v>0</v>
      </c>
    </row>
    <row r="1575" spans="9:23" x14ac:dyDescent="0.25">
      <c r="I1575" s="31">
        <v>0</v>
      </c>
      <c r="J1575" s="121">
        <f t="shared" si="268"/>
        <v>0</v>
      </c>
      <c r="K1575" s="122" t="e">
        <f>MAX(0,($F1575-0+PV(a!$E$8/12,2*$U1575*a!$E$9,$W1575,0,1)))</f>
        <v>#N/A</v>
      </c>
      <c r="L1575" s="122" t="e">
        <f t="shared" si="265"/>
        <v>#N/A</v>
      </c>
      <c r="M1575" s="114" t="e">
        <f t="shared" si="266"/>
        <v>#N/A</v>
      </c>
      <c r="N1575" s="122" t="e">
        <f>-1*PMT(a!$E$8/12,2*$U1575*a!$E$9,$F1575-a!$E$4-$I1575,0,1)</f>
        <v>#N/A</v>
      </c>
      <c r="O1575" s="123" t="e">
        <f>-1*PMT(a!$E$8/12,2*$U1575*a!$E$9,$F1575-a!$E$4-$J1575,0,1)</f>
        <v>#N/A</v>
      </c>
      <c r="P1575" s="123" t="e">
        <f t="shared" si="259"/>
        <v>#N/A</v>
      </c>
      <c r="Q1575" s="123" t="e">
        <f t="shared" si="260"/>
        <v>#N/A</v>
      </c>
      <c r="R1575" s="114" t="e">
        <f>IF($M1575&lt;$I1575,"Error",IF(AND($K1575&gt;$J1575,$M1575&gt;$K1575),"Error",IF(AND($K1575&lt;$J1575,$M1575&gt;$J1575),"Error",-1*PMT(a!$E$8/12,2*$U1575*a!$E$9,$F1575-$M1575-a!$E$4,0,1))))</f>
        <v>#N/A</v>
      </c>
      <c r="S1575" s="32">
        <f t="shared" si="261"/>
        <v>1</v>
      </c>
      <c r="T1575" s="33" t="e">
        <f t="shared" si="262"/>
        <v>#N/A</v>
      </c>
      <c r="U1575" s="33" t="e">
        <f t="shared" si="267"/>
        <v>#N/A</v>
      </c>
      <c r="V1575" s="33" t="e">
        <f t="shared" si="263"/>
        <v>#N/A</v>
      </c>
      <c r="W1575" s="124">
        <f t="shared" si="264"/>
        <v>0</v>
      </c>
    </row>
    <row r="1576" spans="9:23" x14ac:dyDescent="0.25">
      <c r="I1576" s="31">
        <v>0</v>
      </c>
      <c r="J1576" s="121">
        <f t="shared" si="268"/>
        <v>0</v>
      </c>
      <c r="K1576" s="122" t="e">
        <f>MAX(0,($F1576-0+PV(a!$E$8/12,2*$U1576*a!$E$9,$W1576,0,1)))</f>
        <v>#N/A</v>
      </c>
      <c r="L1576" s="122" t="e">
        <f t="shared" si="265"/>
        <v>#N/A</v>
      </c>
      <c r="M1576" s="114" t="e">
        <f t="shared" si="266"/>
        <v>#N/A</v>
      </c>
      <c r="N1576" s="122" t="e">
        <f>-1*PMT(a!$E$8/12,2*$U1576*a!$E$9,$F1576-a!$E$4-$I1576,0,1)</f>
        <v>#N/A</v>
      </c>
      <c r="O1576" s="123" t="e">
        <f>-1*PMT(a!$E$8/12,2*$U1576*a!$E$9,$F1576-a!$E$4-$J1576,0,1)</f>
        <v>#N/A</v>
      </c>
      <c r="P1576" s="123" t="e">
        <f t="shared" si="259"/>
        <v>#N/A</v>
      </c>
      <c r="Q1576" s="123" t="e">
        <f t="shared" si="260"/>
        <v>#N/A</v>
      </c>
      <c r="R1576" s="114" t="e">
        <f>IF($M1576&lt;$I1576,"Error",IF(AND($K1576&gt;$J1576,$M1576&gt;$K1576),"Error",IF(AND($K1576&lt;$J1576,$M1576&gt;$J1576),"Error",-1*PMT(a!$E$8/12,2*$U1576*a!$E$9,$F1576-$M1576-a!$E$4,0,1))))</f>
        <v>#N/A</v>
      </c>
      <c r="S1576" s="32">
        <f t="shared" si="261"/>
        <v>1</v>
      </c>
      <c r="T1576" s="33" t="e">
        <f t="shared" si="262"/>
        <v>#N/A</v>
      </c>
      <c r="U1576" s="33" t="e">
        <f t="shared" si="267"/>
        <v>#N/A</v>
      </c>
      <c r="V1576" s="33" t="e">
        <f t="shared" si="263"/>
        <v>#N/A</v>
      </c>
      <c r="W1576" s="124">
        <f t="shared" si="264"/>
        <v>0</v>
      </c>
    </row>
    <row r="1577" spans="9:23" x14ac:dyDescent="0.25">
      <c r="I1577" s="31">
        <v>0</v>
      </c>
      <c r="J1577" s="121">
        <f t="shared" si="268"/>
        <v>0</v>
      </c>
      <c r="K1577" s="122" t="e">
        <f>MAX(0,($F1577-0+PV(a!$E$8/12,2*$U1577*a!$E$9,$W1577,0,1)))</f>
        <v>#N/A</v>
      </c>
      <c r="L1577" s="122" t="e">
        <f t="shared" si="265"/>
        <v>#N/A</v>
      </c>
      <c r="M1577" s="114" t="e">
        <f t="shared" si="266"/>
        <v>#N/A</v>
      </c>
      <c r="N1577" s="122" t="e">
        <f>-1*PMT(a!$E$8/12,2*$U1577*a!$E$9,$F1577-a!$E$4-$I1577,0,1)</f>
        <v>#N/A</v>
      </c>
      <c r="O1577" s="123" t="e">
        <f>-1*PMT(a!$E$8/12,2*$U1577*a!$E$9,$F1577-a!$E$4-$J1577,0,1)</f>
        <v>#N/A</v>
      </c>
      <c r="P1577" s="123" t="e">
        <f t="shared" si="259"/>
        <v>#N/A</v>
      </c>
      <c r="Q1577" s="123" t="e">
        <f t="shared" si="260"/>
        <v>#N/A</v>
      </c>
      <c r="R1577" s="114" t="e">
        <f>IF($M1577&lt;$I1577,"Error",IF(AND($K1577&gt;$J1577,$M1577&gt;$K1577),"Error",IF(AND($K1577&lt;$J1577,$M1577&gt;$J1577),"Error",-1*PMT(a!$E$8/12,2*$U1577*a!$E$9,$F1577-$M1577-a!$E$4,0,1))))</f>
        <v>#N/A</v>
      </c>
      <c r="S1577" s="32">
        <f t="shared" si="261"/>
        <v>1</v>
      </c>
      <c r="T1577" s="33" t="e">
        <f t="shared" si="262"/>
        <v>#N/A</v>
      </c>
      <c r="U1577" s="33" t="e">
        <f t="shared" si="267"/>
        <v>#N/A</v>
      </c>
      <c r="V1577" s="33" t="e">
        <f t="shared" si="263"/>
        <v>#N/A</v>
      </c>
      <c r="W1577" s="124">
        <f t="shared" si="264"/>
        <v>0</v>
      </c>
    </row>
    <row r="1578" spans="9:23" x14ac:dyDescent="0.25">
      <c r="I1578" s="31">
        <v>0</v>
      </c>
      <c r="J1578" s="121">
        <f t="shared" si="268"/>
        <v>0</v>
      </c>
      <c r="K1578" s="122" t="e">
        <f>MAX(0,($F1578-0+PV(a!$E$8/12,2*$U1578*a!$E$9,$W1578,0,1)))</f>
        <v>#N/A</v>
      </c>
      <c r="L1578" s="122" t="e">
        <f t="shared" si="265"/>
        <v>#N/A</v>
      </c>
      <c r="M1578" s="114" t="e">
        <f t="shared" si="266"/>
        <v>#N/A</v>
      </c>
      <c r="N1578" s="122" t="e">
        <f>-1*PMT(a!$E$8/12,2*$U1578*a!$E$9,$F1578-a!$E$4-$I1578,0,1)</f>
        <v>#N/A</v>
      </c>
      <c r="O1578" s="123" t="e">
        <f>-1*PMT(a!$E$8/12,2*$U1578*a!$E$9,$F1578-a!$E$4-$J1578,0,1)</f>
        <v>#N/A</v>
      </c>
      <c r="P1578" s="123" t="e">
        <f t="shared" si="259"/>
        <v>#N/A</v>
      </c>
      <c r="Q1578" s="123" t="e">
        <f t="shared" si="260"/>
        <v>#N/A</v>
      </c>
      <c r="R1578" s="114" t="e">
        <f>IF($M1578&lt;$I1578,"Error",IF(AND($K1578&gt;$J1578,$M1578&gt;$K1578),"Error",IF(AND($K1578&lt;$J1578,$M1578&gt;$J1578),"Error",-1*PMT(a!$E$8/12,2*$U1578*a!$E$9,$F1578-$M1578-a!$E$4,0,1))))</f>
        <v>#N/A</v>
      </c>
      <c r="S1578" s="32">
        <f t="shared" si="261"/>
        <v>1</v>
      </c>
      <c r="T1578" s="33" t="e">
        <f t="shared" si="262"/>
        <v>#N/A</v>
      </c>
      <c r="U1578" s="33" t="e">
        <f t="shared" si="267"/>
        <v>#N/A</v>
      </c>
      <c r="V1578" s="33" t="e">
        <f t="shared" si="263"/>
        <v>#N/A</v>
      </c>
      <c r="W1578" s="124">
        <f t="shared" si="264"/>
        <v>0</v>
      </c>
    </row>
    <row r="1579" spans="9:23" x14ac:dyDescent="0.25">
      <c r="I1579" s="31">
        <v>0</v>
      </c>
      <c r="J1579" s="121">
        <f t="shared" si="268"/>
        <v>0</v>
      </c>
      <c r="K1579" s="122" t="e">
        <f>MAX(0,($F1579-0+PV(a!$E$8/12,2*$U1579*a!$E$9,$W1579,0,1)))</f>
        <v>#N/A</v>
      </c>
      <c r="L1579" s="122" t="e">
        <f t="shared" si="265"/>
        <v>#N/A</v>
      </c>
      <c r="M1579" s="114" t="e">
        <f t="shared" si="266"/>
        <v>#N/A</v>
      </c>
      <c r="N1579" s="122" t="e">
        <f>-1*PMT(a!$E$8/12,2*$U1579*a!$E$9,$F1579-a!$E$4-$I1579,0,1)</f>
        <v>#N/A</v>
      </c>
      <c r="O1579" s="123" t="e">
        <f>-1*PMT(a!$E$8/12,2*$U1579*a!$E$9,$F1579-a!$E$4-$J1579,0,1)</f>
        <v>#N/A</v>
      </c>
      <c r="P1579" s="123" t="e">
        <f t="shared" si="259"/>
        <v>#N/A</v>
      </c>
      <c r="Q1579" s="123" t="e">
        <f t="shared" si="260"/>
        <v>#N/A</v>
      </c>
      <c r="R1579" s="114" t="e">
        <f>IF($M1579&lt;$I1579,"Error",IF(AND($K1579&gt;$J1579,$M1579&gt;$K1579),"Error",IF(AND($K1579&lt;$J1579,$M1579&gt;$J1579),"Error",-1*PMT(a!$E$8/12,2*$U1579*a!$E$9,$F1579-$M1579-a!$E$4,0,1))))</f>
        <v>#N/A</v>
      </c>
      <c r="S1579" s="32">
        <f t="shared" si="261"/>
        <v>1</v>
      </c>
      <c r="T1579" s="33" t="e">
        <f t="shared" si="262"/>
        <v>#N/A</v>
      </c>
      <c r="U1579" s="33" t="e">
        <f t="shared" si="267"/>
        <v>#N/A</v>
      </c>
      <c r="V1579" s="33" t="e">
        <f t="shared" si="263"/>
        <v>#N/A</v>
      </c>
      <c r="W1579" s="124">
        <f t="shared" si="264"/>
        <v>0</v>
      </c>
    </row>
    <row r="1580" spans="9:23" x14ac:dyDescent="0.25">
      <c r="I1580" s="31">
        <v>0</v>
      </c>
      <c r="J1580" s="121">
        <f t="shared" si="268"/>
        <v>0</v>
      </c>
      <c r="K1580" s="122" t="e">
        <f>MAX(0,($F1580-0+PV(a!$E$8/12,2*$U1580*a!$E$9,$W1580,0,1)))</f>
        <v>#N/A</v>
      </c>
      <c r="L1580" s="122" t="e">
        <f t="shared" si="265"/>
        <v>#N/A</v>
      </c>
      <c r="M1580" s="114" t="e">
        <f t="shared" si="266"/>
        <v>#N/A</v>
      </c>
      <c r="N1580" s="122" t="e">
        <f>-1*PMT(a!$E$8/12,2*$U1580*a!$E$9,$F1580-a!$E$4-$I1580,0,1)</f>
        <v>#N/A</v>
      </c>
      <c r="O1580" s="123" t="e">
        <f>-1*PMT(a!$E$8/12,2*$U1580*a!$E$9,$F1580-a!$E$4-$J1580,0,1)</f>
        <v>#N/A</v>
      </c>
      <c r="P1580" s="123" t="e">
        <f t="shared" si="259"/>
        <v>#N/A</v>
      </c>
      <c r="Q1580" s="123" t="e">
        <f t="shared" si="260"/>
        <v>#N/A</v>
      </c>
      <c r="R1580" s="114" t="e">
        <f>IF($M1580&lt;$I1580,"Error",IF(AND($K1580&gt;$J1580,$M1580&gt;$K1580),"Error",IF(AND($K1580&lt;$J1580,$M1580&gt;$J1580),"Error",-1*PMT(a!$E$8/12,2*$U1580*a!$E$9,$F1580-$M1580-a!$E$4,0,1))))</f>
        <v>#N/A</v>
      </c>
      <c r="S1580" s="32">
        <f t="shared" si="261"/>
        <v>1</v>
      </c>
      <c r="T1580" s="33" t="e">
        <f t="shared" si="262"/>
        <v>#N/A</v>
      </c>
      <c r="U1580" s="33" t="e">
        <f t="shared" si="267"/>
        <v>#N/A</v>
      </c>
      <c r="V1580" s="33" t="e">
        <f t="shared" si="263"/>
        <v>#N/A</v>
      </c>
      <c r="W1580" s="124">
        <f t="shared" si="264"/>
        <v>0</v>
      </c>
    </row>
    <row r="1581" spans="9:23" x14ac:dyDescent="0.25">
      <c r="I1581" s="31">
        <v>0</v>
      </c>
      <c r="J1581" s="121">
        <f t="shared" si="268"/>
        <v>0</v>
      </c>
      <c r="K1581" s="122" t="e">
        <f>MAX(0,($F1581-0+PV(a!$E$8/12,2*$U1581*a!$E$9,$W1581,0,1)))</f>
        <v>#N/A</v>
      </c>
      <c r="L1581" s="122" t="e">
        <f t="shared" si="265"/>
        <v>#N/A</v>
      </c>
      <c r="M1581" s="114" t="e">
        <f t="shared" si="266"/>
        <v>#N/A</v>
      </c>
      <c r="N1581" s="122" t="e">
        <f>-1*PMT(a!$E$8/12,2*$U1581*a!$E$9,$F1581-a!$E$4-$I1581,0,1)</f>
        <v>#N/A</v>
      </c>
      <c r="O1581" s="123" t="e">
        <f>-1*PMT(a!$E$8/12,2*$U1581*a!$E$9,$F1581-a!$E$4-$J1581,0,1)</f>
        <v>#N/A</v>
      </c>
      <c r="P1581" s="123" t="e">
        <f t="shared" si="259"/>
        <v>#N/A</v>
      </c>
      <c r="Q1581" s="123" t="e">
        <f t="shared" si="260"/>
        <v>#N/A</v>
      </c>
      <c r="R1581" s="114" t="e">
        <f>IF($M1581&lt;$I1581,"Error",IF(AND($K1581&gt;$J1581,$M1581&gt;$K1581),"Error",IF(AND($K1581&lt;$J1581,$M1581&gt;$J1581),"Error",-1*PMT(a!$E$8/12,2*$U1581*a!$E$9,$F1581-$M1581-a!$E$4,0,1))))</f>
        <v>#N/A</v>
      </c>
      <c r="S1581" s="32">
        <f t="shared" si="261"/>
        <v>1</v>
      </c>
      <c r="T1581" s="33" t="e">
        <f t="shared" si="262"/>
        <v>#N/A</v>
      </c>
      <c r="U1581" s="33" t="e">
        <f t="shared" si="267"/>
        <v>#N/A</v>
      </c>
      <c r="V1581" s="33" t="e">
        <f t="shared" si="263"/>
        <v>#N/A</v>
      </c>
      <c r="W1581" s="124">
        <f t="shared" si="264"/>
        <v>0</v>
      </c>
    </row>
    <row r="1582" spans="9:23" x14ac:dyDescent="0.25">
      <c r="I1582" s="31">
        <v>0</v>
      </c>
      <c r="J1582" s="121">
        <f t="shared" si="268"/>
        <v>0</v>
      </c>
      <c r="K1582" s="122" t="e">
        <f>MAX(0,($F1582-0+PV(a!$E$8/12,2*$U1582*a!$E$9,$W1582,0,1)))</f>
        <v>#N/A</v>
      </c>
      <c r="L1582" s="122" t="e">
        <f t="shared" si="265"/>
        <v>#N/A</v>
      </c>
      <c r="M1582" s="114" t="e">
        <f t="shared" si="266"/>
        <v>#N/A</v>
      </c>
      <c r="N1582" s="122" t="e">
        <f>-1*PMT(a!$E$8/12,2*$U1582*a!$E$9,$F1582-a!$E$4-$I1582,0,1)</f>
        <v>#N/A</v>
      </c>
      <c r="O1582" s="123" t="e">
        <f>-1*PMT(a!$E$8/12,2*$U1582*a!$E$9,$F1582-a!$E$4-$J1582,0,1)</f>
        <v>#N/A</v>
      </c>
      <c r="P1582" s="123" t="e">
        <f t="shared" si="259"/>
        <v>#N/A</v>
      </c>
      <c r="Q1582" s="123" t="e">
        <f t="shared" si="260"/>
        <v>#N/A</v>
      </c>
      <c r="R1582" s="114" t="e">
        <f>IF($M1582&lt;$I1582,"Error",IF(AND($K1582&gt;$J1582,$M1582&gt;$K1582),"Error",IF(AND($K1582&lt;$J1582,$M1582&gt;$J1582),"Error",-1*PMT(a!$E$8/12,2*$U1582*a!$E$9,$F1582-$M1582-a!$E$4,0,1))))</f>
        <v>#N/A</v>
      </c>
      <c r="S1582" s="32">
        <f t="shared" si="261"/>
        <v>1</v>
      </c>
      <c r="T1582" s="33" t="e">
        <f t="shared" si="262"/>
        <v>#N/A</v>
      </c>
      <c r="U1582" s="33" t="e">
        <f t="shared" si="267"/>
        <v>#N/A</v>
      </c>
      <c r="V1582" s="33" t="e">
        <f t="shared" si="263"/>
        <v>#N/A</v>
      </c>
      <c r="W1582" s="124">
        <f t="shared" si="264"/>
        <v>0</v>
      </c>
    </row>
    <row r="1583" spans="9:23" x14ac:dyDescent="0.25">
      <c r="I1583" s="31">
        <v>0</v>
      </c>
      <c r="J1583" s="121">
        <f t="shared" si="268"/>
        <v>0</v>
      </c>
      <c r="K1583" s="122" t="e">
        <f>MAX(0,($F1583-0+PV(a!$E$8/12,2*$U1583*a!$E$9,$W1583,0,1)))</f>
        <v>#N/A</v>
      </c>
      <c r="L1583" s="122" t="e">
        <f t="shared" si="265"/>
        <v>#N/A</v>
      </c>
      <c r="M1583" s="114" t="e">
        <f t="shared" si="266"/>
        <v>#N/A</v>
      </c>
      <c r="N1583" s="122" t="e">
        <f>-1*PMT(a!$E$8/12,2*$U1583*a!$E$9,$F1583-a!$E$4-$I1583,0,1)</f>
        <v>#N/A</v>
      </c>
      <c r="O1583" s="123" t="e">
        <f>-1*PMT(a!$E$8/12,2*$U1583*a!$E$9,$F1583-a!$E$4-$J1583,0,1)</f>
        <v>#N/A</v>
      </c>
      <c r="P1583" s="123" t="e">
        <f t="shared" si="259"/>
        <v>#N/A</v>
      </c>
      <c r="Q1583" s="123" t="e">
        <f t="shared" si="260"/>
        <v>#N/A</v>
      </c>
      <c r="R1583" s="114" t="e">
        <f>IF($M1583&lt;$I1583,"Error",IF(AND($K1583&gt;$J1583,$M1583&gt;$K1583),"Error",IF(AND($K1583&lt;$J1583,$M1583&gt;$J1583),"Error",-1*PMT(a!$E$8/12,2*$U1583*a!$E$9,$F1583-$M1583-a!$E$4,0,1))))</f>
        <v>#N/A</v>
      </c>
      <c r="S1583" s="32">
        <f t="shared" si="261"/>
        <v>1</v>
      </c>
      <c r="T1583" s="33" t="e">
        <f t="shared" si="262"/>
        <v>#N/A</v>
      </c>
      <c r="U1583" s="33" t="e">
        <f t="shared" si="267"/>
        <v>#N/A</v>
      </c>
      <c r="V1583" s="33" t="e">
        <f t="shared" si="263"/>
        <v>#N/A</v>
      </c>
      <c r="W1583" s="124">
        <f t="shared" si="264"/>
        <v>0</v>
      </c>
    </row>
    <row r="1584" spans="9:23" x14ac:dyDescent="0.25">
      <c r="I1584" s="31">
        <v>0</v>
      </c>
      <c r="J1584" s="121">
        <f t="shared" si="268"/>
        <v>0</v>
      </c>
      <c r="K1584" s="122" t="e">
        <f>MAX(0,($F1584-0+PV(a!$E$8/12,2*$U1584*a!$E$9,$W1584,0,1)))</f>
        <v>#N/A</v>
      </c>
      <c r="L1584" s="122" t="e">
        <f t="shared" si="265"/>
        <v>#N/A</v>
      </c>
      <c r="M1584" s="114" t="e">
        <f t="shared" si="266"/>
        <v>#N/A</v>
      </c>
      <c r="N1584" s="122" t="e">
        <f>-1*PMT(a!$E$8/12,2*$U1584*a!$E$9,$F1584-a!$E$4-$I1584,0,1)</f>
        <v>#N/A</v>
      </c>
      <c r="O1584" s="123" t="e">
        <f>-1*PMT(a!$E$8/12,2*$U1584*a!$E$9,$F1584-a!$E$4-$J1584,0,1)</f>
        <v>#N/A</v>
      </c>
      <c r="P1584" s="123" t="e">
        <f t="shared" si="259"/>
        <v>#N/A</v>
      </c>
      <c r="Q1584" s="123" t="e">
        <f t="shared" si="260"/>
        <v>#N/A</v>
      </c>
      <c r="R1584" s="114" t="e">
        <f>IF($M1584&lt;$I1584,"Error",IF(AND($K1584&gt;$J1584,$M1584&gt;$K1584),"Error",IF(AND($K1584&lt;$J1584,$M1584&gt;$J1584),"Error",-1*PMT(a!$E$8/12,2*$U1584*a!$E$9,$F1584-$M1584-a!$E$4,0,1))))</f>
        <v>#N/A</v>
      </c>
      <c r="S1584" s="32">
        <f t="shared" si="261"/>
        <v>1</v>
      </c>
      <c r="T1584" s="33" t="e">
        <f t="shared" si="262"/>
        <v>#N/A</v>
      </c>
      <c r="U1584" s="33" t="e">
        <f t="shared" si="267"/>
        <v>#N/A</v>
      </c>
      <c r="V1584" s="33" t="e">
        <f t="shared" si="263"/>
        <v>#N/A</v>
      </c>
      <c r="W1584" s="124">
        <f t="shared" si="264"/>
        <v>0</v>
      </c>
    </row>
    <row r="1585" spans="9:23" x14ac:dyDescent="0.25">
      <c r="I1585" s="31">
        <v>0</v>
      </c>
      <c r="J1585" s="121">
        <f t="shared" si="268"/>
        <v>0</v>
      </c>
      <c r="K1585" s="122" t="e">
        <f>MAX(0,($F1585-0+PV(a!$E$8/12,2*$U1585*a!$E$9,$W1585,0,1)))</f>
        <v>#N/A</v>
      </c>
      <c r="L1585" s="122" t="e">
        <f t="shared" si="265"/>
        <v>#N/A</v>
      </c>
      <c r="M1585" s="114" t="e">
        <f t="shared" si="266"/>
        <v>#N/A</v>
      </c>
      <c r="N1585" s="122" t="e">
        <f>-1*PMT(a!$E$8/12,2*$U1585*a!$E$9,$F1585-a!$E$4-$I1585,0,1)</f>
        <v>#N/A</v>
      </c>
      <c r="O1585" s="123" t="e">
        <f>-1*PMT(a!$E$8/12,2*$U1585*a!$E$9,$F1585-a!$E$4-$J1585,0,1)</f>
        <v>#N/A</v>
      </c>
      <c r="P1585" s="123" t="e">
        <f t="shared" si="259"/>
        <v>#N/A</v>
      </c>
      <c r="Q1585" s="123" t="e">
        <f t="shared" si="260"/>
        <v>#N/A</v>
      </c>
      <c r="R1585" s="114" t="e">
        <f>IF($M1585&lt;$I1585,"Error",IF(AND($K1585&gt;$J1585,$M1585&gt;$K1585),"Error",IF(AND($K1585&lt;$J1585,$M1585&gt;$J1585),"Error",-1*PMT(a!$E$8/12,2*$U1585*a!$E$9,$F1585-$M1585-a!$E$4,0,1))))</f>
        <v>#N/A</v>
      </c>
      <c r="S1585" s="32">
        <f t="shared" si="261"/>
        <v>1</v>
      </c>
      <c r="T1585" s="33" t="e">
        <f t="shared" si="262"/>
        <v>#N/A</v>
      </c>
      <c r="U1585" s="33" t="e">
        <f t="shared" si="267"/>
        <v>#N/A</v>
      </c>
      <c r="V1585" s="33" t="e">
        <f t="shared" si="263"/>
        <v>#N/A</v>
      </c>
      <c r="W1585" s="124">
        <f t="shared" si="264"/>
        <v>0</v>
      </c>
    </row>
    <row r="1586" spans="9:23" x14ac:dyDescent="0.25">
      <c r="I1586" s="31">
        <v>0</v>
      </c>
      <c r="J1586" s="121">
        <f t="shared" si="268"/>
        <v>0</v>
      </c>
      <c r="K1586" s="122" t="e">
        <f>MAX(0,($F1586-0+PV(a!$E$8/12,2*$U1586*a!$E$9,$W1586,0,1)))</f>
        <v>#N/A</v>
      </c>
      <c r="L1586" s="122" t="e">
        <f t="shared" si="265"/>
        <v>#N/A</v>
      </c>
      <c r="M1586" s="114" t="e">
        <f t="shared" si="266"/>
        <v>#N/A</v>
      </c>
      <c r="N1586" s="122" t="e">
        <f>-1*PMT(a!$E$8/12,2*$U1586*a!$E$9,$F1586-a!$E$4-$I1586,0,1)</f>
        <v>#N/A</v>
      </c>
      <c r="O1586" s="123" t="e">
        <f>-1*PMT(a!$E$8/12,2*$U1586*a!$E$9,$F1586-a!$E$4-$J1586,0,1)</f>
        <v>#N/A</v>
      </c>
      <c r="P1586" s="123" t="e">
        <f t="shared" si="259"/>
        <v>#N/A</v>
      </c>
      <c r="Q1586" s="123" t="e">
        <f t="shared" si="260"/>
        <v>#N/A</v>
      </c>
      <c r="R1586" s="114" t="e">
        <f>IF($M1586&lt;$I1586,"Error",IF(AND($K1586&gt;$J1586,$M1586&gt;$K1586),"Error",IF(AND($K1586&lt;$J1586,$M1586&gt;$J1586),"Error",-1*PMT(a!$E$8/12,2*$U1586*a!$E$9,$F1586-$M1586-a!$E$4,0,1))))</f>
        <v>#N/A</v>
      </c>
      <c r="S1586" s="32">
        <f t="shared" si="261"/>
        <v>1</v>
      </c>
      <c r="T1586" s="33" t="e">
        <f t="shared" si="262"/>
        <v>#N/A</v>
      </c>
      <c r="U1586" s="33" t="e">
        <f t="shared" si="267"/>
        <v>#N/A</v>
      </c>
      <c r="V1586" s="33" t="e">
        <f t="shared" si="263"/>
        <v>#N/A</v>
      </c>
      <c r="W1586" s="124">
        <f t="shared" si="264"/>
        <v>0</v>
      </c>
    </row>
    <row r="1587" spans="9:23" x14ac:dyDescent="0.25">
      <c r="I1587" s="31">
        <v>0</v>
      </c>
      <c r="J1587" s="121">
        <f t="shared" si="268"/>
        <v>0</v>
      </c>
      <c r="K1587" s="122" t="e">
        <f>MAX(0,($F1587-0+PV(a!$E$8/12,2*$U1587*a!$E$9,$W1587,0,1)))</f>
        <v>#N/A</v>
      </c>
      <c r="L1587" s="122" t="e">
        <f t="shared" si="265"/>
        <v>#N/A</v>
      </c>
      <c r="M1587" s="114" t="e">
        <f t="shared" si="266"/>
        <v>#N/A</v>
      </c>
      <c r="N1587" s="122" t="e">
        <f>-1*PMT(a!$E$8/12,2*$U1587*a!$E$9,$F1587-a!$E$4-$I1587,0,1)</f>
        <v>#N/A</v>
      </c>
      <c r="O1587" s="123" t="e">
        <f>-1*PMT(a!$E$8/12,2*$U1587*a!$E$9,$F1587-a!$E$4-$J1587,0,1)</f>
        <v>#N/A</v>
      </c>
      <c r="P1587" s="123" t="e">
        <f t="shared" si="259"/>
        <v>#N/A</v>
      </c>
      <c r="Q1587" s="123" t="e">
        <f t="shared" si="260"/>
        <v>#N/A</v>
      </c>
      <c r="R1587" s="114" t="e">
        <f>IF($M1587&lt;$I1587,"Error",IF(AND($K1587&gt;$J1587,$M1587&gt;$K1587),"Error",IF(AND($K1587&lt;$J1587,$M1587&gt;$J1587),"Error",-1*PMT(a!$E$8/12,2*$U1587*a!$E$9,$F1587-$M1587-a!$E$4,0,1))))</f>
        <v>#N/A</v>
      </c>
      <c r="S1587" s="32">
        <f t="shared" si="261"/>
        <v>1</v>
      </c>
      <c r="T1587" s="33" t="e">
        <f t="shared" si="262"/>
        <v>#N/A</v>
      </c>
      <c r="U1587" s="33" t="e">
        <f t="shared" si="267"/>
        <v>#N/A</v>
      </c>
      <c r="V1587" s="33" t="e">
        <f t="shared" si="263"/>
        <v>#N/A</v>
      </c>
      <c r="W1587" s="124">
        <f t="shared" si="264"/>
        <v>0</v>
      </c>
    </row>
    <row r="1588" spans="9:23" x14ac:dyDescent="0.25">
      <c r="I1588" s="31">
        <v>0</v>
      </c>
      <c r="J1588" s="121">
        <f t="shared" si="268"/>
        <v>0</v>
      </c>
      <c r="K1588" s="122" t="e">
        <f>MAX(0,($F1588-0+PV(a!$E$8/12,2*$U1588*a!$E$9,$W1588,0,1)))</f>
        <v>#N/A</v>
      </c>
      <c r="L1588" s="122" t="e">
        <f t="shared" si="265"/>
        <v>#N/A</v>
      </c>
      <c r="M1588" s="114" t="e">
        <f t="shared" si="266"/>
        <v>#N/A</v>
      </c>
      <c r="N1588" s="122" t="e">
        <f>-1*PMT(a!$E$8/12,2*$U1588*a!$E$9,$F1588-a!$E$4-$I1588,0,1)</f>
        <v>#N/A</v>
      </c>
      <c r="O1588" s="123" t="e">
        <f>-1*PMT(a!$E$8/12,2*$U1588*a!$E$9,$F1588-a!$E$4-$J1588,0,1)</f>
        <v>#N/A</v>
      </c>
      <c r="P1588" s="123" t="e">
        <f t="shared" si="259"/>
        <v>#N/A</v>
      </c>
      <c r="Q1588" s="123" t="e">
        <f t="shared" si="260"/>
        <v>#N/A</v>
      </c>
      <c r="R1588" s="114" t="e">
        <f>IF($M1588&lt;$I1588,"Error",IF(AND($K1588&gt;$J1588,$M1588&gt;$K1588),"Error",IF(AND($K1588&lt;$J1588,$M1588&gt;$J1588),"Error",-1*PMT(a!$E$8/12,2*$U1588*a!$E$9,$F1588-$M1588-a!$E$4,0,1))))</f>
        <v>#N/A</v>
      </c>
      <c r="S1588" s="32">
        <f t="shared" si="261"/>
        <v>1</v>
      </c>
      <c r="T1588" s="33" t="e">
        <f t="shared" si="262"/>
        <v>#N/A</v>
      </c>
      <c r="U1588" s="33" t="e">
        <f t="shared" si="267"/>
        <v>#N/A</v>
      </c>
      <c r="V1588" s="33" t="e">
        <f t="shared" si="263"/>
        <v>#N/A</v>
      </c>
      <c r="W1588" s="124">
        <f t="shared" si="264"/>
        <v>0</v>
      </c>
    </row>
    <row r="1589" spans="9:23" x14ac:dyDescent="0.25">
      <c r="I1589" s="31">
        <v>0</v>
      </c>
      <c r="J1589" s="121">
        <f t="shared" si="268"/>
        <v>0</v>
      </c>
      <c r="K1589" s="122" t="e">
        <f>MAX(0,($F1589-0+PV(a!$E$8/12,2*$U1589*a!$E$9,$W1589,0,1)))</f>
        <v>#N/A</v>
      </c>
      <c r="L1589" s="122" t="e">
        <f t="shared" si="265"/>
        <v>#N/A</v>
      </c>
      <c r="M1589" s="114" t="e">
        <f t="shared" si="266"/>
        <v>#N/A</v>
      </c>
      <c r="N1589" s="122" t="e">
        <f>-1*PMT(a!$E$8/12,2*$U1589*a!$E$9,$F1589-a!$E$4-$I1589,0,1)</f>
        <v>#N/A</v>
      </c>
      <c r="O1589" s="123" t="e">
        <f>-1*PMT(a!$E$8/12,2*$U1589*a!$E$9,$F1589-a!$E$4-$J1589,0,1)</f>
        <v>#N/A</v>
      </c>
      <c r="P1589" s="123" t="e">
        <f t="shared" si="259"/>
        <v>#N/A</v>
      </c>
      <c r="Q1589" s="123" t="e">
        <f t="shared" si="260"/>
        <v>#N/A</v>
      </c>
      <c r="R1589" s="114" t="e">
        <f>IF($M1589&lt;$I1589,"Error",IF(AND($K1589&gt;$J1589,$M1589&gt;$K1589),"Error",IF(AND($K1589&lt;$J1589,$M1589&gt;$J1589),"Error",-1*PMT(a!$E$8/12,2*$U1589*a!$E$9,$F1589-$M1589-a!$E$4,0,1))))</f>
        <v>#N/A</v>
      </c>
      <c r="S1589" s="32">
        <f t="shared" si="261"/>
        <v>1</v>
      </c>
      <c r="T1589" s="33" t="e">
        <f t="shared" si="262"/>
        <v>#N/A</v>
      </c>
      <c r="U1589" s="33" t="e">
        <f t="shared" si="267"/>
        <v>#N/A</v>
      </c>
      <c r="V1589" s="33" t="e">
        <f t="shared" si="263"/>
        <v>#N/A</v>
      </c>
      <c r="W1589" s="124">
        <f t="shared" si="264"/>
        <v>0</v>
      </c>
    </row>
    <row r="1590" spans="9:23" x14ac:dyDescent="0.25">
      <c r="I1590" s="31">
        <v>0</v>
      </c>
      <c r="J1590" s="121">
        <f t="shared" si="268"/>
        <v>0</v>
      </c>
      <c r="K1590" s="122" t="e">
        <f>MAX(0,($F1590-0+PV(a!$E$8/12,2*$U1590*a!$E$9,$W1590,0,1)))</f>
        <v>#N/A</v>
      </c>
      <c r="L1590" s="122" t="e">
        <f t="shared" si="265"/>
        <v>#N/A</v>
      </c>
      <c r="M1590" s="114" t="e">
        <f t="shared" si="266"/>
        <v>#N/A</v>
      </c>
      <c r="N1590" s="122" t="e">
        <f>-1*PMT(a!$E$8/12,2*$U1590*a!$E$9,$F1590-a!$E$4-$I1590,0,1)</f>
        <v>#N/A</v>
      </c>
      <c r="O1590" s="123" t="e">
        <f>-1*PMT(a!$E$8/12,2*$U1590*a!$E$9,$F1590-a!$E$4-$J1590,0,1)</f>
        <v>#N/A</v>
      </c>
      <c r="P1590" s="123" t="e">
        <f t="shared" si="259"/>
        <v>#N/A</v>
      </c>
      <c r="Q1590" s="123" t="e">
        <f t="shared" si="260"/>
        <v>#N/A</v>
      </c>
      <c r="R1590" s="114" t="e">
        <f>IF($M1590&lt;$I1590,"Error",IF(AND($K1590&gt;$J1590,$M1590&gt;$K1590),"Error",IF(AND($K1590&lt;$J1590,$M1590&gt;$J1590),"Error",-1*PMT(a!$E$8/12,2*$U1590*a!$E$9,$F1590-$M1590-a!$E$4,0,1))))</f>
        <v>#N/A</v>
      </c>
      <c r="S1590" s="32">
        <f t="shared" si="261"/>
        <v>1</v>
      </c>
      <c r="T1590" s="33" t="e">
        <f t="shared" si="262"/>
        <v>#N/A</v>
      </c>
      <c r="U1590" s="33" t="e">
        <f t="shared" si="267"/>
        <v>#N/A</v>
      </c>
      <c r="V1590" s="33" t="e">
        <f t="shared" si="263"/>
        <v>#N/A</v>
      </c>
      <c r="W1590" s="124">
        <f t="shared" si="264"/>
        <v>0</v>
      </c>
    </row>
    <row r="1591" spans="9:23" x14ac:dyDescent="0.25">
      <c r="I1591" s="31">
        <v>0</v>
      </c>
      <c r="J1591" s="121">
        <f t="shared" si="268"/>
        <v>0</v>
      </c>
      <c r="K1591" s="122" t="e">
        <f>MAX(0,($F1591-0+PV(a!$E$8/12,2*$U1591*a!$E$9,$W1591,0,1)))</f>
        <v>#N/A</v>
      </c>
      <c r="L1591" s="122" t="e">
        <f t="shared" si="265"/>
        <v>#N/A</v>
      </c>
      <c r="M1591" s="114" t="e">
        <f t="shared" si="266"/>
        <v>#N/A</v>
      </c>
      <c r="N1591" s="122" t="e">
        <f>-1*PMT(a!$E$8/12,2*$U1591*a!$E$9,$F1591-a!$E$4-$I1591,0,1)</f>
        <v>#N/A</v>
      </c>
      <c r="O1591" s="123" t="e">
        <f>-1*PMT(a!$E$8/12,2*$U1591*a!$E$9,$F1591-a!$E$4-$J1591,0,1)</f>
        <v>#N/A</v>
      </c>
      <c r="P1591" s="123" t="e">
        <f t="shared" ref="P1591:P1654" si="269">IF(K1591=0,N1591,W1591)</f>
        <v>#N/A</v>
      </c>
      <c r="Q1591" s="123" t="e">
        <f t="shared" ref="Q1591:Q1654" si="270">IF(K1591=L1591,P1591,R1591)</f>
        <v>#N/A</v>
      </c>
      <c r="R1591" s="114" t="e">
        <f>IF($M1591&lt;$I1591,"Error",IF(AND($K1591&gt;$J1591,$M1591&gt;$K1591),"Error",IF(AND($K1591&lt;$J1591,$M1591&gt;$J1591),"Error",-1*PMT(a!$E$8/12,2*$U1591*a!$E$9,$F1591-$M1591-a!$E$4,0,1))))</f>
        <v>#N/A</v>
      </c>
      <c r="S1591" s="32">
        <f t="shared" ref="S1591:S1654" si="271">IF(E1591="F",0,1)</f>
        <v>1</v>
      </c>
      <c r="T1591" s="33" t="e">
        <f t="shared" ref="T1591:T1654" si="272">IF($S1591=1,VLOOKUP(H1591,M,11,FALSE),VLOOKUP(H1591,F,11,FALSE))</f>
        <v>#N/A</v>
      </c>
      <c r="U1591" s="33" t="e">
        <f t="shared" si="267"/>
        <v>#N/A</v>
      </c>
      <c r="V1591" s="33" t="e">
        <f t="shared" ref="V1591:V1654" si="273">+U1591*2</f>
        <v>#N/A</v>
      </c>
      <c r="W1591" s="124">
        <f t="shared" ref="W1591:W1654" si="274">+G1591/12*0.5</f>
        <v>0</v>
      </c>
    </row>
    <row r="1592" spans="9:23" x14ac:dyDescent="0.25">
      <c r="I1592" s="31">
        <v>0</v>
      </c>
      <c r="J1592" s="121">
        <f t="shared" si="268"/>
        <v>0</v>
      </c>
      <c r="K1592" s="122" t="e">
        <f>MAX(0,($F1592-0+PV(a!$E$8/12,2*$U1592*a!$E$9,$W1592,0,1)))</f>
        <v>#N/A</v>
      </c>
      <c r="L1592" s="122" t="e">
        <f t="shared" si="265"/>
        <v>#N/A</v>
      </c>
      <c r="M1592" s="114" t="e">
        <f t="shared" si="266"/>
        <v>#N/A</v>
      </c>
      <c r="N1592" s="122" t="e">
        <f>-1*PMT(a!$E$8/12,2*$U1592*a!$E$9,$F1592-a!$E$4-$I1592,0,1)</f>
        <v>#N/A</v>
      </c>
      <c r="O1592" s="123" t="e">
        <f>-1*PMT(a!$E$8/12,2*$U1592*a!$E$9,$F1592-a!$E$4-$J1592,0,1)</f>
        <v>#N/A</v>
      </c>
      <c r="P1592" s="123" t="e">
        <f t="shared" si="269"/>
        <v>#N/A</v>
      </c>
      <c r="Q1592" s="123" t="e">
        <f t="shared" si="270"/>
        <v>#N/A</v>
      </c>
      <c r="R1592" s="114" t="e">
        <f>IF($M1592&lt;$I1592,"Error",IF(AND($K1592&gt;$J1592,$M1592&gt;$K1592),"Error",IF(AND($K1592&lt;$J1592,$M1592&gt;$J1592),"Error",-1*PMT(a!$E$8/12,2*$U1592*a!$E$9,$F1592-$M1592-a!$E$4,0,1))))</f>
        <v>#N/A</v>
      </c>
      <c r="S1592" s="32">
        <f t="shared" si="271"/>
        <v>1</v>
      </c>
      <c r="T1592" s="33" t="e">
        <f t="shared" si="272"/>
        <v>#N/A</v>
      </c>
      <c r="U1592" s="33" t="e">
        <f t="shared" si="267"/>
        <v>#N/A</v>
      </c>
      <c r="V1592" s="33" t="e">
        <f t="shared" si="273"/>
        <v>#N/A</v>
      </c>
      <c r="W1592" s="124">
        <f t="shared" si="274"/>
        <v>0</v>
      </c>
    </row>
    <row r="1593" spans="9:23" x14ac:dyDescent="0.25">
      <c r="I1593" s="31">
        <v>0</v>
      </c>
      <c r="J1593" s="121">
        <f t="shared" si="268"/>
        <v>0</v>
      </c>
      <c r="K1593" s="122" t="e">
        <f>MAX(0,($F1593-0+PV(a!$E$8/12,2*$U1593*a!$E$9,$W1593,0,1)))</f>
        <v>#N/A</v>
      </c>
      <c r="L1593" s="122" t="e">
        <f t="shared" si="265"/>
        <v>#N/A</v>
      </c>
      <c r="M1593" s="114" t="e">
        <f t="shared" si="266"/>
        <v>#N/A</v>
      </c>
      <c r="N1593" s="122" t="e">
        <f>-1*PMT(a!$E$8/12,2*$U1593*a!$E$9,$F1593-a!$E$4-$I1593,0,1)</f>
        <v>#N/A</v>
      </c>
      <c r="O1593" s="123" t="e">
        <f>-1*PMT(a!$E$8/12,2*$U1593*a!$E$9,$F1593-a!$E$4-$J1593,0,1)</f>
        <v>#N/A</v>
      </c>
      <c r="P1593" s="123" t="e">
        <f t="shared" si="269"/>
        <v>#N/A</v>
      </c>
      <c r="Q1593" s="123" t="e">
        <f t="shared" si="270"/>
        <v>#N/A</v>
      </c>
      <c r="R1593" s="114" t="e">
        <f>IF($M1593&lt;$I1593,"Error",IF(AND($K1593&gt;$J1593,$M1593&gt;$K1593),"Error",IF(AND($K1593&lt;$J1593,$M1593&gt;$J1593),"Error",-1*PMT(a!$E$8/12,2*$U1593*a!$E$9,$F1593-$M1593-a!$E$4,0,1))))</f>
        <v>#N/A</v>
      </c>
      <c r="S1593" s="32">
        <f t="shared" si="271"/>
        <v>1</v>
      </c>
      <c r="T1593" s="33" t="e">
        <f t="shared" si="272"/>
        <v>#N/A</v>
      </c>
      <c r="U1593" s="33" t="e">
        <f t="shared" si="267"/>
        <v>#N/A</v>
      </c>
      <c r="V1593" s="33" t="e">
        <f t="shared" si="273"/>
        <v>#N/A</v>
      </c>
      <c r="W1593" s="124">
        <f t="shared" si="274"/>
        <v>0</v>
      </c>
    </row>
    <row r="1594" spans="9:23" x14ac:dyDescent="0.25">
      <c r="I1594" s="31">
        <v>0</v>
      </c>
      <c r="J1594" s="121">
        <f t="shared" si="268"/>
        <v>0</v>
      </c>
      <c r="K1594" s="122" t="e">
        <f>MAX(0,($F1594-0+PV(a!$E$8/12,2*$U1594*a!$E$9,$W1594,0,1)))</f>
        <v>#N/A</v>
      </c>
      <c r="L1594" s="122" t="e">
        <f t="shared" si="265"/>
        <v>#N/A</v>
      </c>
      <c r="M1594" s="114" t="e">
        <f t="shared" si="266"/>
        <v>#N/A</v>
      </c>
      <c r="N1594" s="122" t="e">
        <f>-1*PMT(a!$E$8/12,2*$U1594*a!$E$9,$F1594-a!$E$4-$I1594,0,1)</f>
        <v>#N/A</v>
      </c>
      <c r="O1594" s="123" t="e">
        <f>-1*PMT(a!$E$8/12,2*$U1594*a!$E$9,$F1594-a!$E$4-$J1594,0,1)</f>
        <v>#N/A</v>
      </c>
      <c r="P1594" s="123" t="e">
        <f t="shared" si="269"/>
        <v>#N/A</v>
      </c>
      <c r="Q1594" s="123" t="e">
        <f t="shared" si="270"/>
        <v>#N/A</v>
      </c>
      <c r="R1594" s="114" t="e">
        <f>IF($M1594&lt;$I1594,"Error",IF(AND($K1594&gt;$J1594,$M1594&gt;$K1594),"Error",IF(AND($K1594&lt;$J1594,$M1594&gt;$J1594),"Error",-1*PMT(a!$E$8/12,2*$U1594*a!$E$9,$F1594-$M1594-a!$E$4,0,1))))</f>
        <v>#N/A</v>
      </c>
      <c r="S1594" s="32">
        <f t="shared" si="271"/>
        <v>1</v>
      </c>
      <c r="T1594" s="33" t="e">
        <f t="shared" si="272"/>
        <v>#N/A</v>
      </c>
      <c r="U1594" s="33" t="e">
        <f t="shared" si="267"/>
        <v>#N/A</v>
      </c>
      <c r="V1594" s="33" t="e">
        <f t="shared" si="273"/>
        <v>#N/A</v>
      </c>
      <c r="W1594" s="124">
        <f t="shared" si="274"/>
        <v>0</v>
      </c>
    </row>
    <row r="1595" spans="9:23" x14ac:dyDescent="0.25">
      <c r="I1595" s="31">
        <v>0</v>
      </c>
      <c r="J1595" s="121">
        <f t="shared" si="268"/>
        <v>0</v>
      </c>
      <c r="K1595" s="122" t="e">
        <f>MAX(0,($F1595-0+PV(a!$E$8/12,2*$U1595*a!$E$9,$W1595,0,1)))</f>
        <v>#N/A</v>
      </c>
      <c r="L1595" s="122" t="e">
        <f t="shared" si="265"/>
        <v>#N/A</v>
      </c>
      <c r="M1595" s="114" t="e">
        <f t="shared" si="266"/>
        <v>#N/A</v>
      </c>
      <c r="N1595" s="122" t="e">
        <f>-1*PMT(a!$E$8/12,2*$U1595*a!$E$9,$F1595-a!$E$4-$I1595,0,1)</f>
        <v>#N/A</v>
      </c>
      <c r="O1595" s="123" t="e">
        <f>-1*PMT(a!$E$8/12,2*$U1595*a!$E$9,$F1595-a!$E$4-$J1595,0,1)</f>
        <v>#N/A</v>
      </c>
      <c r="P1595" s="123" t="e">
        <f t="shared" si="269"/>
        <v>#N/A</v>
      </c>
      <c r="Q1595" s="123" t="e">
        <f t="shared" si="270"/>
        <v>#N/A</v>
      </c>
      <c r="R1595" s="114" t="e">
        <f>IF($M1595&lt;$I1595,"Error",IF(AND($K1595&gt;$J1595,$M1595&gt;$K1595),"Error",IF(AND($K1595&lt;$J1595,$M1595&gt;$J1595),"Error",-1*PMT(a!$E$8/12,2*$U1595*a!$E$9,$F1595-$M1595-a!$E$4,0,1))))</f>
        <v>#N/A</v>
      </c>
      <c r="S1595" s="32">
        <f t="shared" si="271"/>
        <v>1</v>
      </c>
      <c r="T1595" s="33" t="e">
        <f t="shared" si="272"/>
        <v>#N/A</v>
      </c>
      <c r="U1595" s="33" t="e">
        <f t="shared" si="267"/>
        <v>#N/A</v>
      </c>
      <c r="V1595" s="33" t="e">
        <f t="shared" si="273"/>
        <v>#N/A</v>
      </c>
      <c r="W1595" s="124">
        <f t="shared" si="274"/>
        <v>0</v>
      </c>
    </row>
    <row r="1596" spans="9:23" x14ac:dyDescent="0.25">
      <c r="I1596" s="31">
        <v>0</v>
      </c>
      <c r="J1596" s="121">
        <f t="shared" si="268"/>
        <v>0</v>
      </c>
      <c r="K1596" s="122" t="e">
        <f>MAX(0,($F1596-0+PV(a!$E$8/12,2*$U1596*a!$E$9,$W1596,0,1)))</f>
        <v>#N/A</v>
      </c>
      <c r="L1596" s="122" t="e">
        <f t="shared" si="265"/>
        <v>#N/A</v>
      </c>
      <c r="M1596" s="114" t="e">
        <f t="shared" si="266"/>
        <v>#N/A</v>
      </c>
      <c r="N1596" s="122" t="e">
        <f>-1*PMT(a!$E$8/12,2*$U1596*a!$E$9,$F1596-a!$E$4-$I1596,0,1)</f>
        <v>#N/A</v>
      </c>
      <c r="O1596" s="123" t="e">
        <f>-1*PMT(a!$E$8/12,2*$U1596*a!$E$9,$F1596-a!$E$4-$J1596,0,1)</f>
        <v>#N/A</v>
      </c>
      <c r="P1596" s="123" t="e">
        <f t="shared" si="269"/>
        <v>#N/A</v>
      </c>
      <c r="Q1596" s="123" t="e">
        <f t="shared" si="270"/>
        <v>#N/A</v>
      </c>
      <c r="R1596" s="114" t="e">
        <f>IF($M1596&lt;$I1596,"Error",IF(AND($K1596&gt;$J1596,$M1596&gt;$K1596),"Error",IF(AND($K1596&lt;$J1596,$M1596&gt;$J1596),"Error",-1*PMT(a!$E$8/12,2*$U1596*a!$E$9,$F1596-$M1596-a!$E$4,0,1))))</f>
        <v>#N/A</v>
      </c>
      <c r="S1596" s="32">
        <f t="shared" si="271"/>
        <v>1</v>
      </c>
      <c r="T1596" s="33" t="e">
        <f t="shared" si="272"/>
        <v>#N/A</v>
      </c>
      <c r="U1596" s="33" t="e">
        <f t="shared" si="267"/>
        <v>#N/A</v>
      </c>
      <c r="V1596" s="33" t="e">
        <f t="shared" si="273"/>
        <v>#N/A</v>
      </c>
      <c r="W1596" s="124">
        <f t="shared" si="274"/>
        <v>0</v>
      </c>
    </row>
    <row r="1597" spans="9:23" x14ac:dyDescent="0.25">
      <c r="I1597" s="31">
        <v>0</v>
      </c>
      <c r="J1597" s="121">
        <f t="shared" si="268"/>
        <v>0</v>
      </c>
      <c r="K1597" s="122" t="e">
        <f>MAX(0,($F1597-0+PV(a!$E$8/12,2*$U1597*a!$E$9,$W1597,0,1)))</f>
        <v>#N/A</v>
      </c>
      <c r="L1597" s="122" t="e">
        <f t="shared" si="265"/>
        <v>#N/A</v>
      </c>
      <c r="M1597" s="114" t="e">
        <f t="shared" si="266"/>
        <v>#N/A</v>
      </c>
      <c r="N1597" s="122" t="e">
        <f>-1*PMT(a!$E$8/12,2*$U1597*a!$E$9,$F1597-a!$E$4-$I1597,0,1)</f>
        <v>#N/A</v>
      </c>
      <c r="O1597" s="123" t="e">
        <f>-1*PMT(a!$E$8/12,2*$U1597*a!$E$9,$F1597-a!$E$4-$J1597,0,1)</f>
        <v>#N/A</v>
      </c>
      <c r="P1597" s="123" t="e">
        <f t="shared" si="269"/>
        <v>#N/A</v>
      </c>
      <c r="Q1597" s="123" t="e">
        <f t="shared" si="270"/>
        <v>#N/A</v>
      </c>
      <c r="R1597" s="114" t="e">
        <f>IF($M1597&lt;$I1597,"Error",IF(AND($K1597&gt;$J1597,$M1597&gt;$K1597),"Error",IF(AND($K1597&lt;$J1597,$M1597&gt;$J1597),"Error",-1*PMT(a!$E$8/12,2*$U1597*a!$E$9,$F1597-$M1597-a!$E$4,0,1))))</f>
        <v>#N/A</v>
      </c>
      <c r="S1597" s="32">
        <f t="shared" si="271"/>
        <v>1</v>
      </c>
      <c r="T1597" s="33" t="e">
        <f t="shared" si="272"/>
        <v>#N/A</v>
      </c>
      <c r="U1597" s="33" t="e">
        <f t="shared" si="267"/>
        <v>#N/A</v>
      </c>
      <c r="V1597" s="33" t="e">
        <f t="shared" si="273"/>
        <v>#N/A</v>
      </c>
      <c r="W1597" s="124">
        <f t="shared" si="274"/>
        <v>0</v>
      </c>
    </row>
    <row r="1598" spans="9:23" x14ac:dyDescent="0.25">
      <c r="I1598" s="31">
        <v>0</v>
      </c>
      <c r="J1598" s="121">
        <f t="shared" si="268"/>
        <v>0</v>
      </c>
      <c r="K1598" s="122" t="e">
        <f>MAX(0,($F1598-0+PV(a!$E$8/12,2*$U1598*a!$E$9,$W1598,0,1)))</f>
        <v>#N/A</v>
      </c>
      <c r="L1598" s="122" t="e">
        <f t="shared" si="265"/>
        <v>#N/A</v>
      </c>
      <c r="M1598" s="114" t="e">
        <f t="shared" si="266"/>
        <v>#N/A</v>
      </c>
      <c r="N1598" s="122" t="e">
        <f>-1*PMT(a!$E$8/12,2*$U1598*a!$E$9,$F1598-a!$E$4-$I1598,0,1)</f>
        <v>#N/A</v>
      </c>
      <c r="O1598" s="123" t="e">
        <f>-1*PMT(a!$E$8/12,2*$U1598*a!$E$9,$F1598-a!$E$4-$J1598,0,1)</f>
        <v>#N/A</v>
      </c>
      <c r="P1598" s="123" t="e">
        <f t="shared" si="269"/>
        <v>#N/A</v>
      </c>
      <c r="Q1598" s="123" t="e">
        <f t="shared" si="270"/>
        <v>#N/A</v>
      </c>
      <c r="R1598" s="114" t="e">
        <f>IF($M1598&lt;$I1598,"Error",IF(AND($K1598&gt;$J1598,$M1598&gt;$K1598),"Error",IF(AND($K1598&lt;$J1598,$M1598&gt;$J1598),"Error",-1*PMT(a!$E$8/12,2*$U1598*a!$E$9,$F1598-$M1598-a!$E$4,0,1))))</f>
        <v>#N/A</v>
      </c>
      <c r="S1598" s="32">
        <f t="shared" si="271"/>
        <v>1</v>
      </c>
      <c r="T1598" s="33" t="e">
        <f t="shared" si="272"/>
        <v>#N/A</v>
      </c>
      <c r="U1598" s="33" t="e">
        <f t="shared" si="267"/>
        <v>#N/A</v>
      </c>
      <c r="V1598" s="33" t="e">
        <f t="shared" si="273"/>
        <v>#N/A</v>
      </c>
      <c r="W1598" s="124">
        <f t="shared" si="274"/>
        <v>0</v>
      </c>
    </row>
    <row r="1599" spans="9:23" x14ac:dyDescent="0.25">
      <c r="I1599" s="31">
        <v>0</v>
      </c>
      <c r="J1599" s="121">
        <f t="shared" si="268"/>
        <v>0</v>
      </c>
      <c r="K1599" s="122" t="e">
        <f>MAX(0,($F1599-0+PV(a!$E$8/12,2*$U1599*a!$E$9,$W1599,0,1)))</f>
        <v>#N/A</v>
      </c>
      <c r="L1599" s="122" t="e">
        <f t="shared" si="265"/>
        <v>#N/A</v>
      </c>
      <c r="M1599" s="114" t="e">
        <f t="shared" si="266"/>
        <v>#N/A</v>
      </c>
      <c r="N1599" s="122" t="e">
        <f>-1*PMT(a!$E$8/12,2*$U1599*a!$E$9,$F1599-a!$E$4-$I1599,0,1)</f>
        <v>#N/A</v>
      </c>
      <c r="O1599" s="123" t="e">
        <f>-1*PMT(a!$E$8/12,2*$U1599*a!$E$9,$F1599-a!$E$4-$J1599,0,1)</f>
        <v>#N/A</v>
      </c>
      <c r="P1599" s="123" t="e">
        <f t="shared" si="269"/>
        <v>#N/A</v>
      </c>
      <c r="Q1599" s="123" t="e">
        <f t="shared" si="270"/>
        <v>#N/A</v>
      </c>
      <c r="R1599" s="114" t="e">
        <f>IF($M1599&lt;$I1599,"Error",IF(AND($K1599&gt;$J1599,$M1599&gt;$K1599),"Error",IF(AND($K1599&lt;$J1599,$M1599&gt;$J1599),"Error",-1*PMT(a!$E$8/12,2*$U1599*a!$E$9,$F1599-$M1599-a!$E$4,0,1))))</f>
        <v>#N/A</v>
      </c>
      <c r="S1599" s="32">
        <f t="shared" si="271"/>
        <v>1</v>
      </c>
      <c r="T1599" s="33" t="e">
        <f t="shared" si="272"/>
        <v>#N/A</v>
      </c>
      <c r="U1599" s="33" t="e">
        <f t="shared" si="267"/>
        <v>#N/A</v>
      </c>
      <c r="V1599" s="33" t="e">
        <f t="shared" si="273"/>
        <v>#N/A</v>
      </c>
      <c r="W1599" s="124">
        <f t="shared" si="274"/>
        <v>0</v>
      </c>
    </row>
    <row r="1600" spans="9:23" x14ac:dyDescent="0.25">
      <c r="I1600" s="31">
        <v>0</v>
      </c>
      <c r="J1600" s="121">
        <f t="shared" si="268"/>
        <v>0</v>
      </c>
      <c r="K1600" s="122" t="e">
        <f>MAX(0,($F1600-0+PV(a!$E$8/12,2*$U1600*a!$E$9,$W1600,0,1)))</f>
        <v>#N/A</v>
      </c>
      <c r="L1600" s="122" t="e">
        <f t="shared" si="265"/>
        <v>#N/A</v>
      </c>
      <c r="M1600" s="114" t="e">
        <f t="shared" si="266"/>
        <v>#N/A</v>
      </c>
      <c r="N1600" s="122" t="e">
        <f>-1*PMT(a!$E$8/12,2*$U1600*a!$E$9,$F1600-a!$E$4-$I1600,0,1)</f>
        <v>#N/A</v>
      </c>
      <c r="O1600" s="123" t="e">
        <f>-1*PMT(a!$E$8/12,2*$U1600*a!$E$9,$F1600-a!$E$4-$J1600,0,1)</f>
        <v>#N/A</v>
      </c>
      <c r="P1600" s="123" t="e">
        <f t="shared" si="269"/>
        <v>#N/A</v>
      </c>
      <c r="Q1600" s="123" t="e">
        <f t="shared" si="270"/>
        <v>#N/A</v>
      </c>
      <c r="R1600" s="114" t="e">
        <f>IF($M1600&lt;$I1600,"Error",IF(AND($K1600&gt;$J1600,$M1600&gt;$K1600),"Error",IF(AND($K1600&lt;$J1600,$M1600&gt;$J1600),"Error",-1*PMT(a!$E$8/12,2*$U1600*a!$E$9,$F1600-$M1600-a!$E$4,0,1))))</f>
        <v>#N/A</v>
      </c>
      <c r="S1600" s="32">
        <f t="shared" si="271"/>
        <v>1</v>
      </c>
      <c r="T1600" s="33" t="e">
        <f t="shared" si="272"/>
        <v>#N/A</v>
      </c>
      <c r="U1600" s="33" t="e">
        <f t="shared" si="267"/>
        <v>#N/A</v>
      </c>
      <c r="V1600" s="33" t="e">
        <f t="shared" si="273"/>
        <v>#N/A</v>
      </c>
      <c r="W1600" s="124">
        <f t="shared" si="274"/>
        <v>0</v>
      </c>
    </row>
    <row r="1601" spans="9:23" x14ac:dyDescent="0.25">
      <c r="I1601" s="31">
        <v>0</v>
      </c>
      <c r="J1601" s="121">
        <f t="shared" si="268"/>
        <v>0</v>
      </c>
      <c r="K1601" s="122" t="e">
        <f>MAX(0,($F1601-0+PV(a!$E$8/12,2*$U1601*a!$E$9,$W1601,0,1)))</f>
        <v>#N/A</v>
      </c>
      <c r="L1601" s="122" t="e">
        <f t="shared" si="265"/>
        <v>#N/A</v>
      </c>
      <c r="M1601" s="114" t="e">
        <f t="shared" si="266"/>
        <v>#N/A</v>
      </c>
      <c r="N1601" s="122" t="e">
        <f>-1*PMT(a!$E$8/12,2*$U1601*a!$E$9,$F1601-a!$E$4-$I1601,0,1)</f>
        <v>#N/A</v>
      </c>
      <c r="O1601" s="123" t="e">
        <f>-1*PMT(a!$E$8/12,2*$U1601*a!$E$9,$F1601-a!$E$4-$J1601,0,1)</f>
        <v>#N/A</v>
      </c>
      <c r="P1601" s="123" t="e">
        <f t="shared" si="269"/>
        <v>#N/A</v>
      </c>
      <c r="Q1601" s="123" t="e">
        <f t="shared" si="270"/>
        <v>#N/A</v>
      </c>
      <c r="R1601" s="114" t="e">
        <f>IF($M1601&lt;$I1601,"Error",IF(AND($K1601&gt;$J1601,$M1601&gt;$K1601),"Error",IF(AND($K1601&lt;$J1601,$M1601&gt;$J1601),"Error",-1*PMT(a!$E$8/12,2*$U1601*a!$E$9,$F1601-$M1601-a!$E$4,0,1))))</f>
        <v>#N/A</v>
      </c>
      <c r="S1601" s="32">
        <f t="shared" si="271"/>
        <v>1</v>
      </c>
      <c r="T1601" s="33" t="e">
        <f t="shared" si="272"/>
        <v>#N/A</v>
      </c>
      <c r="U1601" s="33" t="e">
        <f t="shared" si="267"/>
        <v>#N/A</v>
      </c>
      <c r="V1601" s="33" t="e">
        <f t="shared" si="273"/>
        <v>#N/A</v>
      </c>
      <c r="W1601" s="124">
        <f t="shared" si="274"/>
        <v>0</v>
      </c>
    </row>
    <row r="1602" spans="9:23" x14ac:dyDescent="0.25">
      <c r="I1602" s="31">
        <v>0</v>
      </c>
      <c r="J1602" s="121">
        <f t="shared" si="268"/>
        <v>0</v>
      </c>
      <c r="K1602" s="122" t="e">
        <f>MAX(0,($F1602-0+PV(a!$E$8/12,2*$U1602*a!$E$9,$W1602,0,1)))</f>
        <v>#N/A</v>
      </c>
      <c r="L1602" s="122" t="e">
        <f t="shared" si="265"/>
        <v>#N/A</v>
      </c>
      <c r="M1602" s="114" t="e">
        <f t="shared" si="266"/>
        <v>#N/A</v>
      </c>
      <c r="N1602" s="122" t="e">
        <f>-1*PMT(a!$E$8/12,2*$U1602*a!$E$9,$F1602-a!$E$4-$I1602,0,1)</f>
        <v>#N/A</v>
      </c>
      <c r="O1602" s="123" t="e">
        <f>-1*PMT(a!$E$8/12,2*$U1602*a!$E$9,$F1602-a!$E$4-$J1602,0,1)</f>
        <v>#N/A</v>
      </c>
      <c r="P1602" s="123" t="e">
        <f t="shared" si="269"/>
        <v>#N/A</v>
      </c>
      <c r="Q1602" s="123" t="e">
        <f t="shared" si="270"/>
        <v>#N/A</v>
      </c>
      <c r="R1602" s="114" t="e">
        <f>IF($M1602&lt;$I1602,"Error",IF(AND($K1602&gt;$J1602,$M1602&gt;$K1602),"Error",IF(AND($K1602&lt;$J1602,$M1602&gt;$J1602),"Error",-1*PMT(a!$E$8/12,2*$U1602*a!$E$9,$F1602-$M1602-a!$E$4,0,1))))</f>
        <v>#N/A</v>
      </c>
      <c r="S1602" s="32">
        <f t="shared" si="271"/>
        <v>1</v>
      </c>
      <c r="T1602" s="33" t="e">
        <f t="shared" si="272"/>
        <v>#N/A</v>
      </c>
      <c r="U1602" s="33" t="e">
        <f t="shared" si="267"/>
        <v>#N/A</v>
      </c>
      <c r="V1602" s="33" t="e">
        <f t="shared" si="273"/>
        <v>#N/A</v>
      </c>
      <c r="W1602" s="124">
        <f t="shared" si="274"/>
        <v>0</v>
      </c>
    </row>
    <row r="1603" spans="9:23" x14ac:dyDescent="0.25">
      <c r="I1603" s="31">
        <v>0</v>
      </c>
      <c r="J1603" s="121">
        <f t="shared" si="268"/>
        <v>0</v>
      </c>
      <c r="K1603" s="122" t="e">
        <f>MAX(0,($F1603-0+PV(a!$E$8/12,2*$U1603*a!$E$9,$W1603,0,1)))</f>
        <v>#N/A</v>
      </c>
      <c r="L1603" s="122" t="e">
        <f t="shared" ref="L1603:L1666" si="275">MAX(IF(K1603&gt;F1603*0.5,F1603*0.5,K1603),J1603)</f>
        <v>#N/A</v>
      </c>
      <c r="M1603" s="114" t="e">
        <f t="shared" ref="M1603:M1666" si="276">IF(OR(K1603&lt;=0,K1603&lt;J1603),J1603,MIN(K1603,F1603*50%))</f>
        <v>#N/A</v>
      </c>
      <c r="N1603" s="122" t="e">
        <f>-1*PMT(a!$E$8/12,2*$U1603*a!$E$9,$F1603-a!$E$4-$I1603,0,1)</f>
        <v>#N/A</v>
      </c>
      <c r="O1603" s="123" t="e">
        <f>-1*PMT(a!$E$8/12,2*$U1603*a!$E$9,$F1603-a!$E$4-$J1603,0,1)</f>
        <v>#N/A</v>
      </c>
      <c r="P1603" s="123" t="e">
        <f t="shared" si="269"/>
        <v>#N/A</v>
      </c>
      <c r="Q1603" s="123" t="e">
        <f t="shared" si="270"/>
        <v>#N/A</v>
      </c>
      <c r="R1603" s="114" t="e">
        <f>IF($M1603&lt;$I1603,"Error",IF(AND($K1603&gt;$J1603,$M1603&gt;$K1603),"Error",IF(AND($K1603&lt;$J1603,$M1603&gt;$J1603),"Error",-1*PMT(a!$E$8/12,2*$U1603*a!$E$9,$F1603-$M1603-a!$E$4,0,1))))</f>
        <v>#N/A</v>
      </c>
      <c r="S1603" s="32">
        <f t="shared" si="271"/>
        <v>1</v>
      </c>
      <c r="T1603" s="33" t="e">
        <f t="shared" si="272"/>
        <v>#N/A</v>
      </c>
      <c r="U1603" s="33" t="e">
        <f t="shared" si="267"/>
        <v>#N/A</v>
      </c>
      <c r="V1603" s="33" t="e">
        <f t="shared" si="273"/>
        <v>#N/A</v>
      </c>
      <c r="W1603" s="124">
        <f t="shared" si="274"/>
        <v>0</v>
      </c>
    </row>
    <row r="1604" spans="9:23" x14ac:dyDescent="0.25">
      <c r="I1604" s="31">
        <v>0</v>
      </c>
      <c r="J1604" s="121">
        <f t="shared" si="268"/>
        <v>0</v>
      </c>
      <c r="K1604" s="122" t="e">
        <f>MAX(0,($F1604-0+PV(a!$E$8/12,2*$U1604*a!$E$9,$W1604,0,1)))</f>
        <v>#N/A</v>
      </c>
      <c r="L1604" s="122" t="e">
        <f t="shared" si="275"/>
        <v>#N/A</v>
      </c>
      <c r="M1604" s="114" t="e">
        <f t="shared" si="276"/>
        <v>#N/A</v>
      </c>
      <c r="N1604" s="122" t="e">
        <f>-1*PMT(a!$E$8/12,2*$U1604*a!$E$9,$F1604-a!$E$4-$I1604,0,1)</f>
        <v>#N/A</v>
      </c>
      <c r="O1604" s="123" t="e">
        <f>-1*PMT(a!$E$8/12,2*$U1604*a!$E$9,$F1604-a!$E$4-$J1604,0,1)</f>
        <v>#N/A</v>
      </c>
      <c r="P1604" s="123" t="e">
        <f t="shared" si="269"/>
        <v>#N/A</v>
      </c>
      <c r="Q1604" s="123" t="e">
        <f t="shared" si="270"/>
        <v>#N/A</v>
      </c>
      <c r="R1604" s="114" t="e">
        <f>IF($M1604&lt;$I1604,"Error",IF(AND($K1604&gt;$J1604,$M1604&gt;$K1604),"Error",IF(AND($K1604&lt;$J1604,$M1604&gt;$J1604),"Error",-1*PMT(a!$E$8/12,2*$U1604*a!$E$9,$F1604-$M1604-a!$E$4,0,1))))</f>
        <v>#N/A</v>
      </c>
      <c r="S1604" s="32">
        <f t="shared" si="271"/>
        <v>1</v>
      </c>
      <c r="T1604" s="33" t="e">
        <f t="shared" si="272"/>
        <v>#N/A</v>
      </c>
      <c r="U1604" s="33" t="e">
        <f t="shared" si="267"/>
        <v>#N/A</v>
      </c>
      <c r="V1604" s="33" t="e">
        <f t="shared" si="273"/>
        <v>#N/A</v>
      </c>
      <c r="W1604" s="124">
        <f t="shared" si="274"/>
        <v>0</v>
      </c>
    </row>
    <row r="1605" spans="9:23" x14ac:dyDescent="0.25">
      <c r="I1605" s="31">
        <v>0</v>
      </c>
      <c r="J1605" s="121">
        <f t="shared" si="268"/>
        <v>0</v>
      </c>
      <c r="K1605" s="122" t="e">
        <f>MAX(0,($F1605-0+PV(a!$E$8/12,2*$U1605*a!$E$9,$W1605,0,1)))</f>
        <v>#N/A</v>
      </c>
      <c r="L1605" s="122" t="e">
        <f t="shared" si="275"/>
        <v>#N/A</v>
      </c>
      <c r="M1605" s="114" t="e">
        <f t="shared" si="276"/>
        <v>#N/A</v>
      </c>
      <c r="N1605" s="122" t="e">
        <f>-1*PMT(a!$E$8/12,2*$U1605*a!$E$9,$F1605-a!$E$4-$I1605,0,1)</f>
        <v>#N/A</v>
      </c>
      <c r="O1605" s="123" t="e">
        <f>-1*PMT(a!$E$8/12,2*$U1605*a!$E$9,$F1605-a!$E$4-$J1605,0,1)</f>
        <v>#N/A</v>
      </c>
      <c r="P1605" s="123" t="e">
        <f t="shared" si="269"/>
        <v>#N/A</v>
      </c>
      <c r="Q1605" s="123" t="e">
        <f t="shared" si="270"/>
        <v>#N/A</v>
      </c>
      <c r="R1605" s="114" t="e">
        <f>IF($M1605&lt;$I1605,"Error",IF(AND($K1605&gt;$J1605,$M1605&gt;$K1605),"Error",IF(AND($K1605&lt;$J1605,$M1605&gt;$J1605),"Error",-1*PMT(a!$E$8/12,2*$U1605*a!$E$9,$F1605-$M1605-a!$E$4,0,1))))</f>
        <v>#N/A</v>
      </c>
      <c r="S1605" s="32">
        <f t="shared" si="271"/>
        <v>1</v>
      </c>
      <c r="T1605" s="33" t="e">
        <f t="shared" si="272"/>
        <v>#N/A</v>
      </c>
      <c r="U1605" s="33" t="e">
        <f t="shared" si="267"/>
        <v>#N/A</v>
      </c>
      <c r="V1605" s="33" t="e">
        <f t="shared" si="273"/>
        <v>#N/A</v>
      </c>
      <c r="W1605" s="124">
        <f t="shared" si="274"/>
        <v>0</v>
      </c>
    </row>
    <row r="1606" spans="9:23" x14ac:dyDescent="0.25">
      <c r="I1606" s="31">
        <v>0</v>
      </c>
      <c r="J1606" s="121">
        <f t="shared" si="268"/>
        <v>0</v>
      </c>
      <c r="K1606" s="122" t="e">
        <f>MAX(0,($F1606-0+PV(a!$E$8/12,2*$U1606*a!$E$9,$W1606,0,1)))</f>
        <v>#N/A</v>
      </c>
      <c r="L1606" s="122" t="e">
        <f t="shared" si="275"/>
        <v>#N/A</v>
      </c>
      <c r="M1606" s="114" t="e">
        <f t="shared" si="276"/>
        <v>#N/A</v>
      </c>
      <c r="N1606" s="122" t="e">
        <f>-1*PMT(a!$E$8/12,2*$U1606*a!$E$9,$F1606-a!$E$4-$I1606,0,1)</f>
        <v>#N/A</v>
      </c>
      <c r="O1606" s="123" t="e">
        <f>-1*PMT(a!$E$8/12,2*$U1606*a!$E$9,$F1606-a!$E$4-$J1606,0,1)</f>
        <v>#N/A</v>
      </c>
      <c r="P1606" s="123" t="e">
        <f t="shared" si="269"/>
        <v>#N/A</v>
      </c>
      <c r="Q1606" s="123" t="e">
        <f t="shared" si="270"/>
        <v>#N/A</v>
      </c>
      <c r="R1606" s="114" t="e">
        <f>IF($M1606&lt;$I1606,"Error",IF(AND($K1606&gt;$J1606,$M1606&gt;$K1606),"Error",IF(AND($K1606&lt;$J1606,$M1606&gt;$J1606),"Error",-1*PMT(a!$E$8/12,2*$U1606*a!$E$9,$F1606-$M1606-a!$E$4,0,1))))</f>
        <v>#N/A</v>
      </c>
      <c r="S1606" s="32">
        <f t="shared" si="271"/>
        <v>1</v>
      </c>
      <c r="T1606" s="33" t="e">
        <f t="shared" si="272"/>
        <v>#N/A</v>
      </c>
      <c r="U1606" s="33" t="e">
        <f t="shared" si="267"/>
        <v>#N/A</v>
      </c>
      <c r="V1606" s="33" t="e">
        <f t="shared" si="273"/>
        <v>#N/A</v>
      </c>
      <c r="W1606" s="124">
        <f t="shared" si="274"/>
        <v>0</v>
      </c>
    </row>
    <row r="1607" spans="9:23" x14ac:dyDescent="0.25">
      <c r="I1607" s="31">
        <v>0</v>
      </c>
      <c r="J1607" s="121">
        <f t="shared" si="268"/>
        <v>0</v>
      </c>
      <c r="K1607" s="122" t="e">
        <f>MAX(0,($F1607-0+PV(a!$E$8/12,2*$U1607*a!$E$9,$W1607,0,1)))</f>
        <v>#N/A</v>
      </c>
      <c r="L1607" s="122" t="e">
        <f t="shared" si="275"/>
        <v>#N/A</v>
      </c>
      <c r="M1607" s="114" t="e">
        <f t="shared" si="276"/>
        <v>#N/A</v>
      </c>
      <c r="N1607" s="122" t="e">
        <f>-1*PMT(a!$E$8/12,2*$U1607*a!$E$9,$F1607-a!$E$4-$I1607,0,1)</f>
        <v>#N/A</v>
      </c>
      <c r="O1607" s="123" t="e">
        <f>-1*PMT(a!$E$8/12,2*$U1607*a!$E$9,$F1607-a!$E$4-$J1607,0,1)</f>
        <v>#N/A</v>
      </c>
      <c r="P1607" s="123" t="e">
        <f t="shared" si="269"/>
        <v>#N/A</v>
      </c>
      <c r="Q1607" s="123" t="e">
        <f t="shared" si="270"/>
        <v>#N/A</v>
      </c>
      <c r="R1607" s="114" t="e">
        <f>IF($M1607&lt;$I1607,"Error",IF(AND($K1607&gt;$J1607,$M1607&gt;$K1607),"Error",IF(AND($K1607&lt;$J1607,$M1607&gt;$J1607),"Error",-1*PMT(a!$E$8/12,2*$U1607*a!$E$9,$F1607-$M1607-a!$E$4,0,1))))</f>
        <v>#N/A</v>
      </c>
      <c r="S1607" s="32">
        <f t="shared" si="271"/>
        <v>1</v>
      </c>
      <c r="T1607" s="33" t="e">
        <f t="shared" si="272"/>
        <v>#N/A</v>
      </c>
      <c r="U1607" s="33" t="e">
        <f t="shared" si="267"/>
        <v>#N/A</v>
      </c>
      <c r="V1607" s="33" t="e">
        <f t="shared" si="273"/>
        <v>#N/A</v>
      </c>
      <c r="W1607" s="124">
        <f t="shared" si="274"/>
        <v>0</v>
      </c>
    </row>
    <row r="1608" spans="9:23" x14ac:dyDescent="0.25">
      <c r="I1608" s="31">
        <v>0</v>
      </c>
      <c r="J1608" s="121">
        <f t="shared" si="268"/>
        <v>0</v>
      </c>
      <c r="K1608" s="122" t="e">
        <f>MAX(0,($F1608-0+PV(a!$E$8/12,2*$U1608*a!$E$9,$W1608,0,1)))</f>
        <v>#N/A</v>
      </c>
      <c r="L1608" s="122" t="e">
        <f t="shared" si="275"/>
        <v>#N/A</v>
      </c>
      <c r="M1608" s="114" t="e">
        <f t="shared" si="276"/>
        <v>#N/A</v>
      </c>
      <c r="N1608" s="122" t="e">
        <f>-1*PMT(a!$E$8/12,2*$U1608*a!$E$9,$F1608-a!$E$4-$I1608,0,1)</f>
        <v>#N/A</v>
      </c>
      <c r="O1608" s="123" t="e">
        <f>-1*PMT(a!$E$8/12,2*$U1608*a!$E$9,$F1608-a!$E$4-$J1608,0,1)</f>
        <v>#N/A</v>
      </c>
      <c r="P1608" s="123" t="e">
        <f t="shared" si="269"/>
        <v>#N/A</v>
      </c>
      <c r="Q1608" s="123" t="e">
        <f t="shared" si="270"/>
        <v>#N/A</v>
      </c>
      <c r="R1608" s="114" t="e">
        <f>IF($M1608&lt;$I1608,"Error",IF(AND($K1608&gt;$J1608,$M1608&gt;$K1608),"Error",IF(AND($K1608&lt;$J1608,$M1608&gt;$J1608),"Error",-1*PMT(a!$E$8/12,2*$U1608*a!$E$9,$F1608-$M1608-a!$E$4,0,1))))</f>
        <v>#N/A</v>
      </c>
      <c r="S1608" s="32">
        <f t="shared" si="271"/>
        <v>1</v>
      </c>
      <c r="T1608" s="33" t="e">
        <f t="shared" si="272"/>
        <v>#N/A</v>
      </c>
      <c r="U1608" s="33" t="e">
        <f t="shared" ref="U1608:U1671" si="277">$T1608-(11/24)</f>
        <v>#N/A</v>
      </c>
      <c r="V1608" s="33" t="e">
        <f t="shared" si="273"/>
        <v>#N/A</v>
      </c>
      <c r="W1608" s="124">
        <f t="shared" si="274"/>
        <v>0</v>
      </c>
    </row>
    <row r="1609" spans="9:23" x14ac:dyDescent="0.25">
      <c r="I1609" s="31">
        <v>0</v>
      </c>
      <c r="J1609" s="121">
        <f t="shared" si="268"/>
        <v>0</v>
      </c>
      <c r="K1609" s="122" t="e">
        <f>MAX(0,($F1609-0+PV(a!$E$8/12,2*$U1609*a!$E$9,$W1609,0,1)))</f>
        <v>#N/A</v>
      </c>
      <c r="L1609" s="122" t="e">
        <f t="shared" si="275"/>
        <v>#N/A</v>
      </c>
      <c r="M1609" s="114" t="e">
        <f t="shared" si="276"/>
        <v>#N/A</v>
      </c>
      <c r="N1609" s="122" t="e">
        <f>-1*PMT(a!$E$8/12,2*$U1609*a!$E$9,$F1609-a!$E$4-$I1609,0,1)</f>
        <v>#N/A</v>
      </c>
      <c r="O1609" s="123" t="e">
        <f>-1*PMT(a!$E$8/12,2*$U1609*a!$E$9,$F1609-a!$E$4-$J1609,0,1)</f>
        <v>#N/A</v>
      </c>
      <c r="P1609" s="123" t="e">
        <f t="shared" si="269"/>
        <v>#N/A</v>
      </c>
      <c r="Q1609" s="123" t="e">
        <f t="shared" si="270"/>
        <v>#N/A</v>
      </c>
      <c r="R1609" s="114" t="e">
        <f>IF($M1609&lt;$I1609,"Error",IF(AND($K1609&gt;$J1609,$M1609&gt;$K1609),"Error",IF(AND($K1609&lt;$J1609,$M1609&gt;$J1609),"Error",-1*PMT(a!$E$8/12,2*$U1609*a!$E$9,$F1609-$M1609-a!$E$4,0,1))))</f>
        <v>#N/A</v>
      </c>
      <c r="S1609" s="32">
        <f t="shared" si="271"/>
        <v>1</v>
      </c>
      <c r="T1609" s="33" t="e">
        <f t="shared" si="272"/>
        <v>#N/A</v>
      </c>
      <c r="U1609" s="33" t="e">
        <f t="shared" si="277"/>
        <v>#N/A</v>
      </c>
      <c r="V1609" s="33" t="e">
        <f t="shared" si="273"/>
        <v>#N/A</v>
      </c>
      <c r="W1609" s="124">
        <f t="shared" si="274"/>
        <v>0</v>
      </c>
    </row>
    <row r="1610" spans="9:23" x14ac:dyDescent="0.25">
      <c r="I1610" s="31">
        <v>0</v>
      </c>
      <c r="J1610" s="121">
        <f t="shared" si="268"/>
        <v>0</v>
      </c>
      <c r="K1610" s="122" t="e">
        <f>MAX(0,($F1610-0+PV(a!$E$8/12,2*$U1610*a!$E$9,$W1610,0,1)))</f>
        <v>#N/A</v>
      </c>
      <c r="L1610" s="122" t="e">
        <f t="shared" si="275"/>
        <v>#N/A</v>
      </c>
      <c r="M1610" s="114" t="e">
        <f t="shared" si="276"/>
        <v>#N/A</v>
      </c>
      <c r="N1610" s="122" t="e">
        <f>-1*PMT(a!$E$8/12,2*$U1610*a!$E$9,$F1610-a!$E$4-$I1610,0,1)</f>
        <v>#N/A</v>
      </c>
      <c r="O1610" s="123" t="e">
        <f>-1*PMT(a!$E$8/12,2*$U1610*a!$E$9,$F1610-a!$E$4-$J1610,0,1)</f>
        <v>#N/A</v>
      </c>
      <c r="P1610" s="123" t="e">
        <f t="shared" si="269"/>
        <v>#N/A</v>
      </c>
      <c r="Q1610" s="123" t="e">
        <f t="shared" si="270"/>
        <v>#N/A</v>
      </c>
      <c r="R1610" s="114" t="e">
        <f>IF($M1610&lt;$I1610,"Error",IF(AND($K1610&gt;$J1610,$M1610&gt;$K1610),"Error",IF(AND($K1610&lt;$J1610,$M1610&gt;$J1610),"Error",-1*PMT(a!$E$8/12,2*$U1610*a!$E$9,$F1610-$M1610-a!$E$4,0,1))))</f>
        <v>#N/A</v>
      </c>
      <c r="S1610" s="32">
        <f t="shared" si="271"/>
        <v>1</v>
      </c>
      <c r="T1610" s="33" t="e">
        <f t="shared" si="272"/>
        <v>#N/A</v>
      </c>
      <c r="U1610" s="33" t="e">
        <f t="shared" si="277"/>
        <v>#N/A</v>
      </c>
      <c r="V1610" s="33" t="e">
        <f t="shared" si="273"/>
        <v>#N/A</v>
      </c>
      <c r="W1610" s="124">
        <f t="shared" si="274"/>
        <v>0</v>
      </c>
    </row>
    <row r="1611" spans="9:23" x14ac:dyDescent="0.25">
      <c r="I1611" s="31">
        <v>0</v>
      </c>
      <c r="J1611" s="121">
        <f t="shared" si="268"/>
        <v>0</v>
      </c>
      <c r="K1611" s="122" t="e">
        <f>MAX(0,($F1611-0+PV(a!$E$8/12,2*$U1611*a!$E$9,$W1611,0,1)))</f>
        <v>#N/A</v>
      </c>
      <c r="L1611" s="122" t="e">
        <f t="shared" si="275"/>
        <v>#N/A</v>
      </c>
      <c r="M1611" s="114" t="e">
        <f t="shared" si="276"/>
        <v>#N/A</v>
      </c>
      <c r="N1611" s="122" t="e">
        <f>-1*PMT(a!$E$8/12,2*$U1611*a!$E$9,$F1611-a!$E$4-$I1611,0,1)</f>
        <v>#N/A</v>
      </c>
      <c r="O1611" s="123" t="e">
        <f>-1*PMT(a!$E$8/12,2*$U1611*a!$E$9,$F1611-a!$E$4-$J1611,0,1)</f>
        <v>#N/A</v>
      </c>
      <c r="P1611" s="123" t="e">
        <f t="shared" si="269"/>
        <v>#N/A</v>
      </c>
      <c r="Q1611" s="123" t="e">
        <f t="shared" si="270"/>
        <v>#N/A</v>
      </c>
      <c r="R1611" s="114" t="e">
        <f>IF($M1611&lt;$I1611,"Error",IF(AND($K1611&gt;$J1611,$M1611&gt;$K1611),"Error",IF(AND($K1611&lt;$J1611,$M1611&gt;$J1611),"Error",-1*PMT(a!$E$8/12,2*$U1611*a!$E$9,$F1611-$M1611-a!$E$4,0,1))))</f>
        <v>#N/A</v>
      </c>
      <c r="S1611" s="32">
        <f t="shared" si="271"/>
        <v>1</v>
      </c>
      <c r="T1611" s="33" t="e">
        <f t="shared" si="272"/>
        <v>#N/A</v>
      </c>
      <c r="U1611" s="33" t="e">
        <f t="shared" si="277"/>
        <v>#N/A</v>
      </c>
      <c r="V1611" s="33" t="e">
        <f t="shared" si="273"/>
        <v>#N/A</v>
      </c>
      <c r="W1611" s="124">
        <f t="shared" si="274"/>
        <v>0</v>
      </c>
    </row>
    <row r="1612" spans="9:23" x14ac:dyDescent="0.25">
      <c r="I1612" s="31">
        <v>0</v>
      </c>
      <c r="J1612" s="121">
        <f t="shared" si="268"/>
        <v>0</v>
      </c>
      <c r="K1612" s="122" t="e">
        <f>MAX(0,($F1612-0+PV(a!$E$8/12,2*$U1612*a!$E$9,$W1612,0,1)))</f>
        <v>#N/A</v>
      </c>
      <c r="L1612" s="122" t="e">
        <f t="shared" si="275"/>
        <v>#N/A</v>
      </c>
      <c r="M1612" s="114" t="e">
        <f t="shared" si="276"/>
        <v>#N/A</v>
      </c>
      <c r="N1612" s="122" t="e">
        <f>-1*PMT(a!$E$8/12,2*$U1612*a!$E$9,$F1612-a!$E$4-$I1612,0,1)</f>
        <v>#N/A</v>
      </c>
      <c r="O1612" s="123" t="e">
        <f>-1*PMT(a!$E$8/12,2*$U1612*a!$E$9,$F1612-a!$E$4-$J1612,0,1)</f>
        <v>#N/A</v>
      </c>
      <c r="P1612" s="123" t="e">
        <f t="shared" si="269"/>
        <v>#N/A</v>
      </c>
      <c r="Q1612" s="123" t="e">
        <f t="shared" si="270"/>
        <v>#N/A</v>
      </c>
      <c r="R1612" s="114" t="e">
        <f>IF($M1612&lt;$I1612,"Error",IF(AND($K1612&gt;$J1612,$M1612&gt;$K1612),"Error",IF(AND($K1612&lt;$J1612,$M1612&gt;$J1612),"Error",-1*PMT(a!$E$8/12,2*$U1612*a!$E$9,$F1612-$M1612-a!$E$4,0,1))))</f>
        <v>#N/A</v>
      </c>
      <c r="S1612" s="32">
        <f t="shared" si="271"/>
        <v>1</v>
      </c>
      <c r="T1612" s="33" t="e">
        <f t="shared" si="272"/>
        <v>#N/A</v>
      </c>
      <c r="U1612" s="33" t="e">
        <f t="shared" si="277"/>
        <v>#N/A</v>
      </c>
      <c r="V1612" s="33" t="e">
        <f t="shared" si="273"/>
        <v>#N/A</v>
      </c>
      <c r="W1612" s="124">
        <f t="shared" si="274"/>
        <v>0</v>
      </c>
    </row>
    <row r="1613" spans="9:23" x14ac:dyDescent="0.25">
      <c r="I1613" s="31">
        <v>0</v>
      </c>
      <c r="J1613" s="121">
        <f t="shared" si="268"/>
        <v>0</v>
      </c>
      <c r="K1613" s="122" t="e">
        <f>MAX(0,($F1613-0+PV(a!$E$8/12,2*$U1613*a!$E$9,$W1613,0,1)))</f>
        <v>#N/A</v>
      </c>
      <c r="L1613" s="122" t="e">
        <f t="shared" si="275"/>
        <v>#N/A</v>
      </c>
      <c r="M1613" s="114" t="e">
        <f t="shared" si="276"/>
        <v>#N/A</v>
      </c>
      <c r="N1613" s="122" t="e">
        <f>-1*PMT(a!$E$8/12,2*$U1613*a!$E$9,$F1613-a!$E$4-$I1613,0,1)</f>
        <v>#N/A</v>
      </c>
      <c r="O1613" s="123" t="e">
        <f>-1*PMT(a!$E$8/12,2*$U1613*a!$E$9,$F1613-a!$E$4-$J1613,0,1)</f>
        <v>#N/A</v>
      </c>
      <c r="P1613" s="123" t="e">
        <f t="shared" si="269"/>
        <v>#N/A</v>
      </c>
      <c r="Q1613" s="123" t="e">
        <f t="shared" si="270"/>
        <v>#N/A</v>
      </c>
      <c r="R1613" s="114" t="e">
        <f>IF($M1613&lt;$I1613,"Error",IF(AND($K1613&gt;$J1613,$M1613&gt;$K1613),"Error",IF(AND($K1613&lt;$J1613,$M1613&gt;$J1613),"Error",-1*PMT(a!$E$8/12,2*$U1613*a!$E$9,$F1613-$M1613-a!$E$4,0,1))))</f>
        <v>#N/A</v>
      </c>
      <c r="S1613" s="32">
        <f t="shared" si="271"/>
        <v>1</v>
      </c>
      <c r="T1613" s="33" t="e">
        <f t="shared" si="272"/>
        <v>#N/A</v>
      </c>
      <c r="U1613" s="33" t="e">
        <f t="shared" si="277"/>
        <v>#N/A</v>
      </c>
      <c r="V1613" s="33" t="e">
        <f t="shared" si="273"/>
        <v>#N/A</v>
      </c>
      <c r="W1613" s="124">
        <f t="shared" si="274"/>
        <v>0</v>
      </c>
    </row>
    <row r="1614" spans="9:23" x14ac:dyDescent="0.25">
      <c r="I1614" s="31">
        <v>0</v>
      </c>
      <c r="J1614" s="121">
        <f t="shared" si="268"/>
        <v>0</v>
      </c>
      <c r="K1614" s="122" t="e">
        <f>MAX(0,($F1614-0+PV(a!$E$8/12,2*$U1614*a!$E$9,$W1614,0,1)))</f>
        <v>#N/A</v>
      </c>
      <c r="L1614" s="122" t="e">
        <f t="shared" si="275"/>
        <v>#N/A</v>
      </c>
      <c r="M1614" s="114" t="e">
        <f t="shared" si="276"/>
        <v>#N/A</v>
      </c>
      <c r="N1614" s="122" t="e">
        <f>-1*PMT(a!$E$8/12,2*$U1614*a!$E$9,$F1614-a!$E$4-$I1614,0,1)</f>
        <v>#N/A</v>
      </c>
      <c r="O1614" s="123" t="e">
        <f>-1*PMT(a!$E$8/12,2*$U1614*a!$E$9,$F1614-a!$E$4-$J1614,0,1)</f>
        <v>#N/A</v>
      </c>
      <c r="P1614" s="123" t="e">
        <f t="shared" si="269"/>
        <v>#N/A</v>
      </c>
      <c r="Q1614" s="123" t="e">
        <f t="shared" si="270"/>
        <v>#N/A</v>
      </c>
      <c r="R1614" s="114" t="e">
        <f>IF($M1614&lt;$I1614,"Error",IF(AND($K1614&gt;$J1614,$M1614&gt;$K1614),"Error",IF(AND($K1614&lt;$J1614,$M1614&gt;$J1614),"Error",-1*PMT(a!$E$8/12,2*$U1614*a!$E$9,$F1614-$M1614-a!$E$4,0,1))))</f>
        <v>#N/A</v>
      </c>
      <c r="S1614" s="32">
        <f t="shared" si="271"/>
        <v>1</v>
      </c>
      <c r="T1614" s="33" t="e">
        <f t="shared" si="272"/>
        <v>#N/A</v>
      </c>
      <c r="U1614" s="33" t="e">
        <f t="shared" si="277"/>
        <v>#N/A</v>
      </c>
      <c r="V1614" s="33" t="e">
        <f t="shared" si="273"/>
        <v>#N/A</v>
      </c>
      <c r="W1614" s="124">
        <f t="shared" si="274"/>
        <v>0</v>
      </c>
    </row>
    <row r="1615" spans="9:23" x14ac:dyDescent="0.25">
      <c r="I1615" s="31">
        <v>0</v>
      </c>
      <c r="J1615" s="121">
        <f t="shared" si="268"/>
        <v>0</v>
      </c>
      <c r="K1615" s="122" t="e">
        <f>MAX(0,($F1615-0+PV(a!$E$8/12,2*$U1615*a!$E$9,$W1615,0,1)))</f>
        <v>#N/A</v>
      </c>
      <c r="L1615" s="122" t="e">
        <f t="shared" si="275"/>
        <v>#N/A</v>
      </c>
      <c r="M1615" s="114" t="e">
        <f t="shared" si="276"/>
        <v>#N/A</v>
      </c>
      <c r="N1615" s="122" t="e">
        <f>-1*PMT(a!$E$8/12,2*$U1615*a!$E$9,$F1615-a!$E$4-$I1615,0,1)</f>
        <v>#N/A</v>
      </c>
      <c r="O1615" s="123" t="e">
        <f>-1*PMT(a!$E$8/12,2*$U1615*a!$E$9,$F1615-a!$E$4-$J1615,0,1)</f>
        <v>#N/A</v>
      </c>
      <c r="P1615" s="123" t="e">
        <f t="shared" si="269"/>
        <v>#N/A</v>
      </c>
      <c r="Q1615" s="123" t="e">
        <f t="shared" si="270"/>
        <v>#N/A</v>
      </c>
      <c r="R1615" s="114" t="e">
        <f>IF($M1615&lt;$I1615,"Error",IF(AND($K1615&gt;$J1615,$M1615&gt;$K1615),"Error",IF(AND($K1615&lt;$J1615,$M1615&gt;$J1615),"Error",-1*PMT(a!$E$8/12,2*$U1615*a!$E$9,$F1615-$M1615-a!$E$4,0,1))))</f>
        <v>#N/A</v>
      </c>
      <c r="S1615" s="32">
        <f t="shared" si="271"/>
        <v>1</v>
      </c>
      <c r="T1615" s="33" t="e">
        <f t="shared" si="272"/>
        <v>#N/A</v>
      </c>
      <c r="U1615" s="33" t="e">
        <f t="shared" si="277"/>
        <v>#N/A</v>
      </c>
      <c r="V1615" s="33" t="e">
        <f t="shared" si="273"/>
        <v>#N/A</v>
      </c>
      <c r="W1615" s="124">
        <f t="shared" si="274"/>
        <v>0</v>
      </c>
    </row>
    <row r="1616" spans="9:23" x14ac:dyDescent="0.25">
      <c r="I1616" s="31">
        <v>0</v>
      </c>
      <c r="J1616" s="121">
        <f t="shared" si="268"/>
        <v>0</v>
      </c>
      <c r="K1616" s="122" t="e">
        <f>MAX(0,($F1616-0+PV(a!$E$8/12,2*$U1616*a!$E$9,$W1616,0,1)))</f>
        <v>#N/A</v>
      </c>
      <c r="L1616" s="122" t="e">
        <f t="shared" si="275"/>
        <v>#N/A</v>
      </c>
      <c r="M1616" s="114" t="e">
        <f t="shared" si="276"/>
        <v>#N/A</v>
      </c>
      <c r="N1616" s="122" t="e">
        <f>-1*PMT(a!$E$8/12,2*$U1616*a!$E$9,$F1616-a!$E$4-$I1616,0,1)</f>
        <v>#N/A</v>
      </c>
      <c r="O1616" s="123" t="e">
        <f>-1*PMT(a!$E$8/12,2*$U1616*a!$E$9,$F1616-a!$E$4-$J1616,0,1)</f>
        <v>#N/A</v>
      </c>
      <c r="P1616" s="123" t="e">
        <f t="shared" si="269"/>
        <v>#N/A</v>
      </c>
      <c r="Q1616" s="123" t="e">
        <f t="shared" si="270"/>
        <v>#N/A</v>
      </c>
      <c r="R1616" s="114" t="e">
        <f>IF($M1616&lt;$I1616,"Error",IF(AND($K1616&gt;$J1616,$M1616&gt;$K1616),"Error",IF(AND($K1616&lt;$J1616,$M1616&gt;$J1616),"Error",-1*PMT(a!$E$8/12,2*$U1616*a!$E$9,$F1616-$M1616-a!$E$4,0,1))))</f>
        <v>#N/A</v>
      </c>
      <c r="S1616" s="32">
        <f t="shared" si="271"/>
        <v>1</v>
      </c>
      <c r="T1616" s="33" t="e">
        <f t="shared" si="272"/>
        <v>#N/A</v>
      </c>
      <c r="U1616" s="33" t="e">
        <f t="shared" si="277"/>
        <v>#N/A</v>
      </c>
      <c r="V1616" s="33" t="e">
        <f t="shared" si="273"/>
        <v>#N/A</v>
      </c>
      <c r="W1616" s="124">
        <f t="shared" si="274"/>
        <v>0</v>
      </c>
    </row>
    <row r="1617" spans="9:23" x14ac:dyDescent="0.25">
      <c r="I1617" s="31">
        <v>0</v>
      </c>
      <c r="J1617" s="121">
        <f t="shared" si="268"/>
        <v>0</v>
      </c>
      <c r="K1617" s="122" t="e">
        <f>MAX(0,($F1617-0+PV(a!$E$8/12,2*$U1617*a!$E$9,$W1617,0,1)))</f>
        <v>#N/A</v>
      </c>
      <c r="L1617" s="122" t="e">
        <f t="shared" si="275"/>
        <v>#N/A</v>
      </c>
      <c r="M1617" s="114" t="e">
        <f t="shared" si="276"/>
        <v>#N/A</v>
      </c>
      <c r="N1617" s="122" t="e">
        <f>-1*PMT(a!$E$8/12,2*$U1617*a!$E$9,$F1617-a!$E$4-$I1617,0,1)</f>
        <v>#N/A</v>
      </c>
      <c r="O1617" s="123" t="e">
        <f>-1*PMT(a!$E$8/12,2*$U1617*a!$E$9,$F1617-a!$E$4-$J1617,0,1)</f>
        <v>#N/A</v>
      </c>
      <c r="P1617" s="123" t="e">
        <f t="shared" si="269"/>
        <v>#N/A</v>
      </c>
      <c r="Q1617" s="123" t="e">
        <f t="shared" si="270"/>
        <v>#N/A</v>
      </c>
      <c r="R1617" s="114" t="e">
        <f>IF($M1617&lt;$I1617,"Error",IF(AND($K1617&gt;$J1617,$M1617&gt;$K1617),"Error",IF(AND($K1617&lt;$J1617,$M1617&gt;$J1617),"Error",-1*PMT(a!$E$8/12,2*$U1617*a!$E$9,$F1617-$M1617-a!$E$4,0,1))))</f>
        <v>#N/A</v>
      </c>
      <c r="S1617" s="32">
        <f t="shared" si="271"/>
        <v>1</v>
      </c>
      <c r="T1617" s="33" t="e">
        <f t="shared" si="272"/>
        <v>#N/A</v>
      </c>
      <c r="U1617" s="33" t="e">
        <f t="shared" si="277"/>
        <v>#N/A</v>
      </c>
      <c r="V1617" s="33" t="e">
        <f t="shared" si="273"/>
        <v>#N/A</v>
      </c>
      <c r="W1617" s="124">
        <f t="shared" si="274"/>
        <v>0</v>
      </c>
    </row>
    <row r="1618" spans="9:23" x14ac:dyDescent="0.25">
      <c r="I1618" s="31">
        <v>0</v>
      </c>
      <c r="J1618" s="121">
        <f t="shared" si="268"/>
        <v>0</v>
      </c>
      <c r="K1618" s="122" t="e">
        <f>MAX(0,($F1618-0+PV(a!$E$8/12,2*$U1618*a!$E$9,$W1618,0,1)))</f>
        <v>#N/A</v>
      </c>
      <c r="L1618" s="122" t="e">
        <f t="shared" si="275"/>
        <v>#N/A</v>
      </c>
      <c r="M1618" s="114" t="e">
        <f t="shared" si="276"/>
        <v>#N/A</v>
      </c>
      <c r="N1618" s="122" t="e">
        <f>-1*PMT(a!$E$8/12,2*$U1618*a!$E$9,$F1618-a!$E$4-$I1618,0,1)</f>
        <v>#N/A</v>
      </c>
      <c r="O1618" s="123" t="e">
        <f>-1*PMT(a!$E$8/12,2*$U1618*a!$E$9,$F1618-a!$E$4-$J1618,0,1)</f>
        <v>#N/A</v>
      </c>
      <c r="P1618" s="123" t="e">
        <f t="shared" si="269"/>
        <v>#N/A</v>
      </c>
      <c r="Q1618" s="123" t="e">
        <f t="shared" si="270"/>
        <v>#N/A</v>
      </c>
      <c r="R1618" s="114" t="e">
        <f>IF($M1618&lt;$I1618,"Error",IF(AND($K1618&gt;$J1618,$M1618&gt;$K1618),"Error",IF(AND($K1618&lt;$J1618,$M1618&gt;$J1618),"Error",-1*PMT(a!$E$8/12,2*$U1618*a!$E$9,$F1618-$M1618-a!$E$4,0,1))))</f>
        <v>#N/A</v>
      </c>
      <c r="S1618" s="32">
        <f t="shared" si="271"/>
        <v>1</v>
      </c>
      <c r="T1618" s="33" t="e">
        <f t="shared" si="272"/>
        <v>#N/A</v>
      </c>
      <c r="U1618" s="33" t="e">
        <f t="shared" si="277"/>
        <v>#N/A</v>
      </c>
      <c r="V1618" s="33" t="e">
        <f t="shared" si="273"/>
        <v>#N/A</v>
      </c>
      <c r="W1618" s="124">
        <f t="shared" si="274"/>
        <v>0</v>
      </c>
    </row>
    <row r="1619" spans="9:23" x14ac:dyDescent="0.25">
      <c r="I1619" s="31">
        <v>0</v>
      </c>
      <c r="J1619" s="121">
        <f t="shared" si="268"/>
        <v>0</v>
      </c>
      <c r="K1619" s="122" t="e">
        <f>MAX(0,($F1619-0+PV(a!$E$8/12,2*$U1619*a!$E$9,$W1619,0,1)))</f>
        <v>#N/A</v>
      </c>
      <c r="L1619" s="122" t="e">
        <f t="shared" si="275"/>
        <v>#N/A</v>
      </c>
      <c r="M1619" s="114" t="e">
        <f t="shared" si="276"/>
        <v>#N/A</v>
      </c>
      <c r="N1619" s="122" t="e">
        <f>-1*PMT(a!$E$8/12,2*$U1619*a!$E$9,$F1619-a!$E$4-$I1619,0,1)</f>
        <v>#N/A</v>
      </c>
      <c r="O1619" s="123" t="e">
        <f>-1*PMT(a!$E$8/12,2*$U1619*a!$E$9,$F1619-a!$E$4-$J1619,0,1)</f>
        <v>#N/A</v>
      </c>
      <c r="P1619" s="123" t="e">
        <f t="shared" si="269"/>
        <v>#N/A</v>
      </c>
      <c r="Q1619" s="123" t="e">
        <f t="shared" si="270"/>
        <v>#N/A</v>
      </c>
      <c r="R1619" s="114" t="e">
        <f>IF($M1619&lt;$I1619,"Error",IF(AND($K1619&gt;$J1619,$M1619&gt;$K1619),"Error",IF(AND($K1619&lt;$J1619,$M1619&gt;$J1619),"Error",-1*PMT(a!$E$8/12,2*$U1619*a!$E$9,$F1619-$M1619-a!$E$4,0,1))))</f>
        <v>#N/A</v>
      </c>
      <c r="S1619" s="32">
        <f t="shared" si="271"/>
        <v>1</v>
      </c>
      <c r="T1619" s="33" t="e">
        <f t="shared" si="272"/>
        <v>#N/A</v>
      </c>
      <c r="U1619" s="33" t="e">
        <f t="shared" si="277"/>
        <v>#N/A</v>
      </c>
      <c r="V1619" s="33" t="e">
        <f t="shared" si="273"/>
        <v>#N/A</v>
      </c>
      <c r="W1619" s="124">
        <f t="shared" si="274"/>
        <v>0</v>
      </c>
    </row>
    <row r="1620" spans="9:23" x14ac:dyDescent="0.25">
      <c r="I1620" s="31">
        <v>0</v>
      </c>
      <c r="J1620" s="121">
        <f t="shared" si="268"/>
        <v>0</v>
      </c>
      <c r="K1620" s="122" t="e">
        <f>MAX(0,($F1620-0+PV(a!$E$8/12,2*$U1620*a!$E$9,$W1620,0,1)))</f>
        <v>#N/A</v>
      </c>
      <c r="L1620" s="122" t="e">
        <f t="shared" si="275"/>
        <v>#N/A</v>
      </c>
      <c r="M1620" s="114" t="e">
        <f t="shared" si="276"/>
        <v>#N/A</v>
      </c>
      <c r="N1620" s="122" t="e">
        <f>-1*PMT(a!$E$8/12,2*$U1620*a!$E$9,$F1620-a!$E$4-$I1620,0,1)</f>
        <v>#N/A</v>
      </c>
      <c r="O1620" s="123" t="e">
        <f>-1*PMT(a!$E$8/12,2*$U1620*a!$E$9,$F1620-a!$E$4-$J1620,0,1)</f>
        <v>#N/A</v>
      </c>
      <c r="P1620" s="123" t="e">
        <f t="shared" si="269"/>
        <v>#N/A</v>
      </c>
      <c r="Q1620" s="123" t="e">
        <f t="shared" si="270"/>
        <v>#N/A</v>
      </c>
      <c r="R1620" s="114" t="e">
        <f>IF($M1620&lt;$I1620,"Error",IF(AND($K1620&gt;$J1620,$M1620&gt;$K1620),"Error",IF(AND($K1620&lt;$J1620,$M1620&gt;$J1620),"Error",-1*PMT(a!$E$8/12,2*$U1620*a!$E$9,$F1620-$M1620-a!$E$4,0,1))))</f>
        <v>#N/A</v>
      </c>
      <c r="S1620" s="32">
        <f t="shared" si="271"/>
        <v>1</v>
      </c>
      <c r="T1620" s="33" t="e">
        <f t="shared" si="272"/>
        <v>#N/A</v>
      </c>
      <c r="U1620" s="33" t="e">
        <f t="shared" si="277"/>
        <v>#N/A</v>
      </c>
      <c r="V1620" s="33" t="e">
        <f t="shared" si="273"/>
        <v>#N/A</v>
      </c>
      <c r="W1620" s="124">
        <f t="shared" si="274"/>
        <v>0</v>
      </c>
    </row>
    <row r="1621" spans="9:23" x14ac:dyDescent="0.25">
      <c r="I1621" s="31">
        <v>0</v>
      </c>
      <c r="J1621" s="121">
        <f t="shared" si="268"/>
        <v>0</v>
      </c>
      <c r="K1621" s="122" t="e">
        <f>MAX(0,($F1621-0+PV(a!$E$8/12,2*$U1621*a!$E$9,$W1621,0,1)))</f>
        <v>#N/A</v>
      </c>
      <c r="L1621" s="122" t="e">
        <f t="shared" si="275"/>
        <v>#N/A</v>
      </c>
      <c r="M1621" s="114" t="e">
        <f t="shared" si="276"/>
        <v>#N/A</v>
      </c>
      <c r="N1621" s="122" t="e">
        <f>-1*PMT(a!$E$8/12,2*$U1621*a!$E$9,$F1621-a!$E$4-$I1621,0,1)</f>
        <v>#N/A</v>
      </c>
      <c r="O1621" s="123" t="e">
        <f>-1*PMT(a!$E$8/12,2*$U1621*a!$E$9,$F1621-a!$E$4-$J1621,0,1)</f>
        <v>#N/A</v>
      </c>
      <c r="P1621" s="123" t="e">
        <f t="shared" si="269"/>
        <v>#N/A</v>
      </c>
      <c r="Q1621" s="123" t="e">
        <f t="shared" si="270"/>
        <v>#N/A</v>
      </c>
      <c r="R1621" s="114" t="e">
        <f>IF($M1621&lt;$I1621,"Error",IF(AND($K1621&gt;$J1621,$M1621&gt;$K1621),"Error",IF(AND($K1621&lt;$J1621,$M1621&gt;$J1621),"Error",-1*PMT(a!$E$8/12,2*$U1621*a!$E$9,$F1621-$M1621-a!$E$4,0,1))))</f>
        <v>#N/A</v>
      </c>
      <c r="S1621" s="32">
        <f t="shared" si="271"/>
        <v>1</v>
      </c>
      <c r="T1621" s="33" t="e">
        <f t="shared" si="272"/>
        <v>#N/A</v>
      </c>
      <c r="U1621" s="33" t="e">
        <f t="shared" si="277"/>
        <v>#N/A</v>
      </c>
      <c r="V1621" s="33" t="e">
        <f t="shared" si="273"/>
        <v>#N/A</v>
      </c>
      <c r="W1621" s="124">
        <f t="shared" si="274"/>
        <v>0</v>
      </c>
    </row>
    <row r="1622" spans="9:23" x14ac:dyDescent="0.25">
      <c r="I1622" s="31">
        <v>0</v>
      </c>
      <c r="J1622" s="121">
        <f t="shared" ref="J1622:J1685" si="278">F1622*0.25</f>
        <v>0</v>
      </c>
      <c r="K1622" s="122" t="e">
        <f>MAX(0,($F1622-0+PV(a!$E$8/12,2*$U1622*a!$E$9,$W1622,0,1)))</f>
        <v>#N/A</v>
      </c>
      <c r="L1622" s="122" t="e">
        <f t="shared" si="275"/>
        <v>#N/A</v>
      </c>
      <c r="M1622" s="114" t="e">
        <f t="shared" si="276"/>
        <v>#N/A</v>
      </c>
      <c r="N1622" s="122" t="e">
        <f>-1*PMT(a!$E$8/12,2*$U1622*a!$E$9,$F1622-a!$E$4-$I1622,0,1)</f>
        <v>#N/A</v>
      </c>
      <c r="O1622" s="123" t="e">
        <f>-1*PMT(a!$E$8/12,2*$U1622*a!$E$9,$F1622-a!$E$4-$J1622,0,1)</f>
        <v>#N/A</v>
      </c>
      <c r="P1622" s="123" t="e">
        <f t="shared" si="269"/>
        <v>#N/A</v>
      </c>
      <c r="Q1622" s="123" t="e">
        <f t="shared" si="270"/>
        <v>#N/A</v>
      </c>
      <c r="R1622" s="114" t="e">
        <f>IF($M1622&lt;$I1622,"Error",IF(AND($K1622&gt;$J1622,$M1622&gt;$K1622),"Error",IF(AND($K1622&lt;$J1622,$M1622&gt;$J1622),"Error",-1*PMT(a!$E$8/12,2*$U1622*a!$E$9,$F1622-$M1622-a!$E$4,0,1))))</f>
        <v>#N/A</v>
      </c>
      <c r="S1622" s="32">
        <f t="shared" si="271"/>
        <v>1</v>
      </c>
      <c r="T1622" s="33" t="e">
        <f t="shared" si="272"/>
        <v>#N/A</v>
      </c>
      <c r="U1622" s="33" t="e">
        <f t="shared" si="277"/>
        <v>#N/A</v>
      </c>
      <c r="V1622" s="33" t="e">
        <f t="shared" si="273"/>
        <v>#N/A</v>
      </c>
      <c r="W1622" s="124">
        <f t="shared" si="274"/>
        <v>0</v>
      </c>
    </row>
    <row r="1623" spans="9:23" x14ac:dyDescent="0.25">
      <c r="I1623" s="31">
        <v>0</v>
      </c>
      <c r="J1623" s="121">
        <f t="shared" si="278"/>
        <v>0</v>
      </c>
      <c r="K1623" s="122" t="e">
        <f>MAX(0,($F1623-0+PV(a!$E$8/12,2*$U1623*a!$E$9,$W1623,0,1)))</f>
        <v>#N/A</v>
      </c>
      <c r="L1623" s="122" t="e">
        <f t="shared" si="275"/>
        <v>#N/A</v>
      </c>
      <c r="M1623" s="114" t="e">
        <f t="shared" si="276"/>
        <v>#N/A</v>
      </c>
      <c r="N1623" s="122" t="e">
        <f>-1*PMT(a!$E$8/12,2*$U1623*a!$E$9,$F1623-a!$E$4-$I1623,0,1)</f>
        <v>#N/A</v>
      </c>
      <c r="O1623" s="123" t="e">
        <f>-1*PMT(a!$E$8/12,2*$U1623*a!$E$9,$F1623-a!$E$4-$J1623,0,1)</f>
        <v>#N/A</v>
      </c>
      <c r="P1623" s="123" t="e">
        <f t="shared" si="269"/>
        <v>#N/A</v>
      </c>
      <c r="Q1623" s="123" t="e">
        <f t="shared" si="270"/>
        <v>#N/A</v>
      </c>
      <c r="R1623" s="114" t="e">
        <f>IF($M1623&lt;$I1623,"Error",IF(AND($K1623&gt;$J1623,$M1623&gt;$K1623),"Error",IF(AND($K1623&lt;$J1623,$M1623&gt;$J1623),"Error",-1*PMT(a!$E$8/12,2*$U1623*a!$E$9,$F1623-$M1623-a!$E$4,0,1))))</f>
        <v>#N/A</v>
      </c>
      <c r="S1623" s="32">
        <f t="shared" si="271"/>
        <v>1</v>
      </c>
      <c r="T1623" s="33" t="e">
        <f t="shared" si="272"/>
        <v>#N/A</v>
      </c>
      <c r="U1623" s="33" t="e">
        <f t="shared" si="277"/>
        <v>#N/A</v>
      </c>
      <c r="V1623" s="33" t="e">
        <f t="shared" si="273"/>
        <v>#N/A</v>
      </c>
      <c r="W1623" s="124">
        <f t="shared" si="274"/>
        <v>0</v>
      </c>
    </row>
    <row r="1624" spans="9:23" x14ac:dyDescent="0.25">
      <c r="I1624" s="31">
        <v>0</v>
      </c>
      <c r="J1624" s="121">
        <f t="shared" si="278"/>
        <v>0</v>
      </c>
      <c r="K1624" s="122" t="e">
        <f>MAX(0,($F1624-0+PV(a!$E$8/12,2*$U1624*a!$E$9,$W1624,0,1)))</f>
        <v>#N/A</v>
      </c>
      <c r="L1624" s="122" t="e">
        <f t="shared" si="275"/>
        <v>#N/A</v>
      </c>
      <c r="M1624" s="114" t="e">
        <f t="shared" si="276"/>
        <v>#N/A</v>
      </c>
      <c r="N1624" s="122" t="e">
        <f>-1*PMT(a!$E$8/12,2*$U1624*a!$E$9,$F1624-a!$E$4-$I1624,0,1)</f>
        <v>#N/A</v>
      </c>
      <c r="O1624" s="123" t="e">
        <f>-1*PMT(a!$E$8/12,2*$U1624*a!$E$9,$F1624-a!$E$4-$J1624,0,1)</f>
        <v>#N/A</v>
      </c>
      <c r="P1624" s="123" t="e">
        <f t="shared" si="269"/>
        <v>#N/A</v>
      </c>
      <c r="Q1624" s="123" t="e">
        <f t="shared" si="270"/>
        <v>#N/A</v>
      </c>
      <c r="R1624" s="114" t="e">
        <f>IF($M1624&lt;$I1624,"Error",IF(AND($K1624&gt;$J1624,$M1624&gt;$K1624),"Error",IF(AND($K1624&lt;$J1624,$M1624&gt;$J1624),"Error",-1*PMT(a!$E$8/12,2*$U1624*a!$E$9,$F1624-$M1624-a!$E$4,0,1))))</f>
        <v>#N/A</v>
      </c>
      <c r="S1624" s="32">
        <f t="shared" si="271"/>
        <v>1</v>
      </c>
      <c r="T1624" s="33" t="e">
        <f t="shared" si="272"/>
        <v>#N/A</v>
      </c>
      <c r="U1624" s="33" t="e">
        <f t="shared" si="277"/>
        <v>#N/A</v>
      </c>
      <c r="V1624" s="33" t="e">
        <f t="shared" si="273"/>
        <v>#N/A</v>
      </c>
      <c r="W1624" s="124">
        <f t="shared" si="274"/>
        <v>0</v>
      </c>
    </row>
    <row r="1625" spans="9:23" x14ac:dyDescent="0.25">
      <c r="I1625" s="31">
        <v>0</v>
      </c>
      <c r="J1625" s="121">
        <f t="shared" si="278"/>
        <v>0</v>
      </c>
      <c r="K1625" s="122" t="e">
        <f>MAX(0,($F1625-0+PV(a!$E$8/12,2*$U1625*a!$E$9,$W1625,0,1)))</f>
        <v>#N/A</v>
      </c>
      <c r="L1625" s="122" t="e">
        <f t="shared" si="275"/>
        <v>#N/A</v>
      </c>
      <c r="M1625" s="114" t="e">
        <f t="shared" si="276"/>
        <v>#N/A</v>
      </c>
      <c r="N1625" s="122" t="e">
        <f>-1*PMT(a!$E$8/12,2*$U1625*a!$E$9,$F1625-a!$E$4-$I1625,0,1)</f>
        <v>#N/A</v>
      </c>
      <c r="O1625" s="123" t="e">
        <f>-1*PMT(a!$E$8/12,2*$U1625*a!$E$9,$F1625-a!$E$4-$J1625,0,1)</f>
        <v>#N/A</v>
      </c>
      <c r="P1625" s="123" t="e">
        <f t="shared" si="269"/>
        <v>#N/A</v>
      </c>
      <c r="Q1625" s="123" t="e">
        <f t="shared" si="270"/>
        <v>#N/A</v>
      </c>
      <c r="R1625" s="114" t="e">
        <f>IF($M1625&lt;$I1625,"Error",IF(AND($K1625&gt;$J1625,$M1625&gt;$K1625),"Error",IF(AND($K1625&lt;$J1625,$M1625&gt;$J1625),"Error",-1*PMT(a!$E$8/12,2*$U1625*a!$E$9,$F1625-$M1625-a!$E$4,0,1))))</f>
        <v>#N/A</v>
      </c>
      <c r="S1625" s="32">
        <f t="shared" si="271"/>
        <v>1</v>
      </c>
      <c r="T1625" s="33" t="e">
        <f t="shared" si="272"/>
        <v>#N/A</v>
      </c>
      <c r="U1625" s="33" t="e">
        <f t="shared" si="277"/>
        <v>#N/A</v>
      </c>
      <c r="V1625" s="33" t="e">
        <f t="shared" si="273"/>
        <v>#N/A</v>
      </c>
      <c r="W1625" s="124">
        <f t="shared" si="274"/>
        <v>0</v>
      </c>
    </row>
    <row r="1626" spans="9:23" x14ac:dyDescent="0.25">
      <c r="I1626" s="31">
        <v>0</v>
      </c>
      <c r="J1626" s="121">
        <f t="shared" si="278"/>
        <v>0</v>
      </c>
      <c r="K1626" s="122" t="e">
        <f>MAX(0,($F1626-0+PV(a!$E$8/12,2*$U1626*a!$E$9,$W1626,0,1)))</f>
        <v>#N/A</v>
      </c>
      <c r="L1626" s="122" t="e">
        <f t="shared" si="275"/>
        <v>#N/A</v>
      </c>
      <c r="M1626" s="114" t="e">
        <f t="shared" si="276"/>
        <v>#N/A</v>
      </c>
      <c r="N1626" s="122" t="e">
        <f>-1*PMT(a!$E$8/12,2*$U1626*a!$E$9,$F1626-a!$E$4-$I1626,0,1)</f>
        <v>#N/A</v>
      </c>
      <c r="O1626" s="123" t="e">
        <f>-1*PMT(a!$E$8/12,2*$U1626*a!$E$9,$F1626-a!$E$4-$J1626,0,1)</f>
        <v>#N/A</v>
      </c>
      <c r="P1626" s="123" t="e">
        <f t="shared" si="269"/>
        <v>#N/A</v>
      </c>
      <c r="Q1626" s="123" t="e">
        <f t="shared" si="270"/>
        <v>#N/A</v>
      </c>
      <c r="R1626" s="114" t="e">
        <f>IF($M1626&lt;$I1626,"Error",IF(AND($K1626&gt;$J1626,$M1626&gt;$K1626),"Error",IF(AND($K1626&lt;$J1626,$M1626&gt;$J1626),"Error",-1*PMT(a!$E$8/12,2*$U1626*a!$E$9,$F1626-$M1626-a!$E$4,0,1))))</f>
        <v>#N/A</v>
      </c>
      <c r="S1626" s="32">
        <f t="shared" si="271"/>
        <v>1</v>
      </c>
      <c r="T1626" s="33" t="e">
        <f t="shared" si="272"/>
        <v>#N/A</v>
      </c>
      <c r="U1626" s="33" t="e">
        <f t="shared" si="277"/>
        <v>#N/A</v>
      </c>
      <c r="V1626" s="33" t="e">
        <f t="shared" si="273"/>
        <v>#N/A</v>
      </c>
      <c r="W1626" s="124">
        <f t="shared" si="274"/>
        <v>0</v>
      </c>
    </row>
    <row r="1627" spans="9:23" x14ac:dyDescent="0.25">
      <c r="I1627" s="31">
        <v>0</v>
      </c>
      <c r="J1627" s="121">
        <f t="shared" si="278"/>
        <v>0</v>
      </c>
      <c r="K1627" s="122" t="e">
        <f>MAX(0,($F1627-0+PV(a!$E$8/12,2*$U1627*a!$E$9,$W1627,0,1)))</f>
        <v>#N/A</v>
      </c>
      <c r="L1627" s="122" t="e">
        <f t="shared" si="275"/>
        <v>#N/A</v>
      </c>
      <c r="M1627" s="114" t="e">
        <f t="shared" si="276"/>
        <v>#N/A</v>
      </c>
      <c r="N1627" s="122" t="e">
        <f>-1*PMT(a!$E$8/12,2*$U1627*a!$E$9,$F1627-a!$E$4-$I1627,0,1)</f>
        <v>#N/A</v>
      </c>
      <c r="O1627" s="123" t="e">
        <f>-1*PMT(a!$E$8/12,2*$U1627*a!$E$9,$F1627-a!$E$4-$J1627,0,1)</f>
        <v>#N/A</v>
      </c>
      <c r="P1627" s="123" t="e">
        <f t="shared" si="269"/>
        <v>#N/A</v>
      </c>
      <c r="Q1627" s="123" t="e">
        <f t="shared" si="270"/>
        <v>#N/A</v>
      </c>
      <c r="R1627" s="114" t="e">
        <f>IF($M1627&lt;$I1627,"Error",IF(AND($K1627&gt;$J1627,$M1627&gt;$K1627),"Error",IF(AND($K1627&lt;$J1627,$M1627&gt;$J1627),"Error",-1*PMT(a!$E$8/12,2*$U1627*a!$E$9,$F1627-$M1627-a!$E$4,0,1))))</f>
        <v>#N/A</v>
      </c>
      <c r="S1627" s="32">
        <f t="shared" si="271"/>
        <v>1</v>
      </c>
      <c r="T1627" s="33" t="e">
        <f t="shared" si="272"/>
        <v>#N/A</v>
      </c>
      <c r="U1627" s="33" t="e">
        <f t="shared" si="277"/>
        <v>#N/A</v>
      </c>
      <c r="V1627" s="33" t="e">
        <f t="shared" si="273"/>
        <v>#N/A</v>
      </c>
      <c r="W1627" s="124">
        <f t="shared" si="274"/>
        <v>0</v>
      </c>
    </row>
    <row r="1628" spans="9:23" x14ac:dyDescent="0.25">
      <c r="I1628" s="31">
        <v>0</v>
      </c>
      <c r="J1628" s="121">
        <f t="shared" si="278"/>
        <v>0</v>
      </c>
      <c r="K1628" s="122" t="e">
        <f>MAX(0,($F1628-0+PV(a!$E$8/12,2*$U1628*a!$E$9,$W1628,0,1)))</f>
        <v>#N/A</v>
      </c>
      <c r="L1628" s="122" t="e">
        <f t="shared" si="275"/>
        <v>#N/A</v>
      </c>
      <c r="M1628" s="114" t="e">
        <f t="shared" si="276"/>
        <v>#N/A</v>
      </c>
      <c r="N1628" s="122" t="e">
        <f>-1*PMT(a!$E$8/12,2*$U1628*a!$E$9,$F1628-a!$E$4-$I1628,0,1)</f>
        <v>#N/A</v>
      </c>
      <c r="O1628" s="123" t="e">
        <f>-1*PMT(a!$E$8/12,2*$U1628*a!$E$9,$F1628-a!$E$4-$J1628,0,1)</f>
        <v>#N/A</v>
      </c>
      <c r="P1628" s="123" t="e">
        <f t="shared" si="269"/>
        <v>#N/A</v>
      </c>
      <c r="Q1628" s="123" t="e">
        <f t="shared" si="270"/>
        <v>#N/A</v>
      </c>
      <c r="R1628" s="114" t="e">
        <f>IF($M1628&lt;$I1628,"Error",IF(AND($K1628&gt;$J1628,$M1628&gt;$K1628),"Error",IF(AND($K1628&lt;$J1628,$M1628&gt;$J1628),"Error",-1*PMT(a!$E$8/12,2*$U1628*a!$E$9,$F1628-$M1628-a!$E$4,0,1))))</f>
        <v>#N/A</v>
      </c>
      <c r="S1628" s="32">
        <f t="shared" si="271"/>
        <v>1</v>
      </c>
      <c r="T1628" s="33" t="e">
        <f t="shared" si="272"/>
        <v>#N/A</v>
      </c>
      <c r="U1628" s="33" t="e">
        <f t="shared" si="277"/>
        <v>#N/A</v>
      </c>
      <c r="V1628" s="33" t="e">
        <f t="shared" si="273"/>
        <v>#N/A</v>
      </c>
      <c r="W1628" s="124">
        <f t="shared" si="274"/>
        <v>0</v>
      </c>
    </row>
    <row r="1629" spans="9:23" x14ac:dyDescent="0.25">
      <c r="I1629" s="31">
        <v>0</v>
      </c>
      <c r="J1629" s="121">
        <f t="shared" si="278"/>
        <v>0</v>
      </c>
      <c r="K1629" s="122" t="e">
        <f>MAX(0,($F1629-0+PV(a!$E$8/12,2*$U1629*a!$E$9,$W1629,0,1)))</f>
        <v>#N/A</v>
      </c>
      <c r="L1629" s="122" t="e">
        <f t="shared" si="275"/>
        <v>#N/A</v>
      </c>
      <c r="M1629" s="114" t="e">
        <f t="shared" si="276"/>
        <v>#N/A</v>
      </c>
      <c r="N1629" s="122" t="e">
        <f>-1*PMT(a!$E$8/12,2*$U1629*a!$E$9,$F1629-a!$E$4-$I1629,0,1)</f>
        <v>#N/A</v>
      </c>
      <c r="O1629" s="123" t="e">
        <f>-1*PMT(a!$E$8/12,2*$U1629*a!$E$9,$F1629-a!$E$4-$J1629,0,1)</f>
        <v>#N/A</v>
      </c>
      <c r="P1629" s="123" t="e">
        <f t="shared" si="269"/>
        <v>#N/A</v>
      </c>
      <c r="Q1629" s="123" t="e">
        <f t="shared" si="270"/>
        <v>#N/A</v>
      </c>
      <c r="R1629" s="114" t="e">
        <f>IF($M1629&lt;$I1629,"Error",IF(AND($K1629&gt;$J1629,$M1629&gt;$K1629),"Error",IF(AND($K1629&lt;$J1629,$M1629&gt;$J1629),"Error",-1*PMT(a!$E$8/12,2*$U1629*a!$E$9,$F1629-$M1629-a!$E$4,0,1))))</f>
        <v>#N/A</v>
      </c>
      <c r="S1629" s="32">
        <f t="shared" si="271"/>
        <v>1</v>
      </c>
      <c r="T1629" s="33" t="e">
        <f t="shared" si="272"/>
        <v>#N/A</v>
      </c>
      <c r="U1629" s="33" t="e">
        <f t="shared" si="277"/>
        <v>#N/A</v>
      </c>
      <c r="V1629" s="33" t="e">
        <f t="shared" si="273"/>
        <v>#N/A</v>
      </c>
      <c r="W1629" s="124">
        <f t="shared" si="274"/>
        <v>0</v>
      </c>
    </row>
    <row r="1630" spans="9:23" x14ac:dyDescent="0.25">
      <c r="I1630" s="31">
        <v>0</v>
      </c>
      <c r="J1630" s="121">
        <f t="shared" si="278"/>
        <v>0</v>
      </c>
      <c r="K1630" s="122" t="e">
        <f>MAX(0,($F1630-0+PV(a!$E$8/12,2*$U1630*a!$E$9,$W1630,0,1)))</f>
        <v>#N/A</v>
      </c>
      <c r="L1630" s="122" t="e">
        <f t="shared" si="275"/>
        <v>#N/A</v>
      </c>
      <c r="M1630" s="114" t="e">
        <f t="shared" si="276"/>
        <v>#N/A</v>
      </c>
      <c r="N1630" s="122" t="e">
        <f>-1*PMT(a!$E$8/12,2*$U1630*a!$E$9,$F1630-a!$E$4-$I1630,0,1)</f>
        <v>#N/A</v>
      </c>
      <c r="O1630" s="123" t="e">
        <f>-1*PMT(a!$E$8/12,2*$U1630*a!$E$9,$F1630-a!$E$4-$J1630,0,1)</f>
        <v>#N/A</v>
      </c>
      <c r="P1630" s="123" t="e">
        <f t="shared" si="269"/>
        <v>#N/A</v>
      </c>
      <c r="Q1630" s="123" t="e">
        <f t="shared" si="270"/>
        <v>#N/A</v>
      </c>
      <c r="R1630" s="114" t="e">
        <f>IF($M1630&lt;$I1630,"Error",IF(AND($K1630&gt;$J1630,$M1630&gt;$K1630),"Error",IF(AND($K1630&lt;$J1630,$M1630&gt;$J1630),"Error",-1*PMT(a!$E$8/12,2*$U1630*a!$E$9,$F1630-$M1630-a!$E$4,0,1))))</f>
        <v>#N/A</v>
      </c>
      <c r="S1630" s="32">
        <f t="shared" si="271"/>
        <v>1</v>
      </c>
      <c r="T1630" s="33" t="e">
        <f t="shared" si="272"/>
        <v>#N/A</v>
      </c>
      <c r="U1630" s="33" t="e">
        <f t="shared" si="277"/>
        <v>#N/A</v>
      </c>
      <c r="V1630" s="33" t="e">
        <f t="shared" si="273"/>
        <v>#N/A</v>
      </c>
      <c r="W1630" s="124">
        <f t="shared" si="274"/>
        <v>0</v>
      </c>
    </row>
    <row r="1631" spans="9:23" x14ac:dyDescent="0.25">
      <c r="I1631" s="31">
        <v>0</v>
      </c>
      <c r="J1631" s="121">
        <f t="shared" si="278"/>
        <v>0</v>
      </c>
      <c r="K1631" s="122" t="e">
        <f>MAX(0,($F1631-0+PV(a!$E$8/12,2*$U1631*a!$E$9,$W1631,0,1)))</f>
        <v>#N/A</v>
      </c>
      <c r="L1631" s="122" t="e">
        <f t="shared" si="275"/>
        <v>#N/A</v>
      </c>
      <c r="M1631" s="114" t="e">
        <f t="shared" si="276"/>
        <v>#N/A</v>
      </c>
      <c r="N1631" s="122" t="e">
        <f>-1*PMT(a!$E$8/12,2*$U1631*a!$E$9,$F1631-a!$E$4-$I1631,0,1)</f>
        <v>#N/A</v>
      </c>
      <c r="O1631" s="123" t="e">
        <f>-1*PMT(a!$E$8/12,2*$U1631*a!$E$9,$F1631-a!$E$4-$J1631,0,1)</f>
        <v>#N/A</v>
      </c>
      <c r="P1631" s="123" t="e">
        <f t="shared" si="269"/>
        <v>#N/A</v>
      </c>
      <c r="Q1631" s="123" t="e">
        <f t="shared" si="270"/>
        <v>#N/A</v>
      </c>
      <c r="R1631" s="114" t="e">
        <f>IF($M1631&lt;$I1631,"Error",IF(AND($K1631&gt;$J1631,$M1631&gt;$K1631),"Error",IF(AND($K1631&lt;$J1631,$M1631&gt;$J1631),"Error",-1*PMT(a!$E$8/12,2*$U1631*a!$E$9,$F1631-$M1631-a!$E$4,0,1))))</f>
        <v>#N/A</v>
      </c>
      <c r="S1631" s="32">
        <f t="shared" si="271"/>
        <v>1</v>
      </c>
      <c r="T1631" s="33" t="e">
        <f t="shared" si="272"/>
        <v>#N/A</v>
      </c>
      <c r="U1631" s="33" t="e">
        <f t="shared" si="277"/>
        <v>#N/A</v>
      </c>
      <c r="V1631" s="33" t="e">
        <f t="shared" si="273"/>
        <v>#N/A</v>
      </c>
      <c r="W1631" s="124">
        <f t="shared" si="274"/>
        <v>0</v>
      </c>
    </row>
    <row r="1632" spans="9:23" x14ac:dyDescent="0.25">
      <c r="I1632" s="31">
        <v>0</v>
      </c>
      <c r="J1632" s="121">
        <f t="shared" si="278"/>
        <v>0</v>
      </c>
      <c r="K1632" s="122" t="e">
        <f>MAX(0,($F1632-0+PV(a!$E$8/12,2*$U1632*a!$E$9,$W1632,0,1)))</f>
        <v>#N/A</v>
      </c>
      <c r="L1632" s="122" t="e">
        <f t="shared" si="275"/>
        <v>#N/A</v>
      </c>
      <c r="M1632" s="114" t="e">
        <f t="shared" si="276"/>
        <v>#N/A</v>
      </c>
      <c r="N1632" s="122" t="e">
        <f>-1*PMT(a!$E$8/12,2*$U1632*a!$E$9,$F1632-a!$E$4-$I1632,0,1)</f>
        <v>#N/A</v>
      </c>
      <c r="O1632" s="123" t="e">
        <f>-1*PMT(a!$E$8/12,2*$U1632*a!$E$9,$F1632-a!$E$4-$J1632,0,1)</f>
        <v>#N/A</v>
      </c>
      <c r="P1632" s="123" t="e">
        <f t="shared" si="269"/>
        <v>#N/A</v>
      </c>
      <c r="Q1632" s="123" t="e">
        <f t="shared" si="270"/>
        <v>#N/A</v>
      </c>
      <c r="R1632" s="114" t="e">
        <f>IF($M1632&lt;$I1632,"Error",IF(AND($K1632&gt;$J1632,$M1632&gt;$K1632),"Error",IF(AND($K1632&lt;$J1632,$M1632&gt;$J1632),"Error",-1*PMT(a!$E$8/12,2*$U1632*a!$E$9,$F1632-$M1632-a!$E$4,0,1))))</f>
        <v>#N/A</v>
      </c>
      <c r="S1632" s="32">
        <f t="shared" si="271"/>
        <v>1</v>
      </c>
      <c r="T1632" s="33" t="e">
        <f t="shared" si="272"/>
        <v>#N/A</v>
      </c>
      <c r="U1632" s="33" t="e">
        <f t="shared" si="277"/>
        <v>#N/A</v>
      </c>
      <c r="V1632" s="33" t="e">
        <f t="shared" si="273"/>
        <v>#N/A</v>
      </c>
      <c r="W1632" s="124">
        <f t="shared" si="274"/>
        <v>0</v>
      </c>
    </row>
    <row r="1633" spans="9:23" x14ac:dyDescent="0.25">
      <c r="I1633" s="31">
        <v>0</v>
      </c>
      <c r="J1633" s="121">
        <f t="shared" si="278"/>
        <v>0</v>
      </c>
      <c r="K1633" s="122" t="e">
        <f>MAX(0,($F1633-0+PV(a!$E$8/12,2*$U1633*a!$E$9,$W1633,0,1)))</f>
        <v>#N/A</v>
      </c>
      <c r="L1633" s="122" t="e">
        <f t="shared" si="275"/>
        <v>#N/A</v>
      </c>
      <c r="M1633" s="114" t="e">
        <f t="shared" si="276"/>
        <v>#N/A</v>
      </c>
      <c r="N1633" s="122" t="e">
        <f>-1*PMT(a!$E$8/12,2*$U1633*a!$E$9,$F1633-a!$E$4-$I1633,0,1)</f>
        <v>#N/A</v>
      </c>
      <c r="O1633" s="123" t="e">
        <f>-1*PMT(a!$E$8/12,2*$U1633*a!$E$9,$F1633-a!$E$4-$J1633,0,1)</f>
        <v>#N/A</v>
      </c>
      <c r="P1633" s="123" t="e">
        <f t="shared" si="269"/>
        <v>#N/A</v>
      </c>
      <c r="Q1633" s="123" t="e">
        <f t="shared" si="270"/>
        <v>#N/A</v>
      </c>
      <c r="R1633" s="114" t="e">
        <f>IF($M1633&lt;$I1633,"Error",IF(AND($K1633&gt;$J1633,$M1633&gt;$K1633),"Error",IF(AND($K1633&lt;$J1633,$M1633&gt;$J1633),"Error",-1*PMT(a!$E$8/12,2*$U1633*a!$E$9,$F1633-$M1633-a!$E$4,0,1))))</f>
        <v>#N/A</v>
      </c>
      <c r="S1633" s="32">
        <f t="shared" si="271"/>
        <v>1</v>
      </c>
      <c r="T1633" s="33" t="e">
        <f t="shared" si="272"/>
        <v>#N/A</v>
      </c>
      <c r="U1633" s="33" t="e">
        <f t="shared" si="277"/>
        <v>#N/A</v>
      </c>
      <c r="V1633" s="33" t="e">
        <f t="shared" si="273"/>
        <v>#N/A</v>
      </c>
      <c r="W1633" s="124">
        <f t="shared" si="274"/>
        <v>0</v>
      </c>
    </row>
    <row r="1634" spans="9:23" x14ac:dyDescent="0.25">
      <c r="I1634" s="31">
        <v>0</v>
      </c>
      <c r="J1634" s="121">
        <f t="shared" si="278"/>
        <v>0</v>
      </c>
      <c r="K1634" s="122" t="e">
        <f>MAX(0,($F1634-0+PV(a!$E$8/12,2*$U1634*a!$E$9,$W1634,0,1)))</f>
        <v>#N/A</v>
      </c>
      <c r="L1634" s="122" t="e">
        <f t="shared" si="275"/>
        <v>#N/A</v>
      </c>
      <c r="M1634" s="114" t="e">
        <f t="shared" si="276"/>
        <v>#N/A</v>
      </c>
      <c r="N1634" s="122" t="e">
        <f>-1*PMT(a!$E$8/12,2*$U1634*a!$E$9,$F1634-a!$E$4-$I1634,0,1)</f>
        <v>#N/A</v>
      </c>
      <c r="O1634" s="123" t="e">
        <f>-1*PMT(a!$E$8/12,2*$U1634*a!$E$9,$F1634-a!$E$4-$J1634,0,1)</f>
        <v>#N/A</v>
      </c>
      <c r="P1634" s="123" t="e">
        <f t="shared" si="269"/>
        <v>#N/A</v>
      </c>
      <c r="Q1634" s="123" t="e">
        <f t="shared" si="270"/>
        <v>#N/A</v>
      </c>
      <c r="R1634" s="114" t="e">
        <f>IF($M1634&lt;$I1634,"Error",IF(AND($K1634&gt;$J1634,$M1634&gt;$K1634),"Error",IF(AND($K1634&lt;$J1634,$M1634&gt;$J1634),"Error",-1*PMT(a!$E$8/12,2*$U1634*a!$E$9,$F1634-$M1634-a!$E$4,0,1))))</f>
        <v>#N/A</v>
      </c>
      <c r="S1634" s="32">
        <f t="shared" si="271"/>
        <v>1</v>
      </c>
      <c r="T1634" s="33" t="e">
        <f t="shared" si="272"/>
        <v>#N/A</v>
      </c>
      <c r="U1634" s="33" t="e">
        <f t="shared" si="277"/>
        <v>#N/A</v>
      </c>
      <c r="V1634" s="33" t="e">
        <f t="shared" si="273"/>
        <v>#N/A</v>
      </c>
      <c r="W1634" s="124">
        <f t="shared" si="274"/>
        <v>0</v>
      </c>
    </row>
    <row r="1635" spans="9:23" x14ac:dyDescent="0.25">
      <c r="I1635" s="31">
        <v>0</v>
      </c>
      <c r="J1635" s="121">
        <f t="shared" si="278"/>
        <v>0</v>
      </c>
      <c r="K1635" s="122" t="e">
        <f>MAX(0,($F1635-0+PV(a!$E$8/12,2*$U1635*a!$E$9,$W1635,0,1)))</f>
        <v>#N/A</v>
      </c>
      <c r="L1635" s="122" t="e">
        <f t="shared" si="275"/>
        <v>#N/A</v>
      </c>
      <c r="M1635" s="114" t="e">
        <f t="shared" si="276"/>
        <v>#N/A</v>
      </c>
      <c r="N1635" s="122" t="e">
        <f>-1*PMT(a!$E$8/12,2*$U1635*a!$E$9,$F1635-a!$E$4-$I1635,0,1)</f>
        <v>#N/A</v>
      </c>
      <c r="O1635" s="123" t="e">
        <f>-1*PMT(a!$E$8/12,2*$U1635*a!$E$9,$F1635-a!$E$4-$J1635,0,1)</f>
        <v>#N/A</v>
      </c>
      <c r="P1635" s="123" t="e">
        <f t="shared" si="269"/>
        <v>#N/A</v>
      </c>
      <c r="Q1635" s="123" t="e">
        <f t="shared" si="270"/>
        <v>#N/A</v>
      </c>
      <c r="R1635" s="114" t="e">
        <f>IF($M1635&lt;$I1635,"Error",IF(AND($K1635&gt;$J1635,$M1635&gt;$K1635),"Error",IF(AND($K1635&lt;$J1635,$M1635&gt;$J1635),"Error",-1*PMT(a!$E$8/12,2*$U1635*a!$E$9,$F1635-$M1635-a!$E$4,0,1))))</f>
        <v>#N/A</v>
      </c>
      <c r="S1635" s="32">
        <f t="shared" si="271"/>
        <v>1</v>
      </c>
      <c r="T1635" s="33" t="e">
        <f t="shared" si="272"/>
        <v>#N/A</v>
      </c>
      <c r="U1635" s="33" t="e">
        <f t="shared" si="277"/>
        <v>#N/A</v>
      </c>
      <c r="V1635" s="33" t="e">
        <f t="shared" si="273"/>
        <v>#N/A</v>
      </c>
      <c r="W1635" s="124">
        <f t="shared" si="274"/>
        <v>0</v>
      </c>
    </row>
    <row r="1636" spans="9:23" x14ac:dyDescent="0.25">
      <c r="I1636" s="31">
        <v>0</v>
      </c>
      <c r="J1636" s="121">
        <f t="shared" si="278"/>
        <v>0</v>
      </c>
      <c r="K1636" s="122" t="e">
        <f>MAX(0,($F1636-0+PV(a!$E$8/12,2*$U1636*a!$E$9,$W1636,0,1)))</f>
        <v>#N/A</v>
      </c>
      <c r="L1636" s="122" t="e">
        <f t="shared" si="275"/>
        <v>#N/A</v>
      </c>
      <c r="M1636" s="114" t="e">
        <f t="shared" si="276"/>
        <v>#N/A</v>
      </c>
      <c r="N1636" s="122" t="e">
        <f>-1*PMT(a!$E$8/12,2*$U1636*a!$E$9,$F1636-a!$E$4-$I1636,0,1)</f>
        <v>#N/A</v>
      </c>
      <c r="O1636" s="123" t="e">
        <f>-1*PMT(a!$E$8/12,2*$U1636*a!$E$9,$F1636-a!$E$4-$J1636,0,1)</f>
        <v>#N/A</v>
      </c>
      <c r="P1636" s="123" t="e">
        <f t="shared" si="269"/>
        <v>#N/A</v>
      </c>
      <c r="Q1636" s="123" t="e">
        <f t="shared" si="270"/>
        <v>#N/A</v>
      </c>
      <c r="R1636" s="114" t="e">
        <f>IF($M1636&lt;$I1636,"Error",IF(AND($K1636&gt;$J1636,$M1636&gt;$K1636),"Error",IF(AND($K1636&lt;$J1636,$M1636&gt;$J1636),"Error",-1*PMT(a!$E$8/12,2*$U1636*a!$E$9,$F1636-$M1636-a!$E$4,0,1))))</f>
        <v>#N/A</v>
      </c>
      <c r="S1636" s="32">
        <f t="shared" si="271"/>
        <v>1</v>
      </c>
      <c r="T1636" s="33" t="e">
        <f t="shared" si="272"/>
        <v>#N/A</v>
      </c>
      <c r="U1636" s="33" t="e">
        <f t="shared" si="277"/>
        <v>#N/A</v>
      </c>
      <c r="V1636" s="33" t="e">
        <f t="shared" si="273"/>
        <v>#N/A</v>
      </c>
      <c r="W1636" s="124">
        <f t="shared" si="274"/>
        <v>0</v>
      </c>
    </row>
    <row r="1637" spans="9:23" x14ac:dyDescent="0.25">
      <c r="I1637" s="31">
        <v>0</v>
      </c>
      <c r="J1637" s="121">
        <f t="shared" si="278"/>
        <v>0</v>
      </c>
      <c r="K1637" s="122" t="e">
        <f>MAX(0,($F1637-0+PV(a!$E$8/12,2*$U1637*a!$E$9,$W1637,0,1)))</f>
        <v>#N/A</v>
      </c>
      <c r="L1637" s="122" t="e">
        <f t="shared" si="275"/>
        <v>#N/A</v>
      </c>
      <c r="M1637" s="114" t="e">
        <f t="shared" si="276"/>
        <v>#N/A</v>
      </c>
      <c r="N1637" s="122" t="e">
        <f>-1*PMT(a!$E$8/12,2*$U1637*a!$E$9,$F1637-a!$E$4-$I1637,0,1)</f>
        <v>#N/A</v>
      </c>
      <c r="O1637" s="123" t="e">
        <f>-1*PMT(a!$E$8/12,2*$U1637*a!$E$9,$F1637-a!$E$4-$J1637,0,1)</f>
        <v>#N/A</v>
      </c>
      <c r="P1637" s="123" t="e">
        <f t="shared" si="269"/>
        <v>#N/A</v>
      </c>
      <c r="Q1637" s="123" t="e">
        <f t="shared" si="270"/>
        <v>#N/A</v>
      </c>
      <c r="R1637" s="114" t="e">
        <f>IF($M1637&lt;$I1637,"Error",IF(AND($K1637&gt;$J1637,$M1637&gt;$K1637),"Error",IF(AND($K1637&lt;$J1637,$M1637&gt;$J1637),"Error",-1*PMT(a!$E$8/12,2*$U1637*a!$E$9,$F1637-$M1637-a!$E$4,0,1))))</f>
        <v>#N/A</v>
      </c>
      <c r="S1637" s="32">
        <f t="shared" si="271"/>
        <v>1</v>
      </c>
      <c r="T1637" s="33" t="e">
        <f t="shared" si="272"/>
        <v>#N/A</v>
      </c>
      <c r="U1637" s="33" t="e">
        <f t="shared" si="277"/>
        <v>#N/A</v>
      </c>
      <c r="V1637" s="33" t="e">
        <f t="shared" si="273"/>
        <v>#N/A</v>
      </c>
      <c r="W1637" s="124">
        <f t="shared" si="274"/>
        <v>0</v>
      </c>
    </row>
    <row r="1638" spans="9:23" x14ac:dyDescent="0.25">
      <c r="I1638" s="31">
        <v>0</v>
      </c>
      <c r="J1638" s="121">
        <f t="shared" si="278"/>
        <v>0</v>
      </c>
      <c r="K1638" s="122" t="e">
        <f>MAX(0,($F1638-0+PV(a!$E$8/12,2*$U1638*a!$E$9,$W1638,0,1)))</f>
        <v>#N/A</v>
      </c>
      <c r="L1638" s="122" t="e">
        <f t="shared" si="275"/>
        <v>#N/A</v>
      </c>
      <c r="M1638" s="114" t="e">
        <f t="shared" si="276"/>
        <v>#N/A</v>
      </c>
      <c r="N1638" s="122" t="e">
        <f>-1*PMT(a!$E$8/12,2*$U1638*a!$E$9,$F1638-a!$E$4-$I1638,0,1)</f>
        <v>#N/A</v>
      </c>
      <c r="O1638" s="123" t="e">
        <f>-1*PMT(a!$E$8/12,2*$U1638*a!$E$9,$F1638-a!$E$4-$J1638,0,1)</f>
        <v>#N/A</v>
      </c>
      <c r="P1638" s="123" t="e">
        <f t="shared" si="269"/>
        <v>#N/A</v>
      </c>
      <c r="Q1638" s="123" t="e">
        <f t="shared" si="270"/>
        <v>#N/A</v>
      </c>
      <c r="R1638" s="114" t="e">
        <f>IF($M1638&lt;$I1638,"Error",IF(AND($K1638&gt;$J1638,$M1638&gt;$K1638),"Error",IF(AND($K1638&lt;$J1638,$M1638&gt;$J1638),"Error",-1*PMT(a!$E$8/12,2*$U1638*a!$E$9,$F1638-$M1638-a!$E$4,0,1))))</f>
        <v>#N/A</v>
      </c>
      <c r="S1638" s="32">
        <f t="shared" si="271"/>
        <v>1</v>
      </c>
      <c r="T1638" s="33" t="e">
        <f t="shared" si="272"/>
        <v>#N/A</v>
      </c>
      <c r="U1638" s="33" t="e">
        <f t="shared" si="277"/>
        <v>#N/A</v>
      </c>
      <c r="V1638" s="33" t="e">
        <f t="shared" si="273"/>
        <v>#N/A</v>
      </c>
      <c r="W1638" s="124">
        <f t="shared" si="274"/>
        <v>0</v>
      </c>
    </row>
    <row r="1639" spans="9:23" x14ac:dyDescent="0.25">
      <c r="I1639" s="31">
        <v>0</v>
      </c>
      <c r="J1639" s="121">
        <f t="shared" si="278"/>
        <v>0</v>
      </c>
      <c r="K1639" s="122" t="e">
        <f>MAX(0,($F1639-0+PV(a!$E$8/12,2*$U1639*a!$E$9,$W1639,0,1)))</f>
        <v>#N/A</v>
      </c>
      <c r="L1639" s="122" t="e">
        <f t="shared" si="275"/>
        <v>#N/A</v>
      </c>
      <c r="M1639" s="114" t="e">
        <f t="shared" si="276"/>
        <v>#N/A</v>
      </c>
      <c r="N1639" s="122" t="e">
        <f>-1*PMT(a!$E$8/12,2*$U1639*a!$E$9,$F1639-a!$E$4-$I1639,0,1)</f>
        <v>#N/A</v>
      </c>
      <c r="O1639" s="123" t="e">
        <f>-1*PMT(a!$E$8/12,2*$U1639*a!$E$9,$F1639-a!$E$4-$J1639,0,1)</f>
        <v>#N/A</v>
      </c>
      <c r="P1639" s="123" t="e">
        <f t="shared" si="269"/>
        <v>#N/A</v>
      </c>
      <c r="Q1639" s="123" t="e">
        <f t="shared" si="270"/>
        <v>#N/A</v>
      </c>
      <c r="R1639" s="114" t="e">
        <f>IF($M1639&lt;$I1639,"Error",IF(AND($K1639&gt;$J1639,$M1639&gt;$K1639),"Error",IF(AND($K1639&lt;$J1639,$M1639&gt;$J1639),"Error",-1*PMT(a!$E$8/12,2*$U1639*a!$E$9,$F1639-$M1639-a!$E$4,0,1))))</f>
        <v>#N/A</v>
      </c>
      <c r="S1639" s="32">
        <f t="shared" si="271"/>
        <v>1</v>
      </c>
      <c r="T1639" s="33" t="e">
        <f t="shared" si="272"/>
        <v>#N/A</v>
      </c>
      <c r="U1639" s="33" t="e">
        <f t="shared" si="277"/>
        <v>#N/A</v>
      </c>
      <c r="V1639" s="33" t="e">
        <f t="shared" si="273"/>
        <v>#N/A</v>
      </c>
      <c r="W1639" s="124">
        <f t="shared" si="274"/>
        <v>0</v>
      </c>
    </row>
    <row r="1640" spans="9:23" x14ac:dyDescent="0.25">
      <c r="I1640" s="31">
        <v>0</v>
      </c>
      <c r="J1640" s="121">
        <f t="shared" si="278"/>
        <v>0</v>
      </c>
      <c r="K1640" s="122" t="e">
        <f>MAX(0,($F1640-0+PV(a!$E$8/12,2*$U1640*a!$E$9,$W1640,0,1)))</f>
        <v>#N/A</v>
      </c>
      <c r="L1640" s="122" t="e">
        <f t="shared" si="275"/>
        <v>#N/A</v>
      </c>
      <c r="M1640" s="114" t="e">
        <f t="shared" si="276"/>
        <v>#N/A</v>
      </c>
      <c r="N1640" s="122" t="e">
        <f>-1*PMT(a!$E$8/12,2*$U1640*a!$E$9,$F1640-a!$E$4-$I1640,0,1)</f>
        <v>#N/A</v>
      </c>
      <c r="O1640" s="123" t="e">
        <f>-1*PMT(a!$E$8/12,2*$U1640*a!$E$9,$F1640-a!$E$4-$J1640,0,1)</f>
        <v>#N/A</v>
      </c>
      <c r="P1640" s="123" t="e">
        <f t="shared" si="269"/>
        <v>#N/A</v>
      </c>
      <c r="Q1640" s="123" t="e">
        <f t="shared" si="270"/>
        <v>#N/A</v>
      </c>
      <c r="R1640" s="114" t="e">
        <f>IF($M1640&lt;$I1640,"Error",IF(AND($K1640&gt;$J1640,$M1640&gt;$K1640),"Error",IF(AND($K1640&lt;$J1640,$M1640&gt;$J1640),"Error",-1*PMT(a!$E$8/12,2*$U1640*a!$E$9,$F1640-$M1640-a!$E$4,0,1))))</f>
        <v>#N/A</v>
      </c>
      <c r="S1640" s="32">
        <f t="shared" si="271"/>
        <v>1</v>
      </c>
      <c r="T1640" s="33" t="e">
        <f t="shared" si="272"/>
        <v>#N/A</v>
      </c>
      <c r="U1640" s="33" t="e">
        <f t="shared" si="277"/>
        <v>#N/A</v>
      </c>
      <c r="V1640" s="33" t="e">
        <f t="shared" si="273"/>
        <v>#N/A</v>
      </c>
      <c r="W1640" s="124">
        <f t="shared" si="274"/>
        <v>0</v>
      </c>
    </row>
    <row r="1641" spans="9:23" x14ac:dyDescent="0.25">
      <c r="I1641" s="31">
        <v>0</v>
      </c>
      <c r="J1641" s="121">
        <f t="shared" si="278"/>
        <v>0</v>
      </c>
      <c r="K1641" s="122" t="e">
        <f>MAX(0,($F1641-0+PV(a!$E$8/12,2*$U1641*a!$E$9,$W1641,0,1)))</f>
        <v>#N/A</v>
      </c>
      <c r="L1641" s="122" t="e">
        <f t="shared" si="275"/>
        <v>#N/A</v>
      </c>
      <c r="M1641" s="114" t="e">
        <f t="shared" si="276"/>
        <v>#N/A</v>
      </c>
      <c r="N1641" s="122" t="e">
        <f>-1*PMT(a!$E$8/12,2*$U1641*a!$E$9,$F1641-a!$E$4-$I1641,0,1)</f>
        <v>#N/A</v>
      </c>
      <c r="O1641" s="123" t="e">
        <f>-1*PMT(a!$E$8/12,2*$U1641*a!$E$9,$F1641-a!$E$4-$J1641,0,1)</f>
        <v>#N/A</v>
      </c>
      <c r="P1641" s="123" t="e">
        <f t="shared" si="269"/>
        <v>#N/A</v>
      </c>
      <c r="Q1641" s="123" t="e">
        <f t="shared" si="270"/>
        <v>#N/A</v>
      </c>
      <c r="R1641" s="114" t="e">
        <f>IF($M1641&lt;$I1641,"Error",IF(AND($K1641&gt;$J1641,$M1641&gt;$K1641),"Error",IF(AND($K1641&lt;$J1641,$M1641&gt;$J1641),"Error",-1*PMT(a!$E$8/12,2*$U1641*a!$E$9,$F1641-$M1641-a!$E$4,0,1))))</f>
        <v>#N/A</v>
      </c>
      <c r="S1641" s="32">
        <f t="shared" si="271"/>
        <v>1</v>
      </c>
      <c r="T1641" s="33" t="e">
        <f t="shared" si="272"/>
        <v>#N/A</v>
      </c>
      <c r="U1641" s="33" t="e">
        <f t="shared" si="277"/>
        <v>#N/A</v>
      </c>
      <c r="V1641" s="33" t="e">
        <f t="shared" si="273"/>
        <v>#N/A</v>
      </c>
      <c r="W1641" s="124">
        <f t="shared" si="274"/>
        <v>0</v>
      </c>
    </row>
    <row r="1642" spans="9:23" x14ac:dyDescent="0.25">
      <c r="I1642" s="31">
        <v>0</v>
      </c>
      <c r="J1642" s="121">
        <f t="shared" si="278"/>
        <v>0</v>
      </c>
      <c r="K1642" s="122" t="e">
        <f>MAX(0,($F1642-0+PV(a!$E$8/12,2*$U1642*a!$E$9,$W1642,0,1)))</f>
        <v>#N/A</v>
      </c>
      <c r="L1642" s="122" t="e">
        <f t="shared" si="275"/>
        <v>#N/A</v>
      </c>
      <c r="M1642" s="114" t="e">
        <f t="shared" si="276"/>
        <v>#N/A</v>
      </c>
      <c r="N1642" s="122" t="e">
        <f>-1*PMT(a!$E$8/12,2*$U1642*a!$E$9,$F1642-a!$E$4-$I1642,0,1)</f>
        <v>#N/A</v>
      </c>
      <c r="O1642" s="123" t="e">
        <f>-1*PMT(a!$E$8/12,2*$U1642*a!$E$9,$F1642-a!$E$4-$J1642,0,1)</f>
        <v>#N/A</v>
      </c>
      <c r="P1642" s="123" t="e">
        <f t="shared" si="269"/>
        <v>#N/A</v>
      </c>
      <c r="Q1642" s="123" t="e">
        <f t="shared" si="270"/>
        <v>#N/A</v>
      </c>
      <c r="R1642" s="114" t="e">
        <f>IF($M1642&lt;$I1642,"Error",IF(AND($K1642&gt;$J1642,$M1642&gt;$K1642),"Error",IF(AND($K1642&lt;$J1642,$M1642&gt;$J1642),"Error",-1*PMT(a!$E$8/12,2*$U1642*a!$E$9,$F1642-$M1642-a!$E$4,0,1))))</f>
        <v>#N/A</v>
      </c>
      <c r="S1642" s="32">
        <f t="shared" si="271"/>
        <v>1</v>
      </c>
      <c r="T1642" s="33" t="e">
        <f t="shared" si="272"/>
        <v>#N/A</v>
      </c>
      <c r="U1642" s="33" t="e">
        <f t="shared" si="277"/>
        <v>#N/A</v>
      </c>
      <c r="V1642" s="33" t="e">
        <f t="shared" si="273"/>
        <v>#N/A</v>
      </c>
      <c r="W1642" s="124">
        <f t="shared" si="274"/>
        <v>0</v>
      </c>
    </row>
    <row r="1643" spans="9:23" x14ac:dyDescent="0.25">
      <c r="I1643" s="31">
        <v>0</v>
      </c>
      <c r="J1643" s="121">
        <f t="shared" si="278"/>
        <v>0</v>
      </c>
      <c r="K1643" s="122" t="e">
        <f>MAX(0,($F1643-0+PV(a!$E$8/12,2*$U1643*a!$E$9,$W1643,0,1)))</f>
        <v>#N/A</v>
      </c>
      <c r="L1643" s="122" t="e">
        <f t="shared" si="275"/>
        <v>#N/A</v>
      </c>
      <c r="M1643" s="114" t="e">
        <f t="shared" si="276"/>
        <v>#N/A</v>
      </c>
      <c r="N1643" s="122" t="e">
        <f>-1*PMT(a!$E$8/12,2*$U1643*a!$E$9,$F1643-a!$E$4-$I1643,0,1)</f>
        <v>#N/A</v>
      </c>
      <c r="O1643" s="123" t="e">
        <f>-1*PMT(a!$E$8/12,2*$U1643*a!$E$9,$F1643-a!$E$4-$J1643,0,1)</f>
        <v>#N/A</v>
      </c>
      <c r="P1643" s="123" t="e">
        <f t="shared" si="269"/>
        <v>#N/A</v>
      </c>
      <c r="Q1643" s="123" t="e">
        <f t="shared" si="270"/>
        <v>#N/A</v>
      </c>
      <c r="R1643" s="114" t="e">
        <f>IF($M1643&lt;$I1643,"Error",IF(AND($K1643&gt;$J1643,$M1643&gt;$K1643),"Error",IF(AND($K1643&lt;$J1643,$M1643&gt;$J1643),"Error",-1*PMT(a!$E$8/12,2*$U1643*a!$E$9,$F1643-$M1643-a!$E$4,0,1))))</f>
        <v>#N/A</v>
      </c>
      <c r="S1643" s="32">
        <f t="shared" si="271"/>
        <v>1</v>
      </c>
      <c r="T1643" s="33" t="e">
        <f t="shared" si="272"/>
        <v>#N/A</v>
      </c>
      <c r="U1643" s="33" t="e">
        <f t="shared" si="277"/>
        <v>#N/A</v>
      </c>
      <c r="V1643" s="33" t="e">
        <f t="shared" si="273"/>
        <v>#N/A</v>
      </c>
      <c r="W1643" s="124">
        <f t="shared" si="274"/>
        <v>0</v>
      </c>
    </row>
    <row r="1644" spans="9:23" x14ac:dyDescent="0.25">
      <c r="I1644" s="31">
        <v>0</v>
      </c>
      <c r="J1644" s="121">
        <f t="shared" si="278"/>
        <v>0</v>
      </c>
      <c r="K1644" s="122" t="e">
        <f>MAX(0,($F1644-0+PV(a!$E$8/12,2*$U1644*a!$E$9,$W1644,0,1)))</f>
        <v>#N/A</v>
      </c>
      <c r="L1644" s="122" t="e">
        <f t="shared" si="275"/>
        <v>#N/A</v>
      </c>
      <c r="M1644" s="114" t="e">
        <f t="shared" si="276"/>
        <v>#N/A</v>
      </c>
      <c r="N1644" s="122" t="e">
        <f>-1*PMT(a!$E$8/12,2*$U1644*a!$E$9,$F1644-a!$E$4-$I1644,0,1)</f>
        <v>#N/A</v>
      </c>
      <c r="O1644" s="123" t="e">
        <f>-1*PMT(a!$E$8/12,2*$U1644*a!$E$9,$F1644-a!$E$4-$J1644,0,1)</f>
        <v>#N/A</v>
      </c>
      <c r="P1644" s="123" t="e">
        <f t="shared" si="269"/>
        <v>#N/A</v>
      </c>
      <c r="Q1644" s="123" t="e">
        <f t="shared" si="270"/>
        <v>#N/A</v>
      </c>
      <c r="R1644" s="114" t="e">
        <f>IF($M1644&lt;$I1644,"Error",IF(AND($K1644&gt;$J1644,$M1644&gt;$K1644),"Error",IF(AND($K1644&lt;$J1644,$M1644&gt;$J1644),"Error",-1*PMT(a!$E$8/12,2*$U1644*a!$E$9,$F1644-$M1644-a!$E$4,0,1))))</f>
        <v>#N/A</v>
      </c>
      <c r="S1644" s="32">
        <f t="shared" si="271"/>
        <v>1</v>
      </c>
      <c r="T1644" s="33" t="e">
        <f t="shared" si="272"/>
        <v>#N/A</v>
      </c>
      <c r="U1644" s="33" t="e">
        <f t="shared" si="277"/>
        <v>#N/A</v>
      </c>
      <c r="V1644" s="33" t="e">
        <f t="shared" si="273"/>
        <v>#N/A</v>
      </c>
      <c r="W1644" s="124">
        <f t="shared" si="274"/>
        <v>0</v>
      </c>
    </row>
    <row r="1645" spans="9:23" x14ac:dyDescent="0.25">
      <c r="I1645" s="31">
        <v>0</v>
      </c>
      <c r="J1645" s="121">
        <f t="shared" si="278"/>
        <v>0</v>
      </c>
      <c r="K1645" s="122" t="e">
        <f>MAX(0,($F1645-0+PV(a!$E$8/12,2*$U1645*a!$E$9,$W1645,0,1)))</f>
        <v>#N/A</v>
      </c>
      <c r="L1645" s="122" t="e">
        <f t="shared" si="275"/>
        <v>#N/A</v>
      </c>
      <c r="M1645" s="114" t="e">
        <f t="shared" si="276"/>
        <v>#N/A</v>
      </c>
      <c r="N1645" s="122" t="e">
        <f>-1*PMT(a!$E$8/12,2*$U1645*a!$E$9,$F1645-a!$E$4-$I1645,0,1)</f>
        <v>#N/A</v>
      </c>
      <c r="O1645" s="123" t="e">
        <f>-1*PMT(a!$E$8/12,2*$U1645*a!$E$9,$F1645-a!$E$4-$J1645,0,1)</f>
        <v>#N/A</v>
      </c>
      <c r="P1645" s="123" t="e">
        <f t="shared" si="269"/>
        <v>#N/A</v>
      </c>
      <c r="Q1645" s="123" t="e">
        <f t="shared" si="270"/>
        <v>#N/A</v>
      </c>
      <c r="R1645" s="114" t="e">
        <f>IF($M1645&lt;$I1645,"Error",IF(AND($K1645&gt;$J1645,$M1645&gt;$K1645),"Error",IF(AND($K1645&lt;$J1645,$M1645&gt;$J1645),"Error",-1*PMT(a!$E$8/12,2*$U1645*a!$E$9,$F1645-$M1645-a!$E$4,0,1))))</f>
        <v>#N/A</v>
      </c>
      <c r="S1645" s="32">
        <f t="shared" si="271"/>
        <v>1</v>
      </c>
      <c r="T1645" s="33" t="e">
        <f t="shared" si="272"/>
        <v>#N/A</v>
      </c>
      <c r="U1645" s="33" t="e">
        <f t="shared" si="277"/>
        <v>#N/A</v>
      </c>
      <c r="V1645" s="33" t="e">
        <f t="shared" si="273"/>
        <v>#N/A</v>
      </c>
      <c r="W1645" s="124">
        <f t="shared" si="274"/>
        <v>0</v>
      </c>
    </row>
    <row r="1646" spans="9:23" x14ac:dyDescent="0.25">
      <c r="I1646" s="31">
        <v>0</v>
      </c>
      <c r="J1646" s="121">
        <f t="shared" si="278"/>
        <v>0</v>
      </c>
      <c r="K1646" s="122" t="e">
        <f>MAX(0,($F1646-0+PV(a!$E$8/12,2*$U1646*a!$E$9,$W1646,0,1)))</f>
        <v>#N/A</v>
      </c>
      <c r="L1646" s="122" t="e">
        <f t="shared" si="275"/>
        <v>#N/A</v>
      </c>
      <c r="M1646" s="114" t="e">
        <f t="shared" si="276"/>
        <v>#N/A</v>
      </c>
      <c r="N1646" s="122" t="e">
        <f>-1*PMT(a!$E$8/12,2*$U1646*a!$E$9,$F1646-a!$E$4-$I1646,0,1)</f>
        <v>#N/A</v>
      </c>
      <c r="O1646" s="123" t="e">
        <f>-1*PMT(a!$E$8/12,2*$U1646*a!$E$9,$F1646-a!$E$4-$J1646,0,1)</f>
        <v>#N/A</v>
      </c>
      <c r="P1646" s="123" t="e">
        <f t="shared" si="269"/>
        <v>#N/A</v>
      </c>
      <c r="Q1646" s="123" t="e">
        <f t="shared" si="270"/>
        <v>#N/A</v>
      </c>
      <c r="R1646" s="114" t="e">
        <f>IF($M1646&lt;$I1646,"Error",IF(AND($K1646&gt;$J1646,$M1646&gt;$K1646),"Error",IF(AND($K1646&lt;$J1646,$M1646&gt;$J1646),"Error",-1*PMT(a!$E$8/12,2*$U1646*a!$E$9,$F1646-$M1646-a!$E$4,0,1))))</f>
        <v>#N/A</v>
      </c>
      <c r="S1646" s="32">
        <f t="shared" si="271"/>
        <v>1</v>
      </c>
      <c r="T1646" s="33" t="e">
        <f t="shared" si="272"/>
        <v>#N/A</v>
      </c>
      <c r="U1646" s="33" t="e">
        <f t="shared" si="277"/>
        <v>#N/A</v>
      </c>
      <c r="V1646" s="33" t="e">
        <f t="shared" si="273"/>
        <v>#N/A</v>
      </c>
      <c r="W1646" s="124">
        <f t="shared" si="274"/>
        <v>0</v>
      </c>
    </row>
    <row r="1647" spans="9:23" x14ac:dyDescent="0.25">
      <c r="I1647" s="31">
        <v>0</v>
      </c>
      <c r="J1647" s="121">
        <f t="shared" si="278"/>
        <v>0</v>
      </c>
      <c r="K1647" s="122" t="e">
        <f>MAX(0,($F1647-0+PV(a!$E$8/12,2*$U1647*a!$E$9,$W1647,0,1)))</f>
        <v>#N/A</v>
      </c>
      <c r="L1647" s="122" t="e">
        <f t="shared" si="275"/>
        <v>#N/A</v>
      </c>
      <c r="M1647" s="114" t="e">
        <f t="shared" si="276"/>
        <v>#N/A</v>
      </c>
      <c r="N1647" s="122" t="e">
        <f>-1*PMT(a!$E$8/12,2*$U1647*a!$E$9,$F1647-a!$E$4-$I1647,0,1)</f>
        <v>#N/A</v>
      </c>
      <c r="O1647" s="123" t="e">
        <f>-1*PMT(a!$E$8/12,2*$U1647*a!$E$9,$F1647-a!$E$4-$J1647,0,1)</f>
        <v>#N/A</v>
      </c>
      <c r="P1647" s="123" t="e">
        <f t="shared" si="269"/>
        <v>#N/A</v>
      </c>
      <c r="Q1647" s="123" t="e">
        <f t="shared" si="270"/>
        <v>#N/A</v>
      </c>
      <c r="R1647" s="114" t="e">
        <f>IF($M1647&lt;$I1647,"Error",IF(AND($K1647&gt;$J1647,$M1647&gt;$K1647),"Error",IF(AND($K1647&lt;$J1647,$M1647&gt;$J1647),"Error",-1*PMT(a!$E$8/12,2*$U1647*a!$E$9,$F1647-$M1647-a!$E$4,0,1))))</f>
        <v>#N/A</v>
      </c>
      <c r="S1647" s="32">
        <f t="shared" si="271"/>
        <v>1</v>
      </c>
      <c r="T1647" s="33" t="e">
        <f t="shared" si="272"/>
        <v>#N/A</v>
      </c>
      <c r="U1647" s="33" t="e">
        <f t="shared" si="277"/>
        <v>#N/A</v>
      </c>
      <c r="V1647" s="33" t="e">
        <f t="shared" si="273"/>
        <v>#N/A</v>
      </c>
      <c r="W1647" s="124">
        <f t="shared" si="274"/>
        <v>0</v>
      </c>
    </row>
    <row r="1648" spans="9:23" x14ac:dyDescent="0.25">
      <c r="I1648" s="31">
        <v>0</v>
      </c>
      <c r="J1648" s="121">
        <f t="shared" si="278"/>
        <v>0</v>
      </c>
      <c r="K1648" s="122" t="e">
        <f>MAX(0,($F1648-0+PV(a!$E$8/12,2*$U1648*a!$E$9,$W1648,0,1)))</f>
        <v>#N/A</v>
      </c>
      <c r="L1648" s="122" t="e">
        <f t="shared" si="275"/>
        <v>#N/A</v>
      </c>
      <c r="M1648" s="114" t="e">
        <f t="shared" si="276"/>
        <v>#N/A</v>
      </c>
      <c r="N1648" s="122" t="e">
        <f>-1*PMT(a!$E$8/12,2*$U1648*a!$E$9,$F1648-a!$E$4-$I1648,0,1)</f>
        <v>#N/A</v>
      </c>
      <c r="O1648" s="123" t="e">
        <f>-1*PMT(a!$E$8/12,2*$U1648*a!$E$9,$F1648-a!$E$4-$J1648,0,1)</f>
        <v>#N/A</v>
      </c>
      <c r="P1648" s="123" t="e">
        <f t="shared" si="269"/>
        <v>#N/A</v>
      </c>
      <c r="Q1648" s="123" t="e">
        <f t="shared" si="270"/>
        <v>#N/A</v>
      </c>
      <c r="R1648" s="114" t="e">
        <f>IF($M1648&lt;$I1648,"Error",IF(AND($K1648&gt;$J1648,$M1648&gt;$K1648),"Error",IF(AND($K1648&lt;$J1648,$M1648&gt;$J1648),"Error",-1*PMT(a!$E$8/12,2*$U1648*a!$E$9,$F1648-$M1648-a!$E$4,0,1))))</f>
        <v>#N/A</v>
      </c>
      <c r="S1648" s="32">
        <f t="shared" si="271"/>
        <v>1</v>
      </c>
      <c r="T1648" s="33" t="e">
        <f t="shared" si="272"/>
        <v>#N/A</v>
      </c>
      <c r="U1648" s="33" t="e">
        <f t="shared" si="277"/>
        <v>#N/A</v>
      </c>
      <c r="V1648" s="33" t="e">
        <f t="shared" si="273"/>
        <v>#N/A</v>
      </c>
      <c r="W1648" s="124">
        <f t="shared" si="274"/>
        <v>0</v>
      </c>
    </row>
    <row r="1649" spans="9:23" x14ac:dyDescent="0.25">
      <c r="I1649" s="31">
        <v>0</v>
      </c>
      <c r="J1649" s="121">
        <f t="shared" si="278"/>
        <v>0</v>
      </c>
      <c r="K1649" s="122" t="e">
        <f>MAX(0,($F1649-0+PV(a!$E$8/12,2*$U1649*a!$E$9,$W1649,0,1)))</f>
        <v>#N/A</v>
      </c>
      <c r="L1649" s="122" t="e">
        <f t="shared" si="275"/>
        <v>#N/A</v>
      </c>
      <c r="M1649" s="114" t="e">
        <f t="shared" si="276"/>
        <v>#N/A</v>
      </c>
      <c r="N1649" s="122" t="e">
        <f>-1*PMT(a!$E$8/12,2*$U1649*a!$E$9,$F1649-a!$E$4-$I1649,0,1)</f>
        <v>#N/A</v>
      </c>
      <c r="O1649" s="123" t="e">
        <f>-1*PMT(a!$E$8/12,2*$U1649*a!$E$9,$F1649-a!$E$4-$J1649,0,1)</f>
        <v>#N/A</v>
      </c>
      <c r="P1649" s="123" t="e">
        <f t="shared" si="269"/>
        <v>#N/A</v>
      </c>
      <c r="Q1649" s="123" t="e">
        <f t="shared" si="270"/>
        <v>#N/A</v>
      </c>
      <c r="R1649" s="114" t="e">
        <f>IF($M1649&lt;$I1649,"Error",IF(AND($K1649&gt;$J1649,$M1649&gt;$K1649),"Error",IF(AND($K1649&lt;$J1649,$M1649&gt;$J1649),"Error",-1*PMT(a!$E$8/12,2*$U1649*a!$E$9,$F1649-$M1649-a!$E$4,0,1))))</f>
        <v>#N/A</v>
      </c>
      <c r="S1649" s="32">
        <f t="shared" si="271"/>
        <v>1</v>
      </c>
      <c r="T1649" s="33" t="e">
        <f t="shared" si="272"/>
        <v>#N/A</v>
      </c>
      <c r="U1649" s="33" t="e">
        <f t="shared" si="277"/>
        <v>#N/A</v>
      </c>
      <c r="V1649" s="33" t="e">
        <f t="shared" si="273"/>
        <v>#N/A</v>
      </c>
      <c r="W1649" s="124">
        <f t="shared" si="274"/>
        <v>0</v>
      </c>
    </row>
    <row r="1650" spans="9:23" x14ac:dyDescent="0.25">
      <c r="I1650" s="31">
        <v>0</v>
      </c>
      <c r="J1650" s="121">
        <f t="shared" si="278"/>
        <v>0</v>
      </c>
      <c r="K1650" s="122" t="e">
        <f>MAX(0,($F1650-0+PV(a!$E$8/12,2*$U1650*a!$E$9,$W1650,0,1)))</f>
        <v>#N/A</v>
      </c>
      <c r="L1650" s="122" t="e">
        <f t="shared" si="275"/>
        <v>#N/A</v>
      </c>
      <c r="M1650" s="114" t="e">
        <f t="shared" si="276"/>
        <v>#N/A</v>
      </c>
      <c r="N1650" s="122" t="e">
        <f>-1*PMT(a!$E$8/12,2*$U1650*a!$E$9,$F1650-a!$E$4-$I1650,0,1)</f>
        <v>#N/A</v>
      </c>
      <c r="O1650" s="123" t="e">
        <f>-1*PMT(a!$E$8/12,2*$U1650*a!$E$9,$F1650-a!$E$4-$J1650,0,1)</f>
        <v>#N/A</v>
      </c>
      <c r="P1650" s="123" t="e">
        <f t="shared" si="269"/>
        <v>#N/A</v>
      </c>
      <c r="Q1650" s="123" t="e">
        <f t="shared" si="270"/>
        <v>#N/A</v>
      </c>
      <c r="R1650" s="114" t="e">
        <f>IF($M1650&lt;$I1650,"Error",IF(AND($K1650&gt;$J1650,$M1650&gt;$K1650),"Error",IF(AND($K1650&lt;$J1650,$M1650&gt;$J1650),"Error",-1*PMT(a!$E$8/12,2*$U1650*a!$E$9,$F1650-$M1650-a!$E$4,0,1))))</f>
        <v>#N/A</v>
      </c>
      <c r="S1650" s="32">
        <f t="shared" si="271"/>
        <v>1</v>
      </c>
      <c r="T1650" s="33" t="e">
        <f t="shared" si="272"/>
        <v>#N/A</v>
      </c>
      <c r="U1650" s="33" t="e">
        <f t="shared" si="277"/>
        <v>#N/A</v>
      </c>
      <c r="V1650" s="33" t="e">
        <f t="shared" si="273"/>
        <v>#N/A</v>
      </c>
      <c r="W1650" s="124">
        <f t="shared" si="274"/>
        <v>0</v>
      </c>
    </row>
    <row r="1651" spans="9:23" x14ac:dyDescent="0.25">
      <c r="I1651" s="31">
        <v>0</v>
      </c>
      <c r="J1651" s="121">
        <f t="shared" si="278"/>
        <v>0</v>
      </c>
      <c r="K1651" s="122" t="e">
        <f>MAX(0,($F1651-0+PV(a!$E$8/12,2*$U1651*a!$E$9,$W1651,0,1)))</f>
        <v>#N/A</v>
      </c>
      <c r="L1651" s="122" t="e">
        <f t="shared" si="275"/>
        <v>#N/A</v>
      </c>
      <c r="M1651" s="114" t="e">
        <f t="shared" si="276"/>
        <v>#N/A</v>
      </c>
      <c r="N1651" s="122" t="e">
        <f>-1*PMT(a!$E$8/12,2*$U1651*a!$E$9,$F1651-a!$E$4-$I1651,0,1)</f>
        <v>#N/A</v>
      </c>
      <c r="O1651" s="123" t="e">
        <f>-1*PMT(a!$E$8/12,2*$U1651*a!$E$9,$F1651-a!$E$4-$J1651,0,1)</f>
        <v>#N/A</v>
      </c>
      <c r="P1651" s="123" t="e">
        <f t="shared" si="269"/>
        <v>#N/A</v>
      </c>
      <c r="Q1651" s="123" t="e">
        <f t="shared" si="270"/>
        <v>#N/A</v>
      </c>
      <c r="R1651" s="114" t="e">
        <f>IF($M1651&lt;$I1651,"Error",IF(AND($K1651&gt;$J1651,$M1651&gt;$K1651),"Error",IF(AND($K1651&lt;$J1651,$M1651&gt;$J1651),"Error",-1*PMT(a!$E$8/12,2*$U1651*a!$E$9,$F1651-$M1651-a!$E$4,0,1))))</f>
        <v>#N/A</v>
      </c>
      <c r="S1651" s="32">
        <f t="shared" si="271"/>
        <v>1</v>
      </c>
      <c r="T1651" s="33" t="e">
        <f t="shared" si="272"/>
        <v>#N/A</v>
      </c>
      <c r="U1651" s="33" t="e">
        <f t="shared" si="277"/>
        <v>#N/A</v>
      </c>
      <c r="V1651" s="33" t="e">
        <f t="shared" si="273"/>
        <v>#N/A</v>
      </c>
      <c r="W1651" s="124">
        <f t="shared" si="274"/>
        <v>0</v>
      </c>
    </row>
    <row r="1652" spans="9:23" x14ac:dyDescent="0.25">
      <c r="I1652" s="31">
        <v>0</v>
      </c>
      <c r="J1652" s="121">
        <f t="shared" si="278"/>
        <v>0</v>
      </c>
      <c r="K1652" s="122" t="e">
        <f>MAX(0,($F1652-0+PV(a!$E$8/12,2*$U1652*a!$E$9,$W1652,0,1)))</f>
        <v>#N/A</v>
      </c>
      <c r="L1652" s="122" t="e">
        <f t="shared" si="275"/>
        <v>#N/A</v>
      </c>
      <c r="M1652" s="114" t="e">
        <f t="shared" si="276"/>
        <v>#N/A</v>
      </c>
      <c r="N1652" s="122" t="e">
        <f>-1*PMT(a!$E$8/12,2*$U1652*a!$E$9,$F1652-a!$E$4-$I1652,0,1)</f>
        <v>#N/A</v>
      </c>
      <c r="O1652" s="123" t="e">
        <f>-1*PMT(a!$E$8/12,2*$U1652*a!$E$9,$F1652-a!$E$4-$J1652,0,1)</f>
        <v>#N/A</v>
      </c>
      <c r="P1652" s="123" t="e">
        <f t="shared" si="269"/>
        <v>#N/A</v>
      </c>
      <c r="Q1652" s="123" t="e">
        <f t="shared" si="270"/>
        <v>#N/A</v>
      </c>
      <c r="R1652" s="114" t="e">
        <f>IF($M1652&lt;$I1652,"Error",IF(AND($K1652&gt;$J1652,$M1652&gt;$K1652),"Error",IF(AND($K1652&lt;$J1652,$M1652&gt;$J1652),"Error",-1*PMT(a!$E$8/12,2*$U1652*a!$E$9,$F1652-$M1652-a!$E$4,0,1))))</f>
        <v>#N/A</v>
      </c>
      <c r="S1652" s="32">
        <f t="shared" si="271"/>
        <v>1</v>
      </c>
      <c r="T1652" s="33" t="e">
        <f t="shared" si="272"/>
        <v>#N/A</v>
      </c>
      <c r="U1652" s="33" t="e">
        <f t="shared" si="277"/>
        <v>#N/A</v>
      </c>
      <c r="V1652" s="33" t="e">
        <f t="shared" si="273"/>
        <v>#N/A</v>
      </c>
      <c r="W1652" s="124">
        <f t="shared" si="274"/>
        <v>0</v>
      </c>
    </row>
    <row r="1653" spans="9:23" x14ac:dyDescent="0.25">
      <c r="I1653" s="31">
        <v>0</v>
      </c>
      <c r="J1653" s="121">
        <f t="shared" si="278"/>
        <v>0</v>
      </c>
      <c r="K1653" s="122" t="e">
        <f>MAX(0,($F1653-0+PV(a!$E$8/12,2*$U1653*a!$E$9,$W1653,0,1)))</f>
        <v>#N/A</v>
      </c>
      <c r="L1653" s="122" t="e">
        <f t="shared" si="275"/>
        <v>#N/A</v>
      </c>
      <c r="M1653" s="114" t="e">
        <f t="shared" si="276"/>
        <v>#N/A</v>
      </c>
      <c r="N1653" s="122" t="e">
        <f>-1*PMT(a!$E$8/12,2*$U1653*a!$E$9,$F1653-a!$E$4-$I1653,0,1)</f>
        <v>#N/A</v>
      </c>
      <c r="O1653" s="123" t="e">
        <f>-1*PMT(a!$E$8/12,2*$U1653*a!$E$9,$F1653-a!$E$4-$J1653,0,1)</f>
        <v>#N/A</v>
      </c>
      <c r="P1653" s="123" t="e">
        <f t="shared" si="269"/>
        <v>#N/A</v>
      </c>
      <c r="Q1653" s="123" t="e">
        <f t="shared" si="270"/>
        <v>#N/A</v>
      </c>
      <c r="R1653" s="114" t="e">
        <f>IF($M1653&lt;$I1653,"Error",IF(AND($K1653&gt;$J1653,$M1653&gt;$K1653),"Error",IF(AND($K1653&lt;$J1653,$M1653&gt;$J1653),"Error",-1*PMT(a!$E$8/12,2*$U1653*a!$E$9,$F1653-$M1653-a!$E$4,0,1))))</f>
        <v>#N/A</v>
      </c>
      <c r="S1653" s="32">
        <f t="shared" si="271"/>
        <v>1</v>
      </c>
      <c r="T1653" s="33" t="e">
        <f t="shared" si="272"/>
        <v>#N/A</v>
      </c>
      <c r="U1653" s="33" t="e">
        <f t="shared" si="277"/>
        <v>#N/A</v>
      </c>
      <c r="V1653" s="33" t="e">
        <f t="shared" si="273"/>
        <v>#N/A</v>
      </c>
      <c r="W1653" s="124">
        <f t="shared" si="274"/>
        <v>0</v>
      </c>
    </row>
    <row r="1654" spans="9:23" x14ac:dyDescent="0.25">
      <c r="I1654" s="31">
        <v>0</v>
      </c>
      <c r="J1654" s="121">
        <f t="shared" si="278"/>
        <v>0</v>
      </c>
      <c r="K1654" s="122" t="e">
        <f>MAX(0,($F1654-0+PV(a!$E$8/12,2*$U1654*a!$E$9,$W1654,0,1)))</f>
        <v>#N/A</v>
      </c>
      <c r="L1654" s="122" t="e">
        <f t="shared" si="275"/>
        <v>#N/A</v>
      </c>
      <c r="M1654" s="114" t="e">
        <f t="shared" si="276"/>
        <v>#N/A</v>
      </c>
      <c r="N1654" s="122" t="e">
        <f>-1*PMT(a!$E$8/12,2*$U1654*a!$E$9,$F1654-a!$E$4-$I1654,0,1)</f>
        <v>#N/A</v>
      </c>
      <c r="O1654" s="123" t="e">
        <f>-1*PMT(a!$E$8/12,2*$U1654*a!$E$9,$F1654-a!$E$4-$J1654,0,1)</f>
        <v>#N/A</v>
      </c>
      <c r="P1654" s="123" t="e">
        <f t="shared" si="269"/>
        <v>#N/A</v>
      </c>
      <c r="Q1654" s="123" t="e">
        <f t="shared" si="270"/>
        <v>#N/A</v>
      </c>
      <c r="R1654" s="114" t="e">
        <f>IF($M1654&lt;$I1654,"Error",IF(AND($K1654&gt;$J1654,$M1654&gt;$K1654),"Error",IF(AND($K1654&lt;$J1654,$M1654&gt;$J1654),"Error",-1*PMT(a!$E$8/12,2*$U1654*a!$E$9,$F1654-$M1654-a!$E$4,0,1))))</f>
        <v>#N/A</v>
      </c>
      <c r="S1654" s="32">
        <f t="shared" si="271"/>
        <v>1</v>
      </c>
      <c r="T1654" s="33" t="e">
        <f t="shared" si="272"/>
        <v>#N/A</v>
      </c>
      <c r="U1654" s="33" t="e">
        <f t="shared" si="277"/>
        <v>#N/A</v>
      </c>
      <c r="V1654" s="33" t="e">
        <f t="shared" si="273"/>
        <v>#N/A</v>
      </c>
      <c r="W1654" s="124">
        <f t="shared" si="274"/>
        <v>0</v>
      </c>
    </row>
    <row r="1655" spans="9:23" x14ac:dyDescent="0.25">
      <c r="I1655" s="31">
        <v>0</v>
      </c>
      <c r="J1655" s="121">
        <f t="shared" si="278"/>
        <v>0</v>
      </c>
      <c r="K1655" s="122" t="e">
        <f>MAX(0,($F1655-0+PV(a!$E$8/12,2*$U1655*a!$E$9,$W1655,0,1)))</f>
        <v>#N/A</v>
      </c>
      <c r="L1655" s="122" t="e">
        <f t="shared" si="275"/>
        <v>#N/A</v>
      </c>
      <c r="M1655" s="114" t="e">
        <f t="shared" si="276"/>
        <v>#N/A</v>
      </c>
      <c r="N1655" s="122" t="e">
        <f>-1*PMT(a!$E$8/12,2*$U1655*a!$E$9,$F1655-a!$E$4-$I1655,0,1)</f>
        <v>#N/A</v>
      </c>
      <c r="O1655" s="123" t="e">
        <f>-1*PMT(a!$E$8/12,2*$U1655*a!$E$9,$F1655-a!$E$4-$J1655,0,1)</f>
        <v>#N/A</v>
      </c>
      <c r="P1655" s="123" t="e">
        <f t="shared" ref="P1655:P1718" si="279">IF(K1655=0,N1655,W1655)</f>
        <v>#N/A</v>
      </c>
      <c r="Q1655" s="123" t="e">
        <f t="shared" ref="Q1655:Q1718" si="280">IF(K1655=L1655,P1655,R1655)</f>
        <v>#N/A</v>
      </c>
      <c r="R1655" s="114" t="e">
        <f>IF($M1655&lt;$I1655,"Error",IF(AND($K1655&gt;$J1655,$M1655&gt;$K1655),"Error",IF(AND($K1655&lt;$J1655,$M1655&gt;$J1655),"Error",-1*PMT(a!$E$8/12,2*$U1655*a!$E$9,$F1655-$M1655-a!$E$4,0,1))))</f>
        <v>#N/A</v>
      </c>
      <c r="S1655" s="32">
        <f t="shared" ref="S1655:S1718" si="281">IF(E1655="F",0,1)</f>
        <v>1</v>
      </c>
      <c r="T1655" s="33" t="e">
        <f t="shared" ref="T1655:T1718" si="282">IF($S1655=1,VLOOKUP(H1655,M,11,FALSE),VLOOKUP(H1655,F,11,FALSE))</f>
        <v>#N/A</v>
      </c>
      <c r="U1655" s="33" t="e">
        <f t="shared" si="277"/>
        <v>#N/A</v>
      </c>
      <c r="V1655" s="33" t="e">
        <f t="shared" ref="V1655:V1718" si="283">+U1655*2</f>
        <v>#N/A</v>
      </c>
      <c r="W1655" s="124">
        <f t="shared" ref="W1655:W1718" si="284">+G1655/12*0.5</f>
        <v>0</v>
      </c>
    </row>
    <row r="1656" spans="9:23" x14ac:dyDescent="0.25">
      <c r="I1656" s="31">
        <v>0</v>
      </c>
      <c r="J1656" s="121">
        <f t="shared" si="278"/>
        <v>0</v>
      </c>
      <c r="K1656" s="122" t="e">
        <f>MAX(0,($F1656-0+PV(a!$E$8/12,2*$U1656*a!$E$9,$W1656,0,1)))</f>
        <v>#N/A</v>
      </c>
      <c r="L1656" s="122" t="e">
        <f t="shared" si="275"/>
        <v>#N/A</v>
      </c>
      <c r="M1656" s="114" t="e">
        <f t="shared" si="276"/>
        <v>#N/A</v>
      </c>
      <c r="N1656" s="122" t="e">
        <f>-1*PMT(a!$E$8/12,2*$U1656*a!$E$9,$F1656-a!$E$4-$I1656,0,1)</f>
        <v>#N/A</v>
      </c>
      <c r="O1656" s="123" t="e">
        <f>-1*PMT(a!$E$8/12,2*$U1656*a!$E$9,$F1656-a!$E$4-$J1656,0,1)</f>
        <v>#N/A</v>
      </c>
      <c r="P1656" s="123" t="e">
        <f t="shared" si="279"/>
        <v>#N/A</v>
      </c>
      <c r="Q1656" s="123" t="e">
        <f t="shared" si="280"/>
        <v>#N/A</v>
      </c>
      <c r="R1656" s="114" t="e">
        <f>IF($M1656&lt;$I1656,"Error",IF(AND($K1656&gt;$J1656,$M1656&gt;$K1656),"Error",IF(AND($K1656&lt;$J1656,$M1656&gt;$J1656),"Error",-1*PMT(a!$E$8/12,2*$U1656*a!$E$9,$F1656-$M1656-a!$E$4,0,1))))</f>
        <v>#N/A</v>
      </c>
      <c r="S1656" s="32">
        <f t="shared" si="281"/>
        <v>1</v>
      </c>
      <c r="T1656" s="33" t="e">
        <f t="shared" si="282"/>
        <v>#N/A</v>
      </c>
      <c r="U1656" s="33" t="e">
        <f t="shared" si="277"/>
        <v>#N/A</v>
      </c>
      <c r="V1656" s="33" t="e">
        <f t="shared" si="283"/>
        <v>#N/A</v>
      </c>
      <c r="W1656" s="124">
        <f t="shared" si="284"/>
        <v>0</v>
      </c>
    </row>
    <row r="1657" spans="9:23" x14ac:dyDescent="0.25">
      <c r="I1657" s="31">
        <v>0</v>
      </c>
      <c r="J1657" s="121">
        <f t="shared" si="278"/>
        <v>0</v>
      </c>
      <c r="K1657" s="122" t="e">
        <f>MAX(0,($F1657-0+PV(a!$E$8/12,2*$U1657*a!$E$9,$W1657,0,1)))</f>
        <v>#N/A</v>
      </c>
      <c r="L1657" s="122" t="e">
        <f t="shared" si="275"/>
        <v>#N/A</v>
      </c>
      <c r="M1657" s="114" t="e">
        <f t="shared" si="276"/>
        <v>#N/A</v>
      </c>
      <c r="N1657" s="122" t="e">
        <f>-1*PMT(a!$E$8/12,2*$U1657*a!$E$9,$F1657-a!$E$4-$I1657,0,1)</f>
        <v>#N/A</v>
      </c>
      <c r="O1657" s="123" t="e">
        <f>-1*PMT(a!$E$8/12,2*$U1657*a!$E$9,$F1657-a!$E$4-$J1657,0,1)</f>
        <v>#N/A</v>
      </c>
      <c r="P1657" s="123" t="e">
        <f t="shared" si="279"/>
        <v>#N/A</v>
      </c>
      <c r="Q1657" s="123" t="e">
        <f t="shared" si="280"/>
        <v>#N/A</v>
      </c>
      <c r="R1657" s="114" t="e">
        <f>IF($M1657&lt;$I1657,"Error",IF(AND($K1657&gt;$J1657,$M1657&gt;$K1657),"Error",IF(AND($K1657&lt;$J1657,$M1657&gt;$J1657),"Error",-1*PMT(a!$E$8/12,2*$U1657*a!$E$9,$F1657-$M1657-a!$E$4,0,1))))</f>
        <v>#N/A</v>
      </c>
      <c r="S1657" s="32">
        <f t="shared" si="281"/>
        <v>1</v>
      </c>
      <c r="T1657" s="33" t="e">
        <f t="shared" si="282"/>
        <v>#N/A</v>
      </c>
      <c r="U1657" s="33" t="e">
        <f t="shared" si="277"/>
        <v>#N/A</v>
      </c>
      <c r="V1657" s="33" t="e">
        <f t="shared" si="283"/>
        <v>#N/A</v>
      </c>
      <c r="W1657" s="124">
        <f t="shared" si="284"/>
        <v>0</v>
      </c>
    </row>
    <row r="1658" spans="9:23" x14ac:dyDescent="0.25">
      <c r="I1658" s="31">
        <v>0</v>
      </c>
      <c r="J1658" s="121">
        <f t="shared" si="278"/>
        <v>0</v>
      </c>
      <c r="K1658" s="122" t="e">
        <f>MAX(0,($F1658-0+PV(a!$E$8/12,2*$U1658*a!$E$9,$W1658,0,1)))</f>
        <v>#N/A</v>
      </c>
      <c r="L1658" s="122" t="e">
        <f t="shared" si="275"/>
        <v>#N/A</v>
      </c>
      <c r="M1658" s="114" t="e">
        <f t="shared" si="276"/>
        <v>#N/A</v>
      </c>
      <c r="N1658" s="122" t="e">
        <f>-1*PMT(a!$E$8/12,2*$U1658*a!$E$9,$F1658-a!$E$4-$I1658,0,1)</f>
        <v>#N/A</v>
      </c>
      <c r="O1658" s="123" t="e">
        <f>-1*PMT(a!$E$8/12,2*$U1658*a!$E$9,$F1658-a!$E$4-$J1658,0,1)</f>
        <v>#N/A</v>
      </c>
      <c r="P1658" s="123" t="e">
        <f t="shared" si="279"/>
        <v>#N/A</v>
      </c>
      <c r="Q1658" s="123" t="e">
        <f t="shared" si="280"/>
        <v>#N/A</v>
      </c>
      <c r="R1658" s="114" t="e">
        <f>IF($M1658&lt;$I1658,"Error",IF(AND($K1658&gt;$J1658,$M1658&gt;$K1658),"Error",IF(AND($K1658&lt;$J1658,$M1658&gt;$J1658),"Error",-1*PMT(a!$E$8/12,2*$U1658*a!$E$9,$F1658-$M1658-a!$E$4,0,1))))</f>
        <v>#N/A</v>
      </c>
      <c r="S1658" s="32">
        <f t="shared" si="281"/>
        <v>1</v>
      </c>
      <c r="T1658" s="33" t="e">
        <f t="shared" si="282"/>
        <v>#N/A</v>
      </c>
      <c r="U1658" s="33" t="e">
        <f t="shared" si="277"/>
        <v>#N/A</v>
      </c>
      <c r="V1658" s="33" t="e">
        <f t="shared" si="283"/>
        <v>#N/A</v>
      </c>
      <c r="W1658" s="124">
        <f t="shared" si="284"/>
        <v>0</v>
      </c>
    </row>
    <row r="1659" spans="9:23" x14ac:dyDescent="0.25">
      <c r="I1659" s="31">
        <v>0</v>
      </c>
      <c r="J1659" s="121">
        <f t="shared" si="278"/>
        <v>0</v>
      </c>
      <c r="K1659" s="122" t="e">
        <f>MAX(0,($F1659-0+PV(a!$E$8/12,2*$U1659*a!$E$9,$W1659,0,1)))</f>
        <v>#N/A</v>
      </c>
      <c r="L1659" s="122" t="e">
        <f t="shared" si="275"/>
        <v>#N/A</v>
      </c>
      <c r="M1659" s="114" t="e">
        <f t="shared" si="276"/>
        <v>#N/A</v>
      </c>
      <c r="N1659" s="122" t="e">
        <f>-1*PMT(a!$E$8/12,2*$U1659*a!$E$9,$F1659-a!$E$4-$I1659,0,1)</f>
        <v>#N/A</v>
      </c>
      <c r="O1659" s="123" t="e">
        <f>-1*PMT(a!$E$8/12,2*$U1659*a!$E$9,$F1659-a!$E$4-$J1659,0,1)</f>
        <v>#N/A</v>
      </c>
      <c r="P1659" s="123" t="e">
        <f t="shared" si="279"/>
        <v>#N/A</v>
      </c>
      <c r="Q1659" s="123" t="e">
        <f t="shared" si="280"/>
        <v>#N/A</v>
      </c>
      <c r="R1659" s="114" t="e">
        <f>IF($M1659&lt;$I1659,"Error",IF(AND($K1659&gt;$J1659,$M1659&gt;$K1659),"Error",IF(AND($K1659&lt;$J1659,$M1659&gt;$J1659),"Error",-1*PMT(a!$E$8/12,2*$U1659*a!$E$9,$F1659-$M1659-a!$E$4,0,1))))</f>
        <v>#N/A</v>
      </c>
      <c r="S1659" s="32">
        <f t="shared" si="281"/>
        <v>1</v>
      </c>
      <c r="T1659" s="33" t="e">
        <f t="shared" si="282"/>
        <v>#N/A</v>
      </c>
      <c r="U1659" s="33" t="e">
        <f t="shared" si="277"/>
        <v>#N/A</v>
      </c>
      <c r="V1659" s="33" t="e">
        <f t="shared" si="283"/>
        <v>#N/A</v>
      </c>
      <c r="W1659" s="124">
        <f t="shared" si="284"/>
        <v>0</v>
      </c>
    </row>
    <row r="1660" spans="9:23" x14ac:dyDescent="0.25">
      <c r="I1660" s="31">
        <v>0</v>
      </c>
      <c r="J1660" s="121">
        <f t="shared" si="278"/>
        <v>0</v>
      </c>
      <c r="K1660" s="122" t="e">
        <f>MAX(0,($F1660-0+PV(a!$E$8/12,2*$U1660*a!$E$9,$W1660,0,1)))</f>
        <v>#N/A</v>
      </c>
      <c r="L1660" s="122" t="e">
        <f t="shared" si="275"/>
        <v>#N/A</v>
      </c>
      <c r="M1660" s="114" t="e">
        <f t="shared" si="276"/>
        <v>#N/A</v>
      </c>
      <c r="N1660" s="122" t="e">
        <f>-1*PMT(a!$E$8/12,2*$U1660*a!$E$9,$F1660-a!$E$4-$I1660,0,1)</f>
        <v>#N/A</v>
      </c>
      <c r="O1660" s="123" t="e">
        <f>-1*PMT(a!$E$8/12,2*$U1660*a!$E$9,$F1660-a!$E$4-$J1660,0,1)</f>
        <v>#N/A</v>
      </c>
      <c r="P1660" s="123" t="e">
        <f t="shared" si="279"/>
        <v>#N/A</v>
      </c>
      <c r="Q1660" s="123" t="e">
        <f t="shared" si="280"/>
        <v>#N/A</v>
      </c>
      <c r="R1660" s="114" t="e">
        <f>IF($M1660&lt;$I1660,"Error",IF(AND($K1660&gt;$J1660,$M1660&gt;$K1660),"Error",IF(AND($K1660&lt;$J1660,$M1660&gt;$J1660),"Error",-1*PMT(a!$E$8/12,2*$U1660*a!$E$9,$F1660-$M1660-a!$E$4,0,1))))</f>
        <v>#N/A</v>
      </c>
      <c r="S1660" s="32">
        <f t="shared" si="281"/>
        <v>1</v>
      </c>
      <c r="T1660" s="33" t="e">
        <f t="shared" si="282"/>
        <v>#N/A</v>
      </c>
      <c r="U1660" s="33" t="e">
        <f t="shared" si="277"/>
        <v>#N/A</v>
      </c>
      <c r="V1660" s="33" t="e">
        <f t="shared" si="283"/>
        <v>#N/A</v>
      </c>
      <c r="W1660" s="124">
        <f t="shared" si="284"/>
        <v>0</v>
      </c>
    </row>
    <row r="1661" spans="9:23" x14ac:dyDescent="0.25">
      <c r="I1661" s="31">
        <v>0</v>
      </c>
      <c r="J1661" s="121">
        <f t="shared" si="278"/>
        <v>0</v>
      </c>
      <c r="K1661" s="122" t="e">
        <f>MAX(0,($F1661-0+PV(a!$E$8/12,2*$U1661*a!$E$9,$W1661,0,1)))</f>
        <v>#N/A</v>
      </c>
      <c r="L1661" s="122" t="e">
        <f t="shared" si="275"/>
        <v>#N/A</v>
      </c>
      <c r="M1661" s="114" t="e">
        <f t="shared" si="276"/>
        <v>#N/A</v>
      </c>
      <c r="N1661" s="122" t="e">
        <f>-1*PMT(a!$E$8/12,2*$U1661*a!$E$9,$F1661-a!$E$4-$I1661,0,1)</f>
        <v>#N/A</v>
      </c>
      <c r="O1661" s="123" t="e">
        <f>-1*PMT(a!$E$8/12,2*$U1661*a!$E$9,$F1661-a!$E$4-$J1661,0,1)</f>
        <v>#N/A</v>
      </c>
      <c r="P1661" s="123" t="e">
        <f t="shared" si="279"/>
        <v>#N/A</v>
      </c>
      <c r="Q1661" s="123" t="e">
        <f t="shared" si="280"/>
        <v>#N/A</v>
      </c>
      <c r="R1661" s="114" t="e">
        <f>IF($M1661&lt;$I1661,"Error",IF(AND($K1661&gt;$J1661,$M1661&gt;$K1661),"Error",IF(AND($K1661&lt;$J1661,$M1661&gt;$J1661),"Error",-1*PMT(a!$E$8/12,2*$U1661*a!$E$9,$F1661-$M1661-a!$E$4,0,1))))</f>
        <v>#N/A</v>
      </c>
      <c r="S1661" s="32">
        <f t="shared" si="281"/>
        <v>1</v>
      </c>
      <c r="T1661" s="33" t="e">
        <f t="shared" si="282"/>
        <v>#N/A</v>
      </c>
      <c r="U1661" s="33" t="e">
        <f t="shared" si="277"/>
        <v>#N/A</v>
      </c>
      <c r="V1661" s="33" t="e">
        <f t="shared" si="283"/>
        <v>#N/A</v>
      </c>
      <c r="W1661" s="124">
        <f t="shared" si="284"/>
        <v>0</v>
      </c>
    </row>
    <row r="1662" spans="9:23" x14ac:dyDescent="0.25">
      <c r="I1662" s="31">
        <v>0</v>
      </c>
      <c r="J1662" s="121">
        <f t="shared" si="278"/>
        <v>0</v>
      </c>
      <c r="K1662" s="122" t="e">
        <f>MAX(0,($F1662-0+PV(a!$E$8/12,2*$U1662*a!$E$9,$W1662,0,1)))</f>
        <v>#N/A</v>
      </c>
      <c r="L1662" s="122" t="e">
        <f t="shared" si="275"/>
        <v>#N/A</v>
      </c>
      <c r="M1662" s="114" t="e">
        <f t="shared" si="276"/>
        <v>#N/A</v>
      </c>
      <c r="N1662" s="122" t="e">
        <f>-1*PMT(a!$E$8/12,2*$U1662*a!$E$9,$F1662-a!$E$4-$I1662,0,1)</f>
        <v>#N/A</v>
      </c>
      <c r="O1662" s="123" t="e">
        <f>-1*PMT(a!$E$8/12,2*$U1662*a!$E$9,$F1662-a!$E$4-$J1662,0,1)</f>
        <v>#N/A</v>
      </c>
      <c r="P1662" s="123" t="e">
        <f t="shared" si="279"/>
        <v>#N/A</v>
      </c>
      <c r="Q1662" s="123" t="e">
        <f t="shared" si="280"/>
        <v>#N/A</v>
      </c>
      <c r="R1662" s="114" t="e">
        <f>IF($M1662&lt;$I1662,"Error",IF(AND($K1662&gt;$J1662,$M1662&gt;$K1662),"Error",IF(AND($K1662&lt;$J1662,$M1662&gt;$J1662),"Error",-1*PMT(a!$E$8/12,2*$U1662*a!$E$9,$F1662-$M1662-a!$E$4,0,1))))</f>
        <v>#N/A</v>
      </c>
      <c r="S1662" s="32">
        <f t="shared" si="281"/>
        <v>1</v>
      </c>
      <c r="T1662" s="33" t="e">
        <f t="shared" si="282"/>
        <v>#N/A</v>
      </c>
      <c r="U1662" s="33" t="e">
        <f t="shared" si="277"/>
        <v>#N/A</v>
      </c>
      <c r="V1662" s="33" t="e">
        <f t="shared" si="283"/>
        <v>#N/A</v>
      </c>
      <c r="W1662" s="124">
        <f t="shared" si="284"/>
        <v>0</v>
      </c>
    </row>
    <row r="1663" spans="9:23" x14ac:dyDescent="0.25">
      <c r="I1663" s="31">
        <v>0</v>
      </c>
      <c r="J1663" s="121">
        <f t="shared" si="278"/>
        <v>0</v>
      </c>
      <c r="K1663" s="122" t="e">
        <f>MAX(0,($F1663-0+PV(a!$E$8/12,2*$U1663*a!$E$9,$W1663,0,1)))</f>
        <v>#N/A</v>
      </c>
      <c r="L1663" s="122" t="e">
        <f t="shared" si="275"/>
        <v>#N/A</v>
      </c>
      <c r="M1663" s="114" t="e">
        <f t="shared" si="276"/>
        <v>#N/A</v>
      </c>
      <c r="N1663" s="122" t="e">
        <f>-1*PMT(a!$E$8/12,2*$U1663*a!$E$9,$F1663-a!$E$4-$I1663,0,1)</f>
        <v>#N/A</v>
      </c>
      <c r="O1663" s="123" t="e">
        <f>-1*PMT(a!$E$8/12,2*$U1663*a!$E$9,$F1663-a!$E$4-$J1663,0,1)</f>
        <v>#N/A</v>
      </c>
      <c r="P1663" s="123" t="e">
        <f t="shared" si="279"/>
        <v>#N/A</v>
      </c>
      <c r="Q1663" s="123" t="e">
        <f t="shared" si="280"/>
        <v>#N/A</v>
      </c>
      <c r="R1663" s="114" t="e">
        <f>IF($M1663&lt;$I1663,"Error",IF(AND($K1663&gt;$J1663,$M1663&gt;$K1663),"Error",IF(AND($K1663&lt;$J1663,$M1663&gt;$J1663),"Error",-1*PMT(a!$E$8/12,2*$U1663*a!$E$9,$F1663-$M1663-a!$E$4,0,1))))</f>
        <v>#N/A</v>
      </c>
      <c r="S1663" s="32">
        <f t="shared" si="281"/>
        <v>1</v>
      </c>
      <c r="T1663" s="33" t="e">
        <f t="shared" si="282"/>
        <v>#N/A</v>
      </c>
      <c r="U1663" s="33" t="e">
        <f t="shared" si="277"/>
        <v>#N/A</v>
      </c>
      <c r="V1663" s="33" t="e">
        <f t="shared" si="283"/>
        <v>#N/A</v>
      </c>
      <c r="W1663" s="124">
        <f t="shared" si="284"/>
        <v>0</v>
      </c>
    </row>
    <row r="1664" spans="9:23" x14ac:dyDescent="0.25">
      <c r="I1664" s="31">
        <v>0</v>
      </c>
      <c r="J1664" s="121">
        <f t="shared" si="278"/>
        <v>0</v>
      </c>
      <c r="K1664" s="122" t="e">
        <f>MAX(0,($F1664-0+PV(a!$E$8/12,2*$U1664*a!$E$9,$W1664,0,1)))</f>
        <v>#N/A</v>
      </c>
      <c r="L1664" s="122" t="e">
        <f t="shared" si="275"/>
        <v>#N/A</v>
      </c>
      <c r="M1664" s="114" t="e">
        <f t="shared" si="276"/>
        <v>#N/A</v>
      </c>
      <c r="N1664" s="122" t="e">
        <f>-1*PMT(a!$E$8/12,2*$U1664*a!$E$9,$F1664-a!$E$4-$I1664,0,1)</f>
        <v>#N/A</v>
      </c>
      <c r="O1664" s="123" t="e">
        <f>-1*PMT(a!$E$8/12,2*$U1664*a!$E$9,$F1664-a!$E$4-$J1664,0,1)</f>
        <v>#N/A</v>
      </c>
      <c r="P1664" s="123" t="e">
        <f t="shared" si="279"/>
        <v>#N/A</v>
      </c>
      <c r="Q1664" s="123" t="e">
        <f t="shared" si="280"/>
        <v>#N/A</v>
      </c>
      <c r="R1664" s="114" t="e">
        <f>IF($M1664&lt;$I1664,"Error",IF(AND($K1664&gt;$J1664,$M1664&gt;$K1664),"Error",IF(AND($K1664&lt;$J1664,$M1664&gt;$J1664),"Error",-1*PMT(a!$E$8/12,2*$U1664*a!$E$9,$F1664-$M1664-a!$E$4,0,1))))</f>
        <v>#N/A</v>
      </c>
      <c r="S1664" s="32">
        <f t="shared" si="281"/>
        <v>1</v>
      </c>
      <c r="T1664" s="33" t="e">
        <f t="shared" si="282"/>
        <v>#N/A</v>
      </c>
      <c r="U1664" s="33" t="e">
        <f t="shared" si="277"/>
        <v>#N/A</v>
      </c>
      <c r="V1664" s="33" t="e">
        <f t="shared" si="283"/>
        <v>#N/A</v>
      </c>
      <c r="W1664" s="124">
        <f t="shared" si="284"/>
        <v>0</v>
      </c>
    </row>
    <row r="1665" spans="9:23" x14ac:dyDescent="0.25">
      <c r="I1665" s="31">
        <v>0</v>
      </c>
      <c r="J1665" s="121">
        <f t="shared" si="278"/>
        <v>0</v>
      </c>
      <c r="K1665" s="122" t="e">
        <f>MAX(0,($F1665-0+PV(a!$E$8/12,2*$U1665*a!$E$9,$W1665,0,1)))</f>
        <v>#N/A</v>
      </c>
      <c r="L1665" s="122" t="e">
        <f t="shared" si="275"/>
        <v>#N/A</v>
      </c>
      <c r="M1665" s="114" t="e">
        <f t="shared" si="276"/>
        <v>#N/A</v>
      </c>
      <c r="N1665" s="122" t="e">
        <f>-1*PMT(a!$E$8/12,2*$U1665*a!$E$9,$F1665-a!$E$4-$I1665,0,1)</f>
        <v>#N/A</v>
      </c>
      <c r="O1665" s="123" t="e">
        <f>-1*PMT(a!$E$8/12,2*$U1665*a!$E$9,$F1665-a!$E$4-$J1665,0,1)</f>
        <v>#N/A</v>
      </c>
      <c r="P1665" s="123" t="e">
        <f t="shared" si="279"/>
        <v>#N/A</v>
      </c>
      <c r="Q1665" s="123" t="e">
        <f t="shared" si="280"/>
        <v>#N/A</v>
      </c>
      <c r="R1665" s="114" t="e">
        <f>IF($M1665&lt;$I1665,"Error",IF(AND($K1665&gt;$J1665,$M1665&gt;$K1665),"Error",IF(AND($K1665&lt;$J1665,$M1665&gt;$J1665),"Error",-1*PMT(a!$E$8/12,2*$U1665*a!$E$9,$F1665-$M1665-a!$E$4,0,1))))</f>
        <v>#N/A</v>
      </c>
      <c r="S1665" s="32">
        <f t="shared" si="281"/>
        <v>1</v>
      </c>
      <c r="T1665" s="33" t="e">
        <f t="shared" si="282"/>
        <v>#N/A</v>
      </c>
      <c r="U1665" s="33" t="e">
        <f t="shared" si="277"/>
        <v>#N/A</v>
      </c>
      <c r="V1665" s="33" t="e">
        <f t="shared" si="283"/>
        <v>#N/A</v>
      </c>
      <c r="W1665" s="124">
        <f t="shared" si="284"/>
        <v>0</v>
      </c>
    </row>
    <row r="1666" spans="9:23" x14ac:dyDescent="0.25">
      <c r="I1666" s="31">
        <v>0</v>
      </c>
      <c r="J1666" s="121">
        <f t="shared" si="278"/>
        <v>0</v>
      </c>
      <c r="K1666" s="122" t="e">
        <f>MAX(0,($F1666-0+PV(a!$E$8/12,2*$U1666*a!$E$9,$W1666,0,1)))</f>
        <v>#N/A</v>
      </c>
      <c r="L1666" s="122" t="e">
        <f t="shared" si="275"/>
        <v>#N/A</v>
      </c>
      <c r="M1666" s="114" t="e">
        <f t="shared" si="276"/>
        <v>#N/A</v>
      </c>
      <c r="N1666" s="122" t="e">
        <f>-1*PMT(a!$E$8/12,2*$U1666*a!$E$9,$F1666-a!$E$4-$I1666,0,1)</f>
        <v>#N/A</v>
      </c>
      <c r="O1666" s="123" t="e">
        <f>-1*PMT(a!$E$8/12,2*$U1666*a!$E$9,$F1666-a!$E$4-$J1666,0,1)</f>
        <v>#N/A</v>
      </c>
      <c r="P1666" s="123" t="e">
        <f t="shared" si="279"/>
        <v>#N/A</v>
      </c>
      <c r="Q1666" s="123" t="e">
        <f t="shared" si="280"/>
        <v>#N/A</v>
      </c>
      <c r="R1666" s="114" t="e">
        <f>IF($M1666&lt;$I1666,"Error",IF(AND($K1666&gt;$J1666,$M1666&gt;$K1666),"Error",IF(AND($K1666&lt;$J1666,$M1666&gt;$J1666),"Error",-1*PMT(a!$E$8/12,2*$U1666*a!$E$9,$F1666-$M1666-a!$E$4,0,1))))</f>
        <v>#N/A</v>
      </c>
      <c r="S1666" s="32">
        <f t="shared" si="281"/>
        <v>1</v>
      </c>
      <c r="T1666" s="33" t="e">
        <f t="shared" si="282"/>
        <v>#N/A</v>
      </c>
      <c r="U1666" s="33" t="e">
        <f t="shared" si="277"/>
        <v>#N/A</v>
      </c>
      <c r="V1666" s="33" t="e">
        <f t="shared" si="283"/>
        <v>#N/A</v>
      </c>
      <c r="W1666" s="124">
        <f t="shared" si="284"/>
        <v>0</v>
      </c>
    </row>
    <row r="1667" spans="9:23" x14ac:dyDescent="0.25">
      <c r="I1667" s="31">
        <v>0</v>
      </c>
      <c r="J1667" s="121">
        <f t="shared" si="278"/>
        <v>0</v>
      </c>
      <c r="K1667" s="122" t="e">
        <f>MAX(0,($F1667-0+PV(a!$E$8/12,2*$U1667*a!$E$9,$W1667,0,1)))</f>
        <v>#N/A</v>
      </c>
      <c r="L1667" s="122" t="e">
        <f t="shared" ref="L1667:L1730" si="285">MAX(IF(K1667&gt;F1667*0.5,F1667*0.5,K1667),J1667)</f>
        <v>#N/A</v>
      </c>
      <c r="M1667" s="114" t="e">
        <f t="shared" ref="M1667:M1730" si="286">IF(OR(K1667&lt;=0,K1667&lt;J1667),J1667,MIN(K1667,F1667*50%))</f>
        <v>#N/A</v>
      </c>
      <c r="N1667" s="122" t="e">
        <f>-1*PMT(a!$E$8/12,2*$U1667*a!$E$9,$F1667-a!$E$4-$I1667,0,1)</f>
        <v>#N/A</v>
      </c>
      <c r="O1667" s="123" t="e">
        <f>-1*PMT(a!$E$8/12,2*$U1667*a!$E$9,$F1667-a!$E$4-$J1667,0,1)</f>
        <v>#N/A</v>
      </c>
      <c r="P1667" s="123" t="e">
        <f t="shared" si="279"/>
        <v>#N/A</v>
      </c>
      <c r="Q1667" s="123" t="e">
        <f t="shared" si="280"/>
        <v>#N/A</v>
      </c>
      <c r="R1667" s="114" t="e">
        <f>IF($M1667&lt;$I1667,"Error",IF(AND($K1667&gt;$J1667,$M1667&gt;$K1667),"Error",IF(AND($K1667&lt;$J1667,$M1667&gt;$J1667),"Error",-1*PMT(a!$E$8/12,2*$U1667*a!$E$9,$F1667-$M1667-a!$E$4,0,1))))</f>
        <v>#N/A</v>
      </c>
      <c r="S1667" s="32">
        <f t="shared" si="281"/>
        <v>1</v>
      </c>
      <c r="T1667" s="33" t="e">
        <f t="shared" si="282"/>
        <v>#N/A</v>
      </c>
      <c r="U1667" s="33" t="e">
        <f t="shared" si="277"/>
        <v>#N/A</v>
      </c>
      <c r="V1667" s="33" t="e">
        <f t="shared" si="283"/>
        <v>#N/A</v>
      </c>
      <c r="W1667" s="124">
        <f t="shared" si="284"/>
        <v>0</v>
      </c>
    </row>
    <row r="1668" spans="9:23" x14ac:dyDescent="0.25">
      <c r="I1668" s="31">
        <v>0</v>
      </c>
      <c r="J1668" s="121">
        <f t="shared" si="278"/>
        <v>0</v>
      </c>
      <c r="K1668" s="122" t="e">
        <f>MAX(0,($F1668-0+PV(a!$E$8/12,2*$U1668*a!$E$9,$W1668,0,1)))</f>
        <v>#N/A</v>
      </c>
      <c r="L1668" s="122" t="e">
        <f t="shared" si="285"/>
        <v>#N/A</v>
      </c>
      <c r="M1668" s="114" t="e">
        <f t="shared" si="286"/>
        <v>#N/A</v>
      </c>
      <c r="N1668" s="122" t="e">
        <f>-1*PMT(a!$E$8/12,2*$U1668*a!$E$9,$F1668-a!$E$4-$I1668,0,1)</f>
        <v>#N/A</v>
      </c>
      <c r="O1668" s="123" t="e">
        <f>-1*PMT(a!$E$8/12,2*$U1668*a!$E$9,$F1668-a!$E$4-$J1668,0,1)</f>
        <v>#N/A</v>
      </c>
      <c r="P1668" s="123" t="e">
        <f t="shared" si="279"/>
        <v>#N/A</v>
      </c>
      <c r="Q1668" s="123" t="e">
        <f t="shared" si="280"/>
        <v>#N/A</v>
      </c>
      <c r="R1668" s="114" t="e">
        <f>IF($M1668&lt;$I1668,"Error",IF(AND($K1668&gt;$J1668,$M1668&gt;$K1668),"Error",IF(AND($K1668&lt;$J1668,$M1668&gt;$J1668),"Error",-1*PMT(a!$E$8/12,2*$U1668*a!$E$9,$F1668-$M1668-a!$E$4,0,1))))</f>
        <v>#N/A</v>
      </c>
      <c r="S1668" s="32">
        <f t="shared" si="281"/>
        <v>1</v>
      </c>
      <c r="T1668" s="33" t="e">
        <f t="shared" si="282"/>
        <v>#N/A</v>
      </c>
      <c r="U1668" s="33" t="e">
        <f t="shared" si="277"/>
        <v>#N/A</v>
      </c>
      <c r="V1668" s="33" t="e">
        <f t="shared" si="283"/>
        <v>#N/A</v>
      </c>
      <c r="W1668" s="124">
        <f t="shared" si="284"/>
        <v>0</v>
      </c>
    </row>
    <row r="1669" spans="9:23" x14ac:dyDescent="0.25">
      <c r="I1669" s="31">
        <v>0</v>
      </c>
      <c r="J1669" s="121">
        <f t="shared" si="278"/>
        <v>0</v>
      </c>
      <c r="K1669" s="122" t="e">
        <f>MAX(0,($F1669-0+PV(a!$E$8/12,2*$U1669*a!$E$9,$W1669,0,1)))</f>
        <v>#N/A</v>
      </c>
      <c r="L1669" s="122" t="e">
        <f t="shared" si="285"/>
        <v>#N/A</v>
      </c>
      <c r="M1669" s="114" t="e">
        <f t="shared" si="286"/>
        <v>#N/A</v>
      </c>
      <c r="N1669" s="122" t="e">
        <f>-1*PMT(a!$E$8/12,2*$U1669*a!$E$9,$F1669-a!$E$4-$I1669,0,1)</f>
        <v>#N/A</v>
      </c>
      <c r="O1669" s="123" t="e">
        <f>-1*PMT(a!$E$8/12,2*$U1669*a!$E$9,$F1669-a!$E$4-$J1669,0,1)</f>
        <v>#N/A</v>
      </c>
      <c r="P1669" s="123" t="e">
        <f t="shared" si="279"/>
        <v>#N/A</v>
      </c>
      <c r="Q1669" s="123" t="e">
        <f t="shared" si="280"/>
        <v>#N/A</v>
      </c>
      <c r="R1669" s="114" t="e">
        <f>IF($M1669&lt;$I1669,"Error",IF(AND($K1669&gt;$J1669,$M1669&gt;$K1669),"Error",IF(AND($K1669&lt;$J1669,$M1669&gt;$J1669),"Error",-1*PMT(a!$E$8/12,2*$U1669*a!$E$9,$F1669-$M1669-a!$E$4,0,1))))</f>
        <v>#N/A</v>
      </c>
      <c r="S1669" s="32">
        <f t="shared" si="281"/>
        <v>1</v>
      </c>
      <c r="T1669" s="33" t="e">
        <f t="shared" si="282"/>
        <v>#N/A</v>
      </c>
      <c r="U1669" s="33" t="e">
        <f t="shared" si="277"/>
        <v>#N/A</v>
      </c>
      <c r="V1669" s="33" t="e">
        <f t="shared" si="283"/>
        <v>#N/A</v>
      </c>
      <c r="W1669" s="124">
        <f t="shared" si="284"/>
        <v>0</v>
      </c>
    </row>
    <row r="1670" spans="9:23" x14ac:dyDescent="0.25">
      <c r="I1670" s="31">
        <v>0</v>
      </c>
      <c r="J1670" s="121">
        <f t="shared" si="278"/>
        <v>0</v>
      </c>
      <c r="K1670" s="122" t="e">
        <f>MAX(0,($F1670-0+PV(a!$E$8/12,2*$U1670*a!$E$9,$W1670,0,1)))</f>
        <v>#N/A</v>
      </c>
      <c r="L1670" s="122" t="e">
        <f t="shared" si="285"/>
        <v>#N/A</v>
      </c>
      <c r="M1670" s="114" t="e">
        <f t="shared" si="286"/>
        <v>#N/A</v>
      </c>
      <c r="N1670" s="122" t="e">
        <f>-1*PMT(a!$E$8/12,2*$U1670*a!$E$9,$F1670-a!$E$4-$I1670,0,1)</f>
        <v>#N/A</v>
      </c>
      <c r="O1670" s="123" t="e">
        <f>-1*PMT(a!$E$8/12,2*$U1670*a!$E$9,$F1670-a!$E$4-$J1670,0,1)</f>
        <v>#N/A</v>
      </c>
      <c r="P1670" s="123" t="e">
        <f t="shared" si="279"/>
        <v>#N/A</v>
      </c>
      <c r="Q1670" s="123" t="e">
        <f t="shared" si="280"/>
        <v>#N/A</v>
      </c>
      <c r="R1670" s="114" t="e">
        <f>IF($M1670&lt;$I1670,"Error",IF(AND($K1670&gt;$J1670,$M1670&gt;$K1670),"Error",IF(AND($K1670&lt;$J1670,$M1670&gt;$J1670),"Error",-1*PMT(a!$E$8/12,2*$U1670*a!$E$9,$F1670-$M1670-a!$E$4,0,1))))</f>
        <v>#N/A</v>
      </c>
      <c r="S1670" s="32">
        <f t="shared" si="281"/>
        <v>1</v>
      </c>
      <c r="T1670" s="33" t="e">
        <f t="shared" si="282"/>
        <v>#N/A</v>
      </c>
      <c r="U1670" s="33" t="e">
        <f t="shared" si="277"/>
        <v>#N/A</v>
      </c>
      <c r="V1670" s="33" t="e">
        <f t="shared" si="283"/>
        <v>#N/A</v>
      </c>
      <c r="W1670" s="124">
        <f t="shared" si="284"/>
        <v>0</v>
      </c>
    </row>
    <row r="1671" spans="9:23" x14ac:dyDescent="0.25">
      <c r="I1671" s="31">
        <v>0</v>
      </c>
      <c r="J1671" s="121">
        <f t="shared" si="278"/>
        <v>0</v>
      </c>
      <c r="K1671" s="122" t="e">
        <f>MAX(0,($F1671-0+PV(a!$E$8/12,2*$U1671*a!$E$9,$W1671,0,1)))</f>
        <v>#N/A</v>
      </c>
      <c r="L1671" s="122" t="e">
        <f t="shared" si="285"/>
        <v>#N/A</v>
      </c>
      <c r="M1671" s="114" t="e">
        <f t="shared" si="286"/>
        <v>#N/A</v>
      </c>
      <c r="N1671" s="122" t="e">
        <f>-1*PMT(a!$E$8/12,2*$U1671*a!$E$9,$F1671-a!$E$4-$I1671,0,1)</f>
        <v>#N/A</v>
      </c>
      <c r="O1671" s="123" t="e">
        <f>-1*PMT(a!$E$8/12,2*$U1671*a!$E$9,$F1671-a!$E$4-$J1671,0,1)</f>
        <v>#N/A</v>
      </c>
      <c r="P1671" s="123" t="e">
        <f t="shared" si="279"/>
        <v>#N/A</v>
      </c>
      <c r="Q1671" s="123" t="e">
        <f t="shared" si="280"/>
        <v>#N/A</v>
      </c>
      <c r="R1671" s="114" t="e">
        <f>IF($M1671&lt;$I1671,"Error",IF(AND($K1671&gt;$J1671,$M1671&gt;$K1671),"Error",IF(AND($K1671&lt;$J1671,$M1671&gt;$J1671),"Error",-1*PMT(a!$E$8/12,2*$U1671*a!$E$9,$F1671-$M1671-a!$E$4,0,1))))</f>
        <v>#N/A</v>
      </c>
      <c r="S1671" s="32">
        <f t="shared" si="281"/>
        <v>1</v>
      </c>
      <c r="T1671" s="33" t="e">
        <f t="shared" si="282"/>
        <v>#N/A</v>
      </c>
      <c r="U1671" s="33" t="e">
        <f t="shared" si="277"/>
        <v>#N/A</v>
      </c>
      <c r="V1671" s="33" t="e">
        <f t="shared" si="283"/>
        <v>#N/A</v>
      </c>
      <c r="W1671" s="124">
        <f t="shared" si="284"/>
        <v>0</v>
      </c>
    </row>
    <row r="1672" spans="9:23" x14ac:dyDescent="0.25">
      <c r="I1672" s="31">
        <v>0</v>
      </c>
      <c r="J1672" s="121">
        <f t="shared" si="278"/>
        <v>0</v>
      </c>
      <c r="K1672" s="122" t="e">
        <f>MAX(0,($F1672-0+PV(a!$E$8/12,2*$U1672*a!$E$9,$W1672,0,1)))</f>
        <v>#N/A</v>
      </c>
      <c r="L1672" s="122" t="e">
        <f t="shared" si="285"/>
        <v>#N/A</v>
      </c>
      <c r="M1672" s="114" t="e">
        <f t="shared" si="286"/>
        <v>#N/A</v>
      </c>
      <c r="N1672" s="122" t="e">
        <f>-1*PMT(a!$E$8/12,2*$U1672*a!$E$9,$F1672-a!$E$4-$I1672,0,1)</f>
        <v>#N/A</v>
      </c>
      <c r="O1672" s="123" t="e">
        <f>-1*PMT(a!$E$8/12,2*$U1672*a!$E$9,$F1672-a!$E$4-$J1672,0,1)</f>
        <v>#N/A</v>
      </c>
      <c r="P1672" s="123" t="e">
        <f t="shared" si="279"/>
        <v>#N/A</v>
      </c>
      <c r="Q1672" s="123" t="e">
        <f t="shared" si="280"/>
        <v>#N/A</v>
      </c>
      <c r="R1672" s="114" t="e">
        <f>IF($M1672&lt;$I1672,"Error",IF(AND($K1672&gt;$J1672,$M1672&gt;$K1672),"Error",IF(AND($K1672&lt;$J1672,$M1672&gt;$J1672),"Error",-1*PMT(a!$E$8/12,2*$U1672*a!$E$9,$F1672-$M1672-a!$E$4,0,1))))</f>
        <v>#N/A</v>
      </c>
      <c r="S1672" s="32">
        <f t="shared" si="281"/>
        <v>1</v>
      </c>
      <c r="T1672" s="33" t="e">
        <f t="shared" si="282"/>
        <v>#N/A</v>
      </c>
      <c r="U1672" s="33" t="e">
        <f t="shared" ref="U1672:U1735" si="287">$T1672-(11/24)</f>
        <v>#N/A</v>
      </c>
      <c r="V1672" s="33" t="e">
        <f t="shared" si="283"/>
        <v>#N/A</v>
      </c>
      <c r="W1672" s="124">
        <f t="shared" si="284"/>
        <v>0</v>
      </c>
    </row>
    <row r="1673" spans="9:23" x14ac:dyDescent="0.25">
      <c r="I1673" s="31">
        <v>0</v>
      </c>
      <c r="J1673" s="121">
        <f t="shared" si="278"/>
        <v>0</v>
      </c>
      <c r="K1673" s="122" t="e">
        <f>MAX(0,($F1673-0+PV(a!$E$8/12,2*$U1673*a!$E$9,$W1673,0,1)))</f>
        <v>#N/A</v>
      </c>
      <c r="L1673" s="122" t="e">
        <f t="shared" si="285"/>
        <v>#N/A</v>
      </c>
      <c r="M1673" s="114" t="e">
        <f t="shared" si="286"/>
        <v>#N/A</v>
      </c>
      <c r="N1673" s="122" t="e">
        <f>-1*PMT(a!$E$8/12,2*$U1673*a!$E$9,$F1673-a!$E$4-$I1673,0,1)</f>
        <v>#N/A</v>
      </c>
      <c r="O1673" s="123" t="e">
        <f>-1*PMT(a!$E$8/12,2*$U1673*a!$E$9,$F1673-a!$E$4-$J1673,0,1)</f>
        <v>#N/A</v>
      </c>
      <c r="P1673" s="123" t="e">
        <f t="shared" si="279"/>
        <v>#N/A</v>
      </c>
      <c r="Q1673" s="123" t="e">
        <f t="shared" si="280"/>
        <v>#N/A</v>
      </c>
      <c r="R1673" s="114" t="e">
        <f>IF($M1673&lt;$I1673,"Error",IF(AND($K1673&gt;$J1673,$M1673&gt;$K1673),"Error",IF(AND($K1673&lt;$J1673,$M1673&gt;$J1673),"Error",-1*PMT(a!$E$8/12,2*$U1673*a!$E$9,$F1673-$M1673-a!$E$4,0,1))))</f>
        <v>#N/A</v>
      </c>
      <c r="S1673" s="32">
        <f t="shared" si="281"/>
        <v>1</v>
      </c>
      <c r="T1673" s="33" t="e">
        <f t="shared" si="282"/>
        <v>#N/A</v>
      </c>
      <c r="U1673" s="33" t="e">
        <f t="shared" si="287"/>
        <v>#N/A</v>
      </c>
      <c r="V1673" s="33" t="e">
        <f t="shared" si="283"/>
        <v>#N/A</v>
      </c>
      <c r="W1673" s="124">
        <f t="shared" si="284"/>
        <v>0</v>
      </c>
    </row>
    <row r="1674" spans="9:23" x14ac:dyDescent="0.25">
      <c r="I1674" s="31">
        <v>0</v>
      </c>
      <c r="J1674" s="121">
        <f t="shared" si="278"/>
        <v>0</v>
      </c>
      <c r="K1674" s="122" t="e">
        <f>MAX(0,($F1674-0+PV(a!$E$8/12,2*$U1674*a!$E$9,$W1674,0,1)))</f>
        <v>#N/A</v>
      </c>
      <c r="L1674" s="122" t="e">
        <f t="shared" si="285"/>
        <v>#N/A</v>
      </c>
      <c r="M1674" s="114" t="e">
        <f t="shared" si="286"/>
        <v>#N/A</v>
      </c>
      <c r="N1674" s="122" t="e">
        <f>-1*PMT(a!$E$8/12,2*$U1674*a!$E$9,$F1674-a!$E$4-$I1674,0,1)</f>
        <v>#N/A</v>
      </c>
      <c r="O1674" s="123" t="e">
        <f>-1*PMT(a!$E$8/12,2*$U1674*a!$E$9,$F1674-a!$E$4-$J1674,0,1)</f>
        <v>#N/A</v>
      </c>
      <c r="P1674" s="123" t="e">
        <f t="shared" si="279"/>
        <v>#N/A</v>
      </c>
      <c r="Q1674" s="123" t="e">
        <f t="shared" si="280"/>
        <v>#N/A</v>
      </c>
      <c r="R1674" s="114" t="e">
        <f>IF($M1674&lt;$I1674,"Error",IF(AND($K1674&gt;$J1674,$M1674&gt;$K1674),"Error",IF(AND($K1674&lt;$J1674,$M1674&gt;$J1674),"Error",-1*PMT(a!$E$8/12,2*$U1674*a!$E$9,$F1674-$M1674-a!$E$4,0,1))))</f>
        <v>#N/A</v>
      </c>
      <c r="S1674" s="32">
        <f t="shared" si="281"/>
        <v>1</v>
      </c>
      <c r="T1674" s="33" t="e">
        <f t="shared" si="282"/>
        <v>#N/A</v>
      </c>
      <c r="U1674" s="33" t="e">
        <f t="shared" si="287"/>
        <v>#N/A</v>
      </c>
      <c r="V1674" s="33" t="e">
        <f t="shared" si="283"/>
        <v>#N/A</v>
      </c>
      <c r="W1674" s="124">
        <f t="shared" si="284"/>
        <v>0</v>
      </c>
    </row>
    <row r="1675" spans="9:23" x14ac:dyDescent="0.25">
      <c r="I1675" s="31">
        <v>0</v>
      </c>
      <c r="J1675" s="121">
        <f t="shared" si="278"/>
        <v>0</v>
      </c>
      <c r="K1675" s="122" t="e">
        <f>MAX(0,($F1675-0+PV(a!$E$8/12,2*$U1675*a!$E$9,$W1675,0,1)))</f>
        <v>#N/A</v>
      </c>
      <c r="L1675" s="122" t="e">
        <f t="shared" si="285"/>
        <v>#N/A</v>
      </c>
      <c r="M1675" s="114" t="e">
        <f t="shared" si="286"/>
        <v>#N/A</v>
      </c>
      <c r="N1675" s="122" t="e">
        <f>-1*PMT(a!$E$8/12,2*$U1675*a!$E$9,$F1675-a!$E$4-$I1675,0,1)</f>
        <v>#N/A</v>
      </c>
      <c r="O1675" s="123" t="e">
        <f>-1*PMT(a!$E$8/12,2*$U1675*a!$E$9,$F1675-a!$E$4-$J1675,0,1)</f>
        <v>#N/A</v>
      </c>
      <c r="P1675" s="123" t="e">
        <f t="shared" si="279"/>
        <v>#N/A</v>
      </c>
      <c r="Q1675" s="123" t="e">
        <f t="shared" si="280"/>
        <v>#N/A</v>
      </c>
      <c r="R1675" s="114" t="e">
        <f>IF($M1675&lt;$I1675,"Error",IF(AND($K1675&gt;$J1675,$M1675&gt;$K1675),"Error",IF(AND($K1675&lt;$J1675,$M1675&gt;$J1675),"Error",-1*PMT(a!$E$8/12,2*$U1675*a!$E$9,$F1675-$M1675-a!$E$4,0,1))))</f>
        <v>#N/A</v>
      </c>
      <c r="S1675" s="32">
        <f t="shared" si="281"/>
        <v>1</v>
      </c>
      <c r="T1675" s="33" t="e">
        <f t="shared" si="282"/>
        <v>#N/A</v>
      </c>
      <c r="U1675" s="33" t="e">
        <f t="shared" si="287"/>
        <v>#N/A</v>
      </c>
      <c r="V1675" s="33" t="e">
        <f t="shared" si="283"/>
        <v>#N/A</v>
      </c>
      <c r="W1675" s="124">
        <f t="shared" si="284"/>
        <v>0</v>
      </c>
    </row>
    <row r="1676" spans="9:23" x14ac:dyDescent="0.25">
      <c r="I1676" s="31">
        <v>0</v>
      </c>
      <c r="J1676" s="121">
        <f t="shared" si="278"/>
        <v>0</v>
      </c>
      <c r="K1676" s="122" t="e">
        <f>MAX(0,($F1676-0+PV(a!$E$8/12,2*$U1676*a!$E$9,$W1676,0,1)))</f>
        <v>#N/A</v>
      </c>
      <c r="L1676" s="122" t="e">
        <f t="shared" si="285"/>
        <v>#N/A</v>
      </c>
      <c r="M1676" s="114" t="e">
        <f t="shared" si="286"/>
        <v>#N/A</v>
      </c>
      <c r="N1676" s="122" t="e">
        <f>-1*PMT(a!$E$8/12,2*$U1676*a!$E$9,$F1676-a!$E$4-$I1676,0,1)</f>
        <v>#N/A</v>
      </c>
      <c r="O1676" s="123" t="e">
        <f>-1*PMT(a!$E$8/12,2*$U1676*a!$E$9,$F1676-a!$E$4-$J1676,0,1)</f>
        <v>#N/A</v>
      </c>
      <c r="P1676" s="123" t="e">
        <f t="shared" si="279"/>
        <v>#N/A</v>
      </c>
      <c r="Q1676" s="123" t="e">
        <f t="shared" si="280"/>
        <v>#N/A</v>
      </c>
      <c r="R1676" s="114" t="e">
        <f>IF($M1676&lt;$I1676,"Error",IF(AND($K1676&gt;$J1676,$M1676&gt;$K1676),"Error",IF(AND($K1676&lt;$J1676,$M1676&gt;$J1676),"Error",-1*PMT(a!$E$8/12,2*$U1676*a!$E$9,$F1676-$M1676-a!$E$4,0,1))))</f>
        <v>#N/A</v>
      </c>
      <c r="S1676" s="32">
        <f t="shared" si="281"/>
        <v>1</v>
      </c>
      <c r="T1676" s="33" t="e">
        <f t="shared" si="282"/>
        <v>#N/A</v>
      </c>
      <c r="U1676" s="33" t="e">
        <f t="shared" si="287"/>
        <v>#N/A</v>
      </c>
      <c r="V1676" s="33" t="e">
        <f t="shared" si="283"/>
        <v>#N/A</v>
      </c>
      <c r="W1676" s="124">
        <f t="shared" si="284"/>
        <v>0</v>
      </c>
    </row>
    <row r="1677" spans="9:23" x14ac:dyDescent="0.25">
      <c r="I1677" s="31">
        <v>0</v>
      </c>
      <c r="J1677" s="121">
        <f t="shared" si="278"/>
        <v>0</v>
      </c>
      <c r="K1677" s="122" t="e">
        <f>MAX(0,($F1677-0+PV(a!$E$8/12,2*$U1677*a!$E$9,$W1677,0,1)))</f>
        <v>#N/A</v>
      </c>
      <c r="L1677" s="122" t="e">
        <f t="shared" si="285"/>
        <v>#N/A</v>
      </c>
      <c r="M1677" s="114" t="e">
        <f t="shared" si="286"/>
        <v>#N/A</v>
      </c>
      <c r="N1677" s="122" t="e">
        <f>-1*PMT(a!$E$8/12,2*$U1677*a!$E$9,$F1677-a!$E$4-$I1677,0,1)</f>
        <v>#N/A</v>
      </c>
      <c r="O1677" s="123" t="e">
        <f>-1*PMT(a!$E$8/12,2*$U1677*a!$E$9,$F1677-a!$E$4-$J1677,0,1)</f>
        <v>#N/A</v>
      </c>
      <c r="P1677" s="123" t="e">
        <f t="shared" si="279"/>
        <v>#N/A</v>
      </c>
      <c r="Q1677" s="123" t="e">
        <f t="shared" si="280"/>
        <v>#N/A</v>
      </c>
      <c r="R1677" s="114" t="e">
        <f>IF($M1677&lt;$I1677,"Error",IF(AND($K1677&gt;$J1677,$M1677&gt;$K1677),"Error",IF(AND($K1677&lt;$J1677,$M1677&gt;$J1677),"Error",-1*PMT(a!$E$8/12,2*$U1677*a!$E$9,$F1677-$M1677-a!$E$4,0,1))))</f>
        <v>#N/A</v>
      </c>
      <c r="S1677" s="32">
        <f t="shared" si="281"/>
        <v>1</v>
      </c>
      <c r="T1677" s="33" t="e">
        <f t="shared" si="282"/>
        <v>#N/A</v>
      </c>
      <c r="U1677" s="33" t="e">
        <f t="shared" si="287"/>
        <v>#N/A</v>
      </c>
      <c r="V1677" s="33" t="e">
        <f t="shared" si="283"/>
        <v>#N/A</v>
      </c>
      <c r="W1677" s="124">
        <f t="shared" si="284"/>
        <v>0</v>
      </c>
    </row>
    <row r="1678" spans="9:23" x14ac:dyDescent="0.25">
      <c r="I1678" s="31">
        <v>0</v>
      </c>
      <c r="J1678" s="121">
        <f t="shared" si="278"/>
        <v>0</v>
      </c>
      <c r="K1678" s="122" t="e">
        <f>MAX(0,($F1678-0+PV(a!$E$8/12,2*$U1678*a!$E$9,$W1678,0,1)))</f>
        <v>#N/A</v>
      </c>
      <c r="L1678" s="122" t="e">
        <f t="shared" si="285"/>
        <v>#N/A</v>
      </c>
      <c r="M1678" s="114" t="e">
        <f t="shared" si="286"/>
        <v>#N/A</v>
      </c>
      <c r="N1678" s="122" t="e">
        <f>-1*PMT(a!$E$8/12,2*$U1678*a!$E$9,$F1678-a!$E$4-$I1678,0,1)</f>
        <v>#N/A</v>
      </c>
      <c r="O1678" s="123" t="e">
        <f>-1*PMT(a!$E$8/12,2*$U1678*a!$E$9,$F1678-a!$E$4-$J1678,0,1)</f>
        <v>#N/A</v>
      </c>
      <c r="P1678" s="123" t="e">
        <f t="shared" si="279"/>
        <v>#N/A</v>
      </c>
      <c r="Q1678" s="123" t="e">
        <f t="shared" si="280"/>
        <v>#N/A</v>
      </c>
      <c r="R1678" s="114" t="e">
        <f>IF($M1678&lt;$I1678,"Error",IF(AND($K1678&gt;$J1678,$M1678&gt;$K1678),"Error",IF(AND($K1678&lt;$J1678,$M1678&gt;$J1678),"Error",-1*PMT(a!$E$8/12,2*$U1678*a!$E$9,$F1678-$M1678-a!$E$4,0,1))))</f>
        <v>#N/A</v>
      </c>
      <c r="S1678" s="32">
        <f t="shared" si="281"/>
        <v>1</v>
      </c>
      <c r="T1678" s="33" t="e">
        <f t="shared" si="282"/>
        <v>#N/A</v>
      </c>
      <c r="U1678" s="33" t="e">
        <f t="shared" si="287"/>
        <v>#N/A</v>
      </c>
      <c r="V1678" s="33" t="e">
        <f t="shared" si="283"/>
        <v>#N/A</v>
      </c>
      <c r="W1678" s="124">
        <f t="shared" si="284"/>
        <v>0</v>
      </c>
    </row>
    <row r="1679" spans="9:23" x14ac:dyDescent="0.25">
      <c r="I1679" s="31">
        <v>0</v>
      </c>
      <c r="J1679" s="121">
        <f t="shared" si="278"/>
        <v>0</v>
      </c>
      <c r="K1679" s="122" t="e">
        <f>MAX(0,($F1679-0+PV(a!$E$8/12,2*$U1679*a!$E$9,$W1679,0,1)))</f>
        <v>#N/A</v>
      </c>
      <c r="L1679" s="122" t="e">
        <f t="shared" si="285"/>
        <v>#N/A</v>
      </c>
      <c r="M1679" s="114" t="e">
        <f t="shared" si="286"/>
        <v>#N/A</v>
      </c>
      <c r="N1679" s="122" t="e">
        <f>-1*PMT(a!$E$8/12,2*$U1679*a!$E$9,$F1679-a!$E$4-$I1679,0,1)</f>
        <v>#N/A</v>
      </c>
      <c r="O1679" s="123" t="e">
        <f>-1*PMT(a!$E$8/12,2*$U1679*a!$E$9,$F1679-a!$E$4-$J1679,0,1)</f>
        <v>#N/A</v>
      </c>
      <c r="P1679" s="123" t="e">
        <f t="shared" si="279"/>
        <v>#N/A</v>
      </c>
      <c r="Q1679" s="123" t="e">
        <f t="shared" si="280"/>
        <v>#N/A</v>
      </c>
      <c r="R1679" s="114" t="e">
        <f>IF($M1679&lt;$I1679,"Error",IF(AND($K1679&gt;$J1679,$M1679&gt;$K1679),"Error",IF(AND($K1679&lt;$J1679,$M1679&gt;$J1679),"Error",-1*PMT(a!$E$8/12,2*$U1679*a!$E$9,$F1679-$M1679-a!$E$4,0,1))))</f>
        <v>#N/A</v>
      </c>
      <c r="S1679" s="32">
        <f t="shared" si="281"/>
        <v>1</v>
      </c>
      <c r="T1679" s="33" t="e">
        <f t="shared" si="282"/>
        <v>#N/A</v>
      </c>
      <c r="U1679" s="33" t="e">
        <f t="shared" si="287"/>
        <v>#N/A</v>
      </c>
      <c r="V1679" s="33" t="e">
        <f t="shared" si="283"/>
        <v>#N/A</v>
      </c>
      <c r="W1679" s="124">
        <f t="shared" si="284"/>
        <v>0</v>
      </c>
    </row>
    <row r="1680" spans="9:23" x14ac:dyDescent="0.25">
      <c r="I1680" s="31">
        <v>0</v>
      </c>
      <c r="J1680" s="121">
        <f t="shared" si="278"/>
        <v>0</v>
      </c>
      <c r="K1680" s="122" t="e">
        <f>MAX(0,($F1680-0+PV(a!$E$8/12,2*$U1680*a!$E$9,$W1680,0,1)))</f>
        <v>#N/A</v>
      </c>
      <c r="L1680" s="122" t="e">
        <f t="shared" si="285"/>
        <v>#N/A</v>
      </c>
      <c r="M1680" s="114" t="e">
        <f t="shared" si="286"/>
        <v>#N/A</v>
      </c>
      <c r="N1680" s="122" t="e">
        <f>-1*PMT(a!$E$8/12,2*$U1680*a!$E$9,$F1680-a!$E$4-$I1680,0,1)</f>
        <v>#N/A</v>
      </c>
      <c r="O1680" s="123" t="e">
        <f>-1*PMT(a!$E$8/12,2*$U1680*a!$E$9,$F1680-a!$E$4-$J1680,0,1)</f>
        <v>#N/A</v>
      </c>
      <c r="P1680" s="123" t="e">
        <f t="shared" si="279"/>
        <v>#N/A</v>
      </c>
      <c r="Q1680" s="123" t="e">
        <f t="shared" si="280"/>
        <v>#N/A</v>
      </c>
      <c r="R1680" s="114" t="e">
        <f>IF($M1680&lt;$I1680,"Error",IF(AND($K1680&gt;$J1680,$M1680&gt;$K1680),"Error",IF(AND($K1680&lt;$J1680,$M1680&gt;$J1680),"Error",-1*PMT(a!$E$8/12,2*$U1680*a!$E$9,$F1680-$M1680-a!$E$4,0,1))))</f>
        <v>#N/A</v>
      </c>
      <c r="S1680" s="32">
        <f t="shared" si="281"/>
        <v>1</v>
      </c>
      <c r="T1680" s="33" t="e">
        <f t="shared" si="282"/>
        <v>#N/A</v>
      </c>
      <c r="U1680" s="33" t="e">
        <f t="shared" si="287"/>
        <v>#N/A</v>
      </c>
      <c r="V1680" s="33" t="e">
        <f t="shared" si="283"/>
        <v>#N/A</v>
      </c>
      <c r="W1680" s="124">
        <f t="shared" si="284"/>
        <v>0</v>
      </c>
    </row>
    <row r="1681" spans="9:23" x14ac:dyDescent="0.25">
      <c r="I1681" s="31">
        <v>0</v>
      </c>
      <c r="J1681" s="121">
        <f t="shared" si="278"/>
        <v>0</v>
      </c>
      <c r="K1681" s="122" t="e">
        <f>MAX(0,($F1681-0+PV(a!$E$8/12,2*$U1681*a!$E$9,$W1681,0,1)))</f>
        <v>#N/A</v>
      </c>
      <c r="L1681" s="122" t="e">
        <f t="shared" si="285"/>
        <v>#N/A</v>
      </c>
      <c r="M1681" s="114" t="e">
        <f t="shared" si="286"/>
        <v>#N/A</v>
      </c>
      <c r="N1681" s="122" t="e">
        <f>-1*PMT(a!$E$8/12,2*$U1681*a!$E$9,$F1681-a!$E$4-$I1681,0,1)</f>
        <v>#N/A</v>
      </c>
      <c r="O1681" s="123" t="e">
        <f>-1*PMT(a!$E$8/12,2*$U1681*a!$E$9,$F1681-a!$E$4-$J1681,0,1)</f>
        <v>#N/A</v>
      </c>
      <c r="P1681" s="123" t="e">
        <f t="shared" si="279"/>
        <v>#N/A</v>
      </c>
      <c r="Q1681" s="123" t="e">
        <f t="shared" si="280"/>
        <v>#N/A</v>
      </c>
      <c r="R1681" s="114" t="e">
        <f>IF($M1681&lt;$I1681,"Error",IF(AND($K1681&gt;$J1681,$M1681&gt;$K1681),"Error",IF(AND($K1681&lt;$J1681,$M1681&gt;$J1681),"Error",-1*PMT(a!$E$8/12,2*$U1681*a!$E$9,$F1681-$M1681-a!$E$4,0,1))))</f>
        <v>#N/A</v>
      </c>
      <c r="S1681" s="32">
        <f t="shared" si="281"/>
        <v>1</v>
      </c>
      <c r="T1681" s="33" t="e">
        <f t="shared" si="282"/>
        <v>#N/A</v>
      </c>
      <c r="U1681" s="33" t="e">
        <f t="shared" si="287"/>
        <v>#N/A</v>
      </c>
      <c r="V1681" s="33" t="e">
        <f t="shared" si="283"/>
        <v>#N/A</v>
      </c>
      <c r="W1681" s="124">
        <f t="shared" si="284"/>
        <v>0</v>
      </c>
    </row>
    <row r="1682" spans="9:23" x14ac:dyDescent="0.25">
      <c r="I1682" s="31">
        <v>0</v>
      </c>
      <c r="J1682" s="121">
        <f t="shared" si="278"/>
        <v>0</v>
      </c>
      <c r="K1682" s="122" t="e">
        <f>MAX(0,($F1682-0+PV(a!$E$8/12,2*$U1682*a!$E$9,$W1682,0,1)))</f>
        <v>#N/A</v>
      </c>
      <c r="L1682" s="122" t="e">
        <f t="shared" si="285"/>
        <v>#N/A</v>
      </c>
      <c r="M1682" s="114" t="e">
        <f t="shared" si="286"/>
        <v>#N/A</v>
      </c>
      <c r="N1682" s="122" t="e">
        <f>-1*PMT(a!$E$8/12,2*$U1682*a!$E$9,$F1682-a!$E$4-$I1682,0,1)</f>
        <v>#N/A</v>
      </c>
      <c r="O1682" s="123" t="e">
        <f>-1*PMT(a!$E$8/12,2*$U1682*a!$E$9,$F1682-a!$E$4-$J1682,0,1)</f>
        <v>#N/A</v>
      </c>
      <c r="P1682" s="123" t="e">
        <f t="shared" si="279"/>
        <v>#N/A</v>
      </c>
      <c r="Q1682" s="123" t="e">
        <f t="shared" si="280"/>
        <v>#N/A</v>
      </c>
      <c r="R1682" s="114" t="e">
        <f>IF($M1682&lt;$I1682,"Error",IF(AND($K1682&gt;$J1682,$M1682&gt;$K1682),"Error",IF(AND($K1682&lt;$J1682,$M1682&gt;$J1682),"Error",-1*PMT(a!$E$8/12,2*$U1682*a!$E$9,$F1682-$M1682-a!$E$4,0,1))))</f>
        <v>#N/A</v>
      </c>
      <c r="S1682" s="32">
        <f t="shared" si="281"/>
        <v>1</v>
      </c>
      <c r="T1682" s="33" t="e">
        <f t="shared" si="282"/>
        <v>#N/A</v>
      </c>
      <c r="U1682" s="33" t="e">
        <f t="shared" si="287"/>
        <v>#N/A</v>
      </c>
      <c r="V1682" s="33" t="e">
        <f t="shared" si="283"/>
        <v>#N/A</v>
      </c>
      <c r="W1682" s="124">
        <f t="shared" si="284"/>
        <v>0</v>
      </c>
    </row>
    <row r="1683" spans="9:23" x14ac:dyDescent="0.25">
      <c r="I1683" s="31">
        <v>0</v>
      </c>
      <c r="J1683" s="121">
        <f t="shared" si="278"/>
        <v>0</v>
      </c>
      <c r="K1683" s="122" t="e">
        <f>MAX(0,($F1683-0+PV(a!$E$8/12,2*$U1683*a!$E$9,$W1683,0,1)))</f>
        <v>#N/A</v>
      </c>
      <c r="L1683" s="122" t="e">
        <f t="shared" si="285"/>
        <v>#N/A</v>
      </c>
      <c r="M1683" s="114" t="e">
        <f t="shared" si="286"/>
        <v>#N/A</v>
      </c>
      <c r="N1683" s="122" t="e">
        <f>-1*PMT(a!$E$8/12,2*$U1683*a!$E$9,$F1683-a!$E$4-$I1683,0,1)</f>
        <v>#N/A</v>
      </c>
      <c r="O1683" s="123" t="e">
        <f>-1*PMT(a!$E$8/12,2*$U1683*a!$E$9,$F1683-a!$E$4-$J1683,0,1)</f>
        <v>#N/A</v>
      </c>
      <c r="P1683" s="123" t="e">
        <f t="shared" si="279"/>
        <v>#N/A</v>
      </c>
      <c r="Q1683" s="123" t="e">
        <f t="shared" si="280"/>
        <v>#N/A</v>
      </c>
      <c r="R1683" s="114" t="e">
        <f>IF($M1683&lt;$I1683,"Error",IF(AND($K1683&gt;$J1683,$M1683&gt;$K1683),"Error",IF(AND($K1683&lt;$J1683,$M1683&gt;$J1683),"Error",-1*PMT(a!$E$8/12,2*$U1683*a!$E$9,$F1683-$M1683-a!$E$4,0,1))))</f>
        <v>#N/A</v>
      </c>
      <c r="S1683" s="32">
        <f t="shared" si="281"/>
        <v>1</v>
      </c>
      <c r="T1683" s="33" t="e">
        <f t="shared" si="282"/>
        <v>#N/A</v>
      </c>
      <c r="U1683" s="33" t="e">
        <f t="shared" si="287"/>
        <v>#N/A</v>
      </c>
      <c r="V1683" s="33" t="e">
        <f t="shared" si="283"/>
        <v>#N/A</v>
      </c>
      <c r="W1683" s="124">
        <f t="shared" si="284"/>
        <v>0</v>
      </c>
    </row>
    <row r="1684" spans="9:23" x14ac:dyDescent="0.25">
      <c r="I1684" s="31">
        <v>0</v>
      </c>
      <c r="J1684" s="121">
        <f t="shared" si="278"/>
        <v>0</v>
      </c>
      <c r="K1684" s="122" t="e">
        <f>MAX(0,($F1684-0+PV(a!$E$8/12,2*$U1684*a!$E$9,$W1684,0,1)))</f>
        <v>#N/A</v>
      </c>
      <c r="L1684" s="122" t="e">
        <f t="shared" si="285"/>
        <v>#N/A</v>
      </c>
      <c r="M1684" s="114" t="e">
        <f t="shared" si="286"/>
        <v>#N/A</v>
      </c>
      <c r="N1684" s="122" t="e">
        <f>-1*PMT(a!$E$8/12,2*$U1684*a!$E$9,$F1684-a!$E$4-$I1684,0,1)</f>
        <v>#N/A</v>
      </c>
      <c r="O1684" s="123" t="e">
        <f>-1*PMT(a!$E$8/12,2*$U1684*a!$E$9,$F1684-a!$E$4-$J1684,0,1)</f>
        <v>#N/A</v>
      </c>
      <c r="P1684" s="123" t="e">
        <f t="shared" si="279"/>
        <v>#N/A</v>
      </c>
      <c r="Q1684" s="123" t="e">
        <f t="shared" si="280"/>
        <v>#N/A</v>
      </c>
      <c r="R1684" s="114" t="e">
        <f>IF($M1684&lt;$I1684,"Error",IF(AND($K1684&gt;$J1684,$M1684&gt;$K1684),"Error",IF(AND($K1684&lt;$J1684,$M1684&gt;$J1684),"Error",-1*PMT(a!$E$8/12,2*$U1684*a!$E$9,$F1684-$M1684-a!$E$4,0,1))))</f>
        <v>#N/A</v>
      </c>
      <c r="S1684" s="32">
        <f t="shared" si="281"/>
        <v>1</v>
      </c>
      <c r="T1684" s="33" t="e">
        <f t="shared" si="282"/>
        <v>#N/A</v>
      </c>
      <c r="U1684" s="33" t="e">
        <f t="shared" si="287"/>
        <v>#N/A</v>
      </c>
      <c r="V1684" s="33" t="e">
        <f t="shared" si="283"/>
        <v>#N/A</v>
      </c>
      <c r="W1684" s="124">
        <f t="shared" si="284"/>
        <v>0</v>
      </c>
    </row>
    <row r="1685" spans="9:23" x14ac:dyDescent="0.25">
      <c r="I1685" s="31">
        <v>0</v>
      </c>
      <c r="J1685" s="121">
        <f t="shared" si="278"/>
        <v>0</v>
      </c>
      <c r="K1685" s="122" t="e">
        <f>MAX(0,($F1685-0+PV(a!$E$8/12,2*$U1685*a!$E$9,$W1685,0,1)))</f>
        <v>#N/A</v>
      </c>
      <c r="L1685" s="122" t="e">
        <f t="shared" si="285"/>
        <v>#N/A</v>
      </c>
      <c r="M1685" s="114" t="e">
        <f t="shared" si="286"/>
        <v>#N/A</v>
      </c>
      <c r="N1685" s="122" t="e">
        <f>-1*PMT(a!$E$8/12,2*$U1685*a!$E$9,$F1685-a!$E$4-$I1685,0,1)</f>
        <v>#N/A</v>
      </c>
      <c r="O1685" s="123" t="e">
        <f>-1*PMT(a!$E$8/12,2*$U1685*a!$E$9,$F1685-a!$E$4-$J1685,0,1)</f>
        <v>#N/A</v>
      </c>
      <c r="P1685" s="123" t="e">
        <f t="shared" si="279"/>
        <v>#N/A</v>
      </c>
      <c r="Q1685" s="123" t="e">
        <f t="shared" si="280"/>
        <v>#N/A</v>
      </c>
      <c r="R1685" s="114" t="e">
        <f>IF($M1685&lt;$I1685,"Error",IF(AND($K1685&gt;$J1685,$M1685&gt;$K1685),"Error",IF(AND($K1685&lt;$J1685,$M1685&gt;$J1685),"Error",-1*PMT(a!$E$8/12,2*$U1685*a!$E$9,$F1685-$M1685-a!$E$4,0,1))))</f>
        <v>#N/A</v>
      </c>
      <c r="S1685" s="32">
        <f t="shared" si="281"/>
        <v>1</v>
      </c>
      <c r="T1685" s="33" t="e">
        <f t="shared" si="282"/>
        <v>#N/A</v>
      </c>
      <c r="U1685" s="33" t="e">
        <f t="shared" si="287"/>
        <v>#N/A</v>
      </c>
      <c r="V1685" s="33" t="e">
        <f t="shared" si="283"/>
        <v>#N/A</v>
      </c>
      <c r="W1685" s="124">
        <f t="shared" si="284"/>
        <v>0</v>
      </c>
    </row>
    <row r="1686" spans="9:23" x14ac:dyDescent="0.25">
      <c r="I1686" s="31">
        <v>0</v>
      </c>
      <c r="J1686" s="121">
        <f t="shared" ref="J1686:J1749" si="288">F1686*0.25</f>
        <v>0</v>
      </c>
      <c r="K1686" s="122" t="e">
        <f>MAX(0,($F1686-0+PV(a!$E$8/12,2*$U1686*a!$E$9,$W1686,0,1)))</f>
        <v>#N/A</v>
      </c>
      <c r="L1686" s="122" t="e">
        <f t="shared" si="285"/>
        <v>#N/A</v>
      </c>
      <c r="M1686" s="114" t="e">
        <f t="shared" si="286"/>
        <v>#N/A</v>
      </c>
      <c r="N1686" s="122" t="e">
        <f>-1*PMT(a!$E$8/12,2*$U1686*a!$E$9,$F1686-a!$E$4-$I1686,0,1)</f>
        <v>#N/A</v>
      </c>
      <c r="O1686" s="123" t="e">
        <f>-1*PMT(a!$E$8/12,2*$U1686*a!$E$9,$F1686-a!$E$4-$J1686,0,1)</f>
        <v>#N/A</v>
      </c>
      <c r="P1686" s="123" t="e">
        <f t="shared" si="279"/>
        <v>#N/A</v>
      </c>
      <c r="Q1686" s="123" t="e">
        <f t="shared" si="280"/>
        <v>#N/A</v>
      </c>
      <c r="R1686" s="114" t="e">
        <f>IF($M1686&lt;$I1686,"Error",IF(AND($K1686&gt;$J1686,$M1686&gt;$K1686),"Error",IF(AND($K1686&lt;$J1686,$M1686&gt;$J1686),"Error",-1*PMT(a!$E$8/12,2*$U1686*a!$E$9,$F1686-$M1686-a!$E$4,0,1))))</f>
        <v>#N/A</v>
      </c>
      <c r="S1686" s="32">
        <f t="shared" si="281"/>
        <v>1</v>
      </c>
      <c r="T1686" s="33" t="e">
        <f t="shared" si="282"/>
        <v>#N/A</v>
      </c>
      <c r="U1686" s="33" t="e">
        <f t="shared" si="287"/>
        <v>#N/A</v>
      </c>
      <c r="V1686" s="33" t="e">
        <f t="shared" si="283"/>
        <v>#N/A</v>
      </c>
      <c r="W1686" s="124">
        <f t="shared" si="284"/>
        <v>0</v>
      </c>
    </row>
    <row r="1687" spans="9:23" x14ac:dyDescent="0.25">
      <c r="I1687" s="31">
        <v>0</v>
      </c>
      <c r="J1687" s="121">
        <f t="shared" si="288"/>
        <v>0</v>
      </c>
      <c r="K1687" s="122" t="e">
        <f>MAX(0,($F1687-0+PV(a!$E$8/12,2*$U1687*a!$E$9,$W1687,0,1)))</f>
        <v>#N/A</v>
      </c>
      <c r="L1687" s="122" t="e">
        <f t="shared" si="285"/>
        <v>#N/A</v>
      </c>
      <c r="M1687" s="114" t="e">
        <f t="shared" si="286"/>
        <v>#N/A</v>
      </c>
      <c r="N1687" s="122" t="e">
        <f>-1*PMT(a!$E$8/12,2*$U1687*a!$E$9,$F1687-a!$E$4-$I1687,0,1)</f>
        <v>#N/A</v>
      </c>
      <c r="O1687" s="123" t="e">
        <f>-1*PMT(a!$E$8/12,2*$U1687*a!$E$9,$F1687-a!$E$4-$J1687,0,1)</f>
        <v>#N/A</v>
      </c>
      <c r="P1687" s="123" t="e">
        <f t="shared" si="279"/>
        <v>#N/A</v>
      </c>
      <c r="Q1687" s="123" t="e">
        <f t="shared" si="280"/>
        <v>#N/A</v>
      </c>
      <c r="R1687" s="114" t="e">
        <f>IF($M1687&lt;$I1687,"Error",IF(AND($K1687&gt;$J1687,$M1687&gt;$K1687),"Error",IF(AND($K1687&lt;$J1687,$M1687&gt;$J1687),"Error",-1*PMT(a!$E$8/12,2*$U1687*a!$E$9,$F1687-$M1687-a!$E$4,0,1))))</f>
        <v>#N/A</v>
      </c>
      <c r="S1687" s="32">
        <f t="shared" si="281"/>
        <v>1</v>
      </c>
      <c r="T1687" s="33" t="e">
        <f t="shared" si="282"/>
        <v>#N/A</v>
      </c>
      <c r="U1687" s="33" t="e">
        <f t="shared" si="287"/>
        <v>#N/A</v>
      </c>
      <c r="V1687" s="33" t="e">
        <f t="shared" si="283"/>
        <v>#N/A</v>
      </c>
      <c r="W1687" s="124">
        <f t="shared" si="284"/>
        <v>0</v>
      </c>
    </row>
    <row r="1688" spans="9:23" x14ac:dyDescent="0.25">
      <c r="I1688" s="31">
        <v>0</v>
      </c>
      <c r="J1688" s="121">
        <f t="shared" si="288"/>
        <v>0</v>
      </c>
      <c r="K1688" s="122" t="e">
        <f>MAX(0,($F1688-0+PV(a!$E$8/12,2*$U1688*a!$E$9,$W1688,0,1)))</f>
        <v>#N/A</v>
      </c>
      <c r="L1688" s="122" t="e">
        <f t="shared" si="285"/>
        <v>#N/A</v>
      </c>
      <c r="M1688" s="114" t="e">
        <f t="shared" si="286"/>
        <v>#N/A</v>
      </c>
      <c r="N1688" s="122" t="e">
        <f>-1*PMT(a!$E$8/12,2*$U1688*a!$E$9,$F1688-a!$E$4-$I1688,0,1)</f>
        <v>#N/A</v>
      </c>
      <c r="O1688" s="123" t="e">
        <f>-1*PMT(a!$E$8/12,2*$U1688*a!$E$9,$F1688-a!$E$4-$J1688,0,1)</f>
        <v>#N/A</v>
      </c>
      <c r="P1688" s="123" t="e">
        <f t="shared" si="279"/>
        <v>#N/A</v>
      </c>
      <c r="Q1688" s="123" t="e">
        <f t="shared" si="280"/>
        <v>#N/A</v>
      </c>
      <c r="R1688" s="114" t="e">
        <f>IF($M1688&lt;$I1688,"Error",IF(AND($K1688&gt;$J1688,$M1688&gt;$K1688),"Error",IF(AND($K1688&lt;$J1688,$M1688&gt;$J1688),"Error",-1*PMT(a!$E$8/12,2*$U1688*a!$E$9,$F1688-$M1688-a!$E$4,0,1))))</f>
        <v>#N/A</v>
      </c>
      <c r="S1688" s="32">
        <f t="shared" si="281"/>
        <v>1</v>
      </c>
      <c r="T1688" s="33" t="e">
        <f t="shared" si="282"/>
        <v>#N/A</v>
      </c>
      <c r="U1688" s="33" t="e">
        <f t="shared" si="287"/>
        <v>#N/A</v>
      </c>
      <c r="V1688" s="33" t="e">
        <f t="shared" si="283"/>
        <v>#N/A</v>
      </c>
      <c r="W1688" s="124">
        <f t="shared" si="284"/>
        <v>0</v>
      </c>
    </row>
    <row r="1689" spans="9:23" x14ac:dyDescent="0.25">
      <c r="I1689" s="31">
        <v>0</v>
      </c>
      <c r="J1689" s="121">
        <f t="shared" si="288"/>
        <v>0</v>
      </c>
      <c r="K1689" s="122" t="e">
        <f>MAX(0,($F1689-0+PV(a!$E$8/12,2*$U1689*a!$E$9,$W1689,0,1)))</f>
        <v>#N/A</v>
      </c>
      <c r="L1689" s="122" t="e">
        <f t="shared" si="285"/>
        <v>#N/A</v>
      </c>
      <c r="M1689" s="114" t="e">
        <f t="shared" si="286"/>
        <v>#N/A</v>
      </c>
      <c r="N1689" s="122" t="e">
        <f>-1*PMT(a!$E$8/12,2*$U1689*a!$E$9,$F1689-a!$E$4-$I1689,0,1)</f>
        <v>#N/A</v>
      </c>
      <c r="O1689" s="123" t="e">
        <f>-1*PMT(a!$E$8/12,2*$U1689*a!$E$9,$F1689-a!$E$4-$J1689,0,1)</f>
        <v>#N/A</v>
      </c>
      <c r="P1689" s="123" t="e">
        <f t="shared" si="279"/>
        <v>#N/A</v>
      </c>
      <c r="Q1689" s="123" t="e">
        <f t="shared" si="280"/>
        <v>#N/A</v>
      </c>
      <c r="R1689" s="114" t="e">
        <f>IF($M1689&lt;$I1689,"Error",IF(AND($K1689&gt;$J1689,$M1689&gt;$K1689),"Error",IF(AND($K1689&lt;$J1689,$M1689&gt;$J1689),"Error",-1*PMT(a!$E$8/12,2*$U1689*a!$E$9,$F1689-$M1689-a!$E$4,0,1))))</f>
        <v>#N/A</v>
      </c>
      <c r="S1689" s="32">
        <f t="shared" si="281"/>
        <v>1</v>
      </c>
      <c r="T1689" s="33" t="e">
        <f t="shared" si="282"/>
        <v>#N/A</v>
      </c>
      <c r="U1689" s="33" t="e">
        <f t="shared" si="287"/>
        <v>#N/A</v>
      </c>
      <c r="V1689" s="33" t="e">
        <f t="shared" si="283"/>
        <v>#N/A</v>
      </c>
      <c r="W1689" s="124">
        <f t="shared" si="284"/>
        <v>0</v>
      </c>
    </row>
    <row r="1690" spans="9:23" x14ac:dyDescent="0.25">
      <c r="I1690" s="31">
        <v>0</v>
      </c>
      <c r="J1690" s="121">
        <f t="shared" si="288"/>
        <v>0</v>
      </c>
      <c r="K1690" s="122" t="e">
        <f>MAX(0,($F1690-0+PV(a!$E$8/12,2*$U1690*a!$E$9,$W1690,0,1)))</f>
        <v>#N/A</v>
      </c>
      <c r="L1690" s="122" t="e">
        <f t="shared" si="285"/>
        <v>#N/A</v>
      </c>
      <c r="M1690" s="114" t="e">
        <f t="shared" si="286"/>
        <v>#N/A</v>
      </c>
      <c r="N1690" s="122" t="e">
        <f>-1*PMT(a!$E$8/12,2*$U1690*a!$E$9,$F1690-a!$E$4-$I1690,0,1)</f>
        <v>#N/A</v>
      </c>
      <c r="O1690" s="123" t="e">
        <f>-1*PMT(a!$E$8/12,2*$U1690*a!$E$9,$F1690-a!$E$4-$J1690,0,1)</f>
        <v>#N/A</v>
      </c>
      <c r="P1690" s="123" t="e">
        <f t="shared" si="279"/>
        <v>#N/A</v>
      </c>
      <c r="Q1690" s="123" t="e">
        <f t="shared" si="280"/>
        <v>#N/A</v>
      </c>
      <c r="R1690" s="114" t="e">
        <f>IF($M1690&lt;$I1690,"Error",IF(AND($K1690&gt;$J1690,$M1690&gt;$K1690),"Error",IF(AND($K1690&lt;$J1690,$M1690&gt;$J1690),"Error",-1*PMT(a!$E$8/12,2*$U1690*a!$E$9,$F1690-$M1690-a!$E$4,0,1))))</f>
        <v>#N/A</v>
      </c>
      <c r="S1690" s="32">
        <f t="shared" si="281"/>
        <v>1</v>
      </c>
      <c r="T1690" s="33" t="e">
        <f t="shared" si="282"/>
        <v>#N/A</v>
      </c>
      <c r="U1690" s="33" t="e">
        <f t="shared" si="287"/>
        <v>#N/A</v>
      </c>
      <c r="V1690" s="33" t="e">
        <f t="shared" si="283"/>
        <v>#N/A</v>
      </c>
      <c r="W1690" s="124">
        <f t="shared" si="284"/>
        <v>0</v>
      </c>
    </row>
    <row r="1691" spans="9:23" x14ac:dyDescent="0.25">
      <c r="I1691" s="31">
        <v>0</v>
      </c>
      <c r="J1691" s="121">
        <f t="shared" si="288"/>
        <v>0</v>
      </c>
      <c r="K1691" s="122" t="e">
        <f>MAX(0,($F1691-0+PV(a!$E$8/12,2*$U1691*a!$E$9,$W1691,0,1)))</f>
        <v>#N/A</v>
      </c>
      <c r="L1691" s="122" t="e">
        <f t="shared" si="285"/>
        <v>#N/A</v>
      </c>
      <c r="M1691" s="114" t="e">
        <f t="shared" si="286"/>
        <v>#N/A</v>
      </c>
      <c r="N1691" s="122" t="e">
        <f>-1*PMT(a!$E$8/12,2*$U1691*a!$E$9,$F1691-a!$E$4-$I1691,0,1)</f>
        <v>#N/A</v>
      </c>
      <c r="O1691" s="123" t="e">
        <f>-1*PMT(a!$E$8/12,2*$U1691*a!$E$9,$F1691-a!$E$4-$J1691,0,1)</f>
        <v>#N/A</v>
      </c>
      <c r="P1691" s="123" t="e">
        <f t="shared" si="279"/>
        <v>#N/A</v>
      </c>
      <c r="Q1691" s="123" t="e">
        <f t="shared" si="280"/>
        <v>#N/A</v>
      </c>
      <c r="R1691" s="114" t="e">
        <f>IF($M1691&lt;$I1691,"Error",IF(AND($K1691&gt;$J1691,$M1691&gt;$K1691),"Error",IF(AND($K1691&lt;$J1691,$M1691&gt;$J1691),"Error",-1*PMT(a!$E$8/12,2*$U1691*a!$E$9,$F1691-$M1691-a!$E$4,0,1))))</f>
        <v>#N/A</v>
      </c>
      <c r="S1691" s="32">
        <f t="shared" si="281"/>
        <v>1</v>
      </c>
      <c r="T1691" s="33" t="e">
        <f t="shared" si="282"/>
        <v>#N/A</v>
      </c>
      <c r="U1691" s="33" t="e">
        <f t="shared" si="287"/>
        <v>#N/A</v>
      </c>
      <c r="V1691" s="33" t="e">
        <f t="shared" si="283"/>
        <v>#N/A</v>
      </c>
      <c r="W1691" s="124">
        <f t="shared" si="284"/>
        <v>0</v>
      </c>
    </row>
    <row r="1692" spans="9:23" x14ac:dyDescent="0.25">
      <c r="I1692" s="31">
        <v>0</v>
      </c>
      <c r="J1692" s="121">
        <f t="shared" si="288"/>
        <v>0</v>
      </c>
      <c r="K1692" s="122" t="e">
        <f>MAX(0,($F1692-0+PV(a!$E$8/12,2*$U1692*a!$E$9,$W1692,0,1)))</f>
        <v>#N/A</v>
      </c>
      <c r="L1692" s="122" t="e">
        <f t="shared" si="285"/>
        <v>#N/A</v>
      </c>
      <c r="M1692" s="114" t="e">
        <f t="shared" si="286"/>
        <v>#N/A</v>
      </c>
      <c r="N1692" s="122" t="e">
        <f>-1*PMT(a!$E$8/12,2*$U1692*a!$E$9,$F1692-a!$E$4-$I1692,0,1)</f>
        <v>#N/A</v>
      </c>
      <c r="O1692" s="123" t="e">
        <f>-1*PMT(a!$E$8/12,2*$U1692*a!$E$9,$F1692-a!$E$4-$J1692,0,1)</f>
        <v>#N/A</v>
      </c>
      <c r="P1692" s="123" t="e">
        <f t="shared" si="279"/>
        <v>#N/A</v>
      </c>
      <c r="Q1692" s="123" t="e">
        <f t="shared" si="280"/>
        <v>#N/A</v>
      </c>
      <c r="R1692" s="114" t="e">
        <f>IF($M1692&lt;$I1692,"Error",IF(AND($K1692&gt;$J1692,$M1692&gt;$K1692),"Error",IF(AND($K1692&lt;$J1692,$M1692&gt;$J1692),"Error",-1*PMT(a!$E$8/12,2*$U1692*a!$E$9,$F1692-$M1692-a!$E$4,0,1))))</f>
        <v>#N/A</v>
      </c>
      <c r="S1692" s="32">
        <f t="shared" si="281"/>
        <v>1</v>
      </c>
      <c r="T1692" s="33" t="e">
        <f t="shared" si="282"/>
        <v>#N/A</v>
      </c>
      <c r="U1692" s="33" t="e">
        <f t="shared" si="287"/>
        <v>#N/A</v>
      </c>
      <c r="V1692" s="33" t="e">
        <f t="shared" si="283"/>
        <v>#N/A</v>
      </c>
      <c r="W1692" s="124">
        <f t="shared" si="284"/>
        <v>0</v>
      </c>
    </row>
    <row r="1693" spans="9:23" x14ac:dyDescent="0.25">
      <c r="I1693" s="31">
        <v>0</v>
      </c>
      <c r="J1693" s="121">
        <f t="shared" si="288"/>
        <v>0</v>
      </c>
      <c r="K1693" s="122" t="e">
        <f>MAX(0,($F1693-0+PV(a!$E$8/12,2*$U1693*a!$E$9,$W1693,0,1)))</f>
        <v>#N/A</v>
      </c>
      <c r="L1693" s="122" t="e">
        <f t="shared" si="285"/>
        <v>#N/A</v>
      </c>
      <c r="M1693" s="114" t="e">
        <f t="shared" si="286"/>
        <v>#N/A</v>
      </c>
      <c r="N1693" s="122" t="e">
        <f>-1*PMT(a!$E$8/12,2*$U1693*a!$E$9,$F1693-a!$E$4-$I1693,0,1)</f>
        <v>#N/A</v>
      </c>
      <c r="O1693" s="123" t="e">
        <f>-1*PMT(a!$E$8/12,2*$U1693*a!$E$9,$F1693-a!$E$4-$J1693,0,1)</f>
        <v>#N/A</v>
      </c>
      <c r="P1693" s="123" t="e">
        <f t="shared" si="279"/>
        <v>#N/A</v>
      </c>
      <c r="Q1693" s="123" t="e">
        <f t="shared" si="280"/>
        <v>#N/A</v>
      </c>
      <c r="R1693" s="114" t="e">
        <f>IF($M1693&lt;$I1693,"Error",IF(AND($K1693&gt;$J1693,$M1693&gt;$K1693),"Error",IF(AND($K1693&lt;$J1693,$M1693&gt;$J1693),"Error",-1*PMT(a!$E$8/12,2*$U1693*a!$E$9,$F1693-$M1693-a!$E$4,0,1))))</f>
        <v>#N/A</v>
      </c>
      <c r="S1693" s="32">
        <f t="shared" si="281"/>
        <v>1</v>
      </c>
      <c r="T1693" s="33" t="e">
        <f t="shared" si="282"/>
        <v>#N/A</v>
      </c>
      <c r="U1693" s="33" t="e">
        <f t="shared" si="287"/>
        <v>#N/A</v>
      </c>
      <c r="V1693" s="33" t="e">
        <f t="shared" si="283"/>
        <v>#N/A</v>
      </c>
      <c r="W1693" s="124">
        <f t="shared" si="284"/>
        <v>0</v>
      </c>
    </row>
    <row r="1694" spans="9:23" x14ac:dyDescent="0.25">
      <c r="I1694" s="31">
        <v>0</v>
      </c>
      <c r="J1694" s="121">
        <f t="shared" si="288"/>
        <v>0</v>
      </c>
      <c r="K1694" s="122" t="e">
        <f>MAX(0,($F1694-0+PV(a!$E$8/12,2*$U1694*a!$E$9,$W1694,0,1)))</f>
        <v>#N/A</v>
      </c>
      <c r="L1694" s="122" t="e">
        <f t="shared" si="285"/>
        <v>#N/A</v>
      </c>
      <c r="M1694" s="114" t="e">
        <f t="shared" si="286"/>
        <v>#N/A</v>
      </c>
      <c r="N1694" s="122" t="e">
        <f>-1*PMT(a!$E$8/12,2*$U1694*a!$E$9,$F1694-a!$E$4-$I1694,0,1)</f>
        <v>#N/A</v>
      </c>
      <c r="O1694" s="123" t="e">
        <f>-1*PMT(a!$E$8/12,2*$U1694*a!$E$9,$F1694-a!$E$4-$J1694,0,1)</f>
        <v>#N/A</v>
      </c>
      <c r="P1694" s="123" t="e">
        <f t="shared" si="279"/>
        <v>#N/A</v>
      </c>
      <c r="Q1694" s="123" t="e">
        <f t="shared" si="280"/>
        <v>#N/A</v>
      </c>
      <c r="R1694" s="114" t="e">
        <f>IF($M1694&lt;$I1694,"Error",IF(AND($K1694&gt;$J1694,$M1694&gt;$K1694),"Error",IF(AND($K1694&lt;$J1694,$M1694&gt;$J1694),"Error",-1*PMT(a!$E$8/12,2*$U1694*a!$E$9,$F1694-$M1694-a!$E$4,0,1))))</f>
        <v>#N/A</v>
      </c>
      <c r="S1694" s="32">
        <f t="shared" si="281"/>
        <v>1</v>
      </c>
      <c r="T1694" s="33" t="e">
        <f t="shared" si="282"/>
        <v>#N/A</v>
      </c>
      <c r="U1694" s="33" t="e">
        <f t="shared" si="287"/>
        <v>#N/A</v>
      </c>
      <c r="V1694" s="33" t="e">
        <f t="shared" si="283"/>
        <v>#N/A</v>
      </c>
      <c r="W1694" s="124">
        <f t="shared" si="284"/>
        <v>0</v>
      </c>
    </row>
    <row r="1695" spans="9:23" x14ac:dyDescent="0.25">
      <c r="I1695" s="31">
        <v>0</v>
      </c>
      <c r="J1695" s="121">
        <f t="shared" si="288"/>
        <v>0</v>
      </c>
      <c r="K1695" s="122" t="e">
        <f>MAX(0,($F1695-0+PV(a!$E$8/12,2*$U1695*a!$E$9,$W1695,0,1)))</f>
        <v>#N/A</v>
      </c>
      <c r="L1695" s="122" t="e">
        <f t="shared" si="285"/>
        <v>#N/A</v>
      </c>
      <c r="M1695" s="114" t="e">
        <f t="shared" si="286"/>
        <v>#N/A</v>
      </c>
      <c r="N1695" s="122" t="e">
        <f>-1*PMT(a!$E$8/12,2*$U1695*a!$E$9,$F1695-a!$E$4-$I1695,0,1)</f>
        <v>#N/A</v>
      </c>
      <c r="O1695" s="123" t="e">
        <f>-1*PMT(a!$E$8/12,2*$U1695*a!$E$9,$F1695-a!$E$4-$J1695,0,1)</f>
        <v>#N/A</v>
      </c>
      <c r="P1695" s="123" t="e">
        <f t="shared" si="279"/>
        <v>#N/A</v>
      </c>
      <c r="Q1695" s="123" t="e">
        <f t="shared" si="280"/>
        <v>#N/A</v>
      </c>
      <c r="R1695" s="114" t="e">
        <f>IF($M1695&lt;$I1695,"Error",IF(AND($K1695&gt;$J1695,$M1695&gt;$K1695),"Error",IF(AND($K1695&lt;$J1695,$M1695&gt;$J1695),"Error",-1*PMT(a!$E$8/12,2*$U1695*a!$E$9,$F1695-$M1695-a!$E$4,0,1))))</f>
        <v>#N/A</v>
      </c>
      <c r="S1695" s="32">
        <f t="shared" si="281"/>
        <v>1</v>
      </c>
      <c r="T1695" s="33" t="e">
        <f t="shared" si="282"/>
        <v>#N/A</v>
      </c>
      <c r="U1695" s="33" t="e">
        <f t="shared" si="287"/>
        <v>#N/A</v>
      </c>
      <c r="V1695" s="33" t="e">
        <f t="shared" si="283"/>
        <v>#N/A</v>
      </c>
      <c r="W1695" s="124">
        <f t="shared" si="284"/>
        <v>0</v>
      </c>
    </row>
    <row r="1696" spans="9:23" x14ac:dyDescent="0.25">
      <c r="I1696" s="31">
        <v>0</v>
      </c>
      <c r="J1696" s="121">
        <f t="shared" si="288"/>
        <v>0</v>
      </c>
      <c r="K1696" s="122" t="e">
        <f>MAX(0,($F1696-0+PV(a!$E$8/12,2*$U1696*a!$E$9,$W1696,0,1)))</f>
        <v>#N/A</v>
      </c>
      <c r="L1696" s="122" t="e">
        <f t="shared" si="285"/>
        <v>#N/A</v>
      </c>
      <c r="M1696" s="114" t="e">
        <f t="shared" si="286"/>
        <v>#N/A</v>
      </c>
      <c r="N1696" s="122" t="e">
        <f>-1*PMT(a!$E$8/12,2*$U1696*a!$E$9,$F1696-a!$E$4-$I1696,0,1)</f>
        <v>#N/A</v>
      </c>
      <c r="O1696" s="123" t="e">
        <f>-1*PMT(a!$E$8/12,2*$U1696*a!$E$9,$F1696-a!$E$4-$J1696,0,1)</f>
        <v>#N/A</v>
      </c>
      <c r="P1696" s="123" t="e">
        <f t="shared" si="279"/>
        <v>#N/A</v>
      </c>
      <c r="Q1696" s="123" t="e">
        <f t="shared" si="280"/>
        <v>#N/A</v>
      </c>
      <c r="R1696" s="114" t="e">
        <f>IF($M1696&lt;$I1696,"Error",IF(AND($K1696&gt;$J1696,$M1696&gt;$K1696),"Error",IF(AND($K1696&lt;$J1696,$M1696&gt;$J1696),"Error",-1*PMT(a!$E$8/12,2*$U1696*a!$E$9,$F1696-$M1696-a!$E$4,0,1))))</f>
        <v>#N/A</v>
      </c>
      <c r="S1696" s="32">
        <f t="shared" si="281"/>
        <v>1</v>
      </c>
      <c r="T1696" s="33" t="e">
        <f t="shared" si="282"/>
        <v>#N/A</v>
      </c>
      <c r="U1696" s="33" t="e">
        <f t="shared" si="287"/>
        <v>#N/A</v>
      </c>
      <c r="V1696" s="33" t="e">
        <f t="shared" si="283"/>
        <v>#N/A</v>
      </c>
      <c r="W1696" s="124">
        <f t="shared" si="284"/>
        <v>0</v>
      </c>
    </row>
    <row r="1697" spans="9:23" x14ac:dyDescent="0.25">
      <c r="I1697" s="31">
        <v>0</v>
      </c>
      <c r="J1697" s="121">
        <f t="shared" si="288"/>
        <v>0</v>
      </c>
      <c r="K1697" s="122" t="e">
        <f>MAX(0,($F1697-0+PV(a!$E$8/12,2*$U1697*a!$E$9,$W1697,0,1)))</f>
        <v>#N/A</v>
      </c>
      <c r="L1697" s="122" t="e">
        <f t="shared" si="285"/>
        <v>#N/A</v>
      </c>
      <c r="M1697" s="114" t="e">
        <f t="shared" si="286"/>
        <v>#N/A</v>
      </c>
      <c r="N1697" s="122" t="e">
        <f>-1*PMT(a!$E$8/12,2*$U1697*a!$E$9,$F1697-a!$E$4-$I1697,0,1)</f>
        <v>#N/A</v>
      </c>
      <c r="O1697" s="123" t="e">
        <f>-1*PMT(a!$E$8/12,2*$U1697*a!$E$9,$F1697-a!$E$4-$J1697,0,1)</f>
        <v>#N/A</v>
      </c>
      <c r="P1697" s="123" t="e">
        <f t="shared" si="279"/>
        <v>#N/A</v>
      </c>
      <c r="Q1697" s="123" t="e">
        <f t="shared" si="280"/>
        <v>#N/A</v>
      </c>
      <c r="R1697" s="114" t="e">
        <f>IF($M1697&lt;$I1697,"Error",IF(AND($K1697&gt;$J1697,$M1697&gt;$K1697),"Error",IF(AND($K1697&lt;$J1697,$M1697&gt;$J1697),"Error",-1*PMT(a!$E$8/12,2*$U1697*a!$E$9,$F1697-$M1697-a!$E$4,0,1))))</f>
        <v>#N/A</v>
      </c>
      <c r="S1697" s="32">
        <f t="shared" si="281"/>
        <v>1</v>
      </c>
      <c r="T1697" s="33" t="e">
        <f t="shared" si="282"/>
        <v>#N/A</v>
      </c>
      <c r="U1697" s="33" t="e">
        <f t="shared" si="287"/>
        <v>#N/A</v>
      </c>
      <c r="V1697" s="33" t="e">
        <f t="shared" si="283"/>
        <v>#N/A</v>
      </c>
      <c r="W1697" s="124">
        <f t="shared" si="284"/>
        <v>0</v>
      </c>
    </row>
    <row r="1698" spans="9:23" x14ac:dyDescent="0.25">
      <c r="I1698" s="31">
        <v>0</v>
      </c>
      <c r="J1698" s="121">
        <f t="shared" si="288"/>
        <v>0</v>
      </c>
      <c r="K1698" s="122" t="e">
        <f>MAX(0,($F1698-0+PV(a!$E$8/12,2*$U1698*a!$E$9,$W1698,0,1)))</f>
        <v>#N/A</v>
      </c>
      <c r="L1698" s="122" t="e">
        <f t="shared" si="285"/>
        <v>#N/A</v>
      </c>
      <c r="M1698" s="114" t="e">
        <f t="shared" si="286"/>
        <v>#N/A</v>
      </c>
      <c r="N1698" s="122" t="e">
        <f>-1*PMT(a!$E$8/12,2*$U1698*a!$E$9,$F1698-a!$E$4-$I1698,0,1)</f>
        <v>#N/A</v>
      </c>
      <c r="O1698" s="123" t="e">
        <f>-1*PMT(a!$E$8/12,2*$U1698*a!$E$9,$F1698-a!$E$4-$J1698,0,1)</f>
        <v>#N/A</v>
      </c>
      <c r="P1698" s="123" t="e">
        <f t="shared" si="279"/>
        <v>#N/A</v>
      </c>
      <c r="Q1698" s="123" t="e">
        <f t="shared" si="280"/>
        <v>#N/A</v>
      </c>
      <c r="R1698" s="114" t="e">
        <f>IF($M1698&lt;$I1698,"Error",IF(AND($K1698&gt;$J1698,$M1698&gt;$K1698),"Error",IF(AND($K1698&lt;$J1698,$M1698&gt;$J1698),"Error",-1*PMT(a!$E$8/12,2*$U1698*a!$E$9,$F1698-$M1698-a!$E$4,0,1))))</f>
        <v>#N/A</v>
      </c>
      <c r="S1698" s="32">
        <f t="shared" si="281"/>
        <v>1</v>
      </c>
      <c r="T1698" s="33" t="e">
        <f t="shared" si="282"/>
        <v>#N/A</v>
      </c>
      <c r="U1698" s="33" t="e">
        <f t="shared" si="287"/>
        <v>#N/A</v>
      </c>
      <c r="V1698" s="33" t="e">
        <f t="shared" si="283"/>
        <v>#N/A</v>
      </c>
      <c r="W1698" s="124">
        <f t="shared" si="284"/>
        <v>0</v>
      </c>
    </row>
    <row r="1699" spans="9:23" x14ac:dyDescent="0.25">
      <c r="I1699" s="31">
        <v>0</v>
      </c>
      <c r="J1699" s="121">
        <f t="shared" si="288"/>
        <v>0</v>
      </c>
      <c r="K1699" s="122" t="e">
        <f>MAX(0,($F1699-0+PV(a!$E$8/12,2*$U1699*a!$E$9,$W1699,0,1)))</f>
        <v>#N/A</v>
      </c>
      <c r="L1699" s="122" t="e">
        <f t="shared" si="285"/>
        <v>#N/A</v>
      </c>
      <c r="M1699" s="114" t="e">
        <f t="shared" si="286"/>
        <v>#N/A</v>
      </c>
      <c r="N1699" s="122" t="e">
        <f>-1*PMT(a!$E$8/12,2*$U1699*a!$E$9,$F1699-a!$E$4-$I1699,0,1)</f>
        <v>#N/A</v>
      </c>
      <c r="O1699" s="123" t="e">
        <f>-1*PMT(a!$E$8/12,2*$U1699*a!$E$9,$F1699-a!$E$4-$J1699,0,1)</f>
        <v>#N/A</v>
      </c>
      <c r="P1699" s="123" t="e">
        <f t="shared" si="279"/>
        <v>#N/A</v>
      </c>
      <c r="Q1699" s="123" t="e">
        <f t="shared" si="280"/>
        <v>#N/A</v>
      </c>
      <c r="R1699" s="114" t="e">
        <f>IF($M1699&lt;$I1699,"Error",IF(AND($K1699&gt;$J1699,$M1699&gt;$K1699),"Error",IF(AND($K1699&lt;$J1699,$M1699&gt;$J1699),"Error",-1*PMT(a!$E$8/12,2*$U1699*a!$E$9,$F1699-$M1699-a!$E$4,0,1))))</f>
        <v>#N/A</v>
      </c>
      <c r="S1699" s="32">
        <f t="shared" si="281"/>
        <v>1</v>
      </c>
      <c r="T1699" s="33" t="e">
        <f t="shared" si="282"/>
        <v>#N/A</v>
      </c>
      <c r="U1699" s="33" t="e">
        <f t="shared" si="287"/>
        <v>#N/A</v>
      </c>
      <c r="V1699" s="33" t="e">
        <f t="shared" si="283"/>
        <v>#N/A</v>
      </c>
      <c r="W1699" s="124">
        <f t="shared" si="284"/>
        <v>0</v>
      </c>
    </row>
    <row r="1700" spans="9:23" x14ac:dyDescent="0.25">
      <c r="I1700" s="31">
        <v>0</v>
      </c>
      <c r="J1700" s="121">
        <f t="shared" si="288"/>
        <v>0</v>
      </c>
      <c r="K1700" s="122" t="e">
        <f>MAX(0,($F1700-0+PV(a!$E$8/12,2*$U1700*a!$E$9,$W1700,0,1)))</f>
        <v>#N/A</v>
      </c>
      <c r="L1700" s="122" t="e">
        <f t="shared" si="285"/>
        <v>#N/A</v>
      </c>
      <c r="M1700" s="114" t="e">
        <f t="shared" si="286"/>
        <v>#N/A</v>
      </c>
      <c r="N1700" s="122" t="e">
        <f>-1*PMT(a!$E$8/12,2*$U1700*a!$E$9,$F1700-a!$E$4-$I1700,0,1)</f>
        <v>#N/A</v>
      </c>
      <c r="O1700" s="123" t="e">
        <f>-1*PMT(a!$E$8/12,2*$U1700*a!$E$9,$F1700-a!$E$4-$J1700,0,1)</f>
        <v>#N/A</v>
      </c>
      <c r="P1700" s="123" t="e">
        <f t="shared" si="279"/>
        <v>#N/A</v>
      </c>
      <c r="Q1700" s="123" t="e">
        <f t="shared" si="280"/>
        <v>#N/A</v>
      </c>
      <c r="R1700" s="114" t="e">
        <f>IF($M1700&lt;$I1700,"Error",IF(AND($K1700&gt;$J1700,$M1700&gt;$K1700),"Error",IF(AND($K1700&lt;$J1700,$M1700&gt;$J1700),"Error",-1*PMT(a!$E$8/12,2*$U1700*a!$E$9,$F1700-$M1700-a!$E$4,0,1))))</f>
        <v>#N/A</v>
      </c>
      <c r="S1700" s="32">
        <f t="shared" si="281"/>
        <v>1</v>
      </c>
      <c r="T1700" s="33" t="e">
        <f t="shared" si="282"/>
        <v>#N/A</v>
      </c>
      <c r="U1700" s="33" t="e">
        <f t="shared" si="287"/>
        <v>#N/A</v>
      </c>
      <c r="V1700" s="33" t="e">
        <f t="shared" si="283"/>
        <v>#N/A</v>
      </c>
      <c r="W1700" s="124">
        <f t="shared" si="284"/>
        <v>0</v>
      </c>
    </row>
    <row r="1701" spans="9:23" x14ac:dyDescent="0.25">
      <c r="I1701" s="31">
        <v>0</v>
      </c>
      <c r="J1701" s="121">
        <f t="shared" si="288"/>
        <v>0</v>
      </c>
      <c r="K1701" s="122" t="e">
        <f>MAX(0,($F1701-0+PV(a!$E$8/12,2*$U1701*a!$E$9,$W1701,0,1)))</f>
        <v>#N/A</v>
      </c>
      <c r="L1701" s="122" t="e">
        <f t="shared" si="285"/>
        <v>#N/A</v>
      </c>
      <c r="M1701" s="114" t="e">
        <f t="shared" si="286"/>
        <v>#N/A</v>
      </c>
      <c r="N1701" s="122" t="e">
        <f>-1*PMT(a!$E$8/12,2*$U1701*a!$E$9,$F1701-a!$E$4-$I1701,0,1)</f>
        <v>#N/A</v>
      </c>
      <c r="O1701" s="123" t="e">
        <f>-1*PMT(a!$E$8/12,2*$U1701*a!$E$9,$F1701-a!$E$4-$J1701,0,1)</f>
        <v>#N/A</v>
      </c>
      <c r="P1701" s="123" t="e">
        <f t="shared" si="279"/>
        <v>#N/A</v>
      </c>
      <c r="Q1701" s="123" t="e">
        <f t="shared" si="280"/>
        <v>#N/A</v>
      </c>
      <c r="R1701" s="114" t="e">
        <f>IF($M1701&lt;$I1701,"Error",IF(AND($K1701&gt;$J1701,$M1701&gt;$K1701),"Error",IF(AND($K1701&lt;$J1701,$M1701&gt;$J1701),"Error",-1*PMT(a!$E$8/12,2*$U1701*a!$E$9,$F1701-$M1701-a!$E$4,0,1))))</f>
        <v>#N/A</v>
      </c>
      <c r="S1701" s="32">
        <f t="shared" si="281"/>
        <v>1</v>
      </c>
      <c r="T1701" s="33" t="e">
        <f t="shared" si="282"/>
        <v>#N/A</v>
      </c>
      <c r="U1701" s="33" t="e">
        <f t="shared" si="287"/>
        <v>#N/A</v>
      </c>
      <c r="V1701" s="33" t="e">
        <f t="shared" si="283"/>
        <v>#N/A</v>
      </c>
      <c r="W1701" s="124">
        <f t="shared" si="284"/>
        <v>0</v>
      </c>
    </row>
    <row r="1702" spans="9:23" x14ac:dyDescent="0.25">
      <c r="I1702" s="31">
        <v>0</v>
      </c>
      <c r="J1702" s="121">
        <f t="shared" si="288"/>
        <v>0</v>
      </c>
      <c r="K1702" s="122" t="e">
        <f>MAX(0,($F1702-0+PV(a!$E$8/12,2*$U1702*a!$E$9,$W1702,0,1)))</f>
        <v>#N/A</v>
      </c>
      <c r="L1702" s="122" t="e">
        <f t="shared" si="285"/>
        <v>#N/A</v>
      </c>
      <c r="M1702" s="114" t="e">
        <f t="shared" si="286"/>
        <v>#N/A</v>
      </c>
      <c r="N1702" s="122" t="e">
        <f>-1*PMT(a!$E$8/12,2*$U1702*a!$E$9,$F1702-a!$E$4-$I1702,0,1)</f>
        <v>#N/A</v>
      </c>
      <c r="O1702" s="123" t="e">
        <f>-1*PMT(a!$E$8/12,2*$U1702*a!$E$9,$F1702-a!$E$4-$J1702,0,1)</f>
        <v>#N/A</v>
      </c>
      <c r="P1702" s="123" t="e">
        <f t="shared" si="279"/>
        <v>#N/A</v>
      </c>
      <c r="Q1702" s="123" t="e">
        <f t="shared" si="280"/>
        <v>#N/A</v>
      </c>
      <c r="R1702" s="114" t="e">
        <f>IF($M1702&lt;$I1702,"Error",IF(AND($K1702&gt;$J1702,$M1702&gt;$K1702),"Error",IF(AND($K1702&lt;$J1702,$M1702&gt;$J1702),"Error",-1*PMT(a!$E$8/12,2*$U1702*a!$E$9,$F1702-$M1702-a!$E$4,0,1))))</f>
        <v>#N/A</v>
      </c>
      <c r="S1702" s="32">
        <f t="shared" si="281"/>
        <v>1</v>
      </c>
      <c r="T1702" s="33" t="e">
        <f t="shared" si="282"/>
        <v>#N/A</v>
      </c>
      <c r="U1702" s="33" t="e">
        <f t="shared" si="287"/>
        <v>#N/A</v>
      </c>
      <c r="V1702" s="33" t="e">
        <f t="shared" si="283"/>
        <v>#N/A</v>
      </c>
      <c r="W1702" s="124">
        <f t="shared" si="284"/>
        <v>0</v>
      </c>
    </row>
    <row r="1703" spans="9:23" x14ac:dyDescent="0.25">
      <c r="I1703" s="31">
        <v>0</v>
      </c>
      <c r="J1703" s="121">
        <f t="shared" si="288"/>
        <v>0</v>
      </c>
      <c r="K1703" s="122" t="e">
        <f>MAX(0,($F1703-0+PV(a!$E$8/12,2*$U1703*a!$E$9,$W1703,0,1)))</f>
        <v>#N/A</v>
      </c>
      <c r="L1703" s="122" t="e">
        <f t="shared" si="285"/>
        <v>#N/A</v>
      </c>
      <c r="M1703" s="114" t="e">
        <f t="shared" si="286"/>
        <v>#N/A</v>
      </c>
      <c r="N1703" s="122" t="e">
        <f>-1*PMT(a!$E$8/12,2*$U1703*a!$E$9,$F1703-a!$E$4-$I1703,0,1)</f>
        <v>#N/A</v>
      </c>
      <c r="O1703" s="123" t="e">
        <f>-1*PMT(a!$E$8/12,2*$U1703*a!$E$9,$F1703-a!$E$4-$J1703,0,1)</f>
        <v>#N/A</v>
      </c>
      <c r="P1703" s="123" t="e">
        <f t="shared" si="279"/>
        <v>#N/A</v>
      </c>
      <c r="Q1703" s="123" t="e">
        <f t="shared" si="280"/>
        <v>#N/A</v>
      </c>
      <c r="R1703" s="114" t="e">
        <f>IF($M1703&lt;$I1703,"Error",IF(AND($K1703&gt;$J1703,$M1703&gt;$K1703),"Error",IF(AND($K1703&lt;$J1703,$M1703&gt;$J1703),"Error",-1*PMT(a!$E$8/12,2*$U1703*a!$E$9,$F1703-$M1703-a!$E$4,0,1))))</f>
        <v>#N/A</v>
      </c>
      <c r="S1703" s="32">
        <f t="shared" si="281"/>
        <v>1</v>
      </c>
      <c r="T1703" s="33" t="e">
        <f t="shared" si="282"/>
        <v>#N/A</v>
      </c>
      <c r="U1703" s="33" t="e">
        <f t="shared" si="287"/>
        <v>#N/A</v>
      </c>
      <c r="V1703" s="33" t="e">
        <f t="shared" si="283"/>
        <v>#N/A</v>
      </c>
      <c r="W1703" s="124">
        <f t="shared" si="284"/>
        <v>0</v>
      </c>
    </row>
    <row r="1704" spans="9:23" x14ac:dyDescent="0.25">
      <c r="I1704" s="31">
        <v>0</v>
      </c>
      <c r="J1704" s="121">
        <f t="shared" si="288"/>
        <v>0</v>
      </c>
      <c r="K1704" s="122" t="e">
        <f>MAX(0,($F1704-0+PV(a!$E$8/12,2*$U1704*a!$E$9,$W1704,0,1)))</f>
        <v>#N/A</v>
      </c>
      <c r="L1704" s="122" t="e">
        <f t="shared" si="285"/>
        <v>#N/A</v>
      </c>
      <c r="M1704" s="114" t="e">
        <f t="shared" si="286"/>
        <v>#N/A</v>
      </c>
      <c r="N1704" s="122" t="e">
        <f>-1*PMT(a!$E$8/12,2*$U1704*a!$E$9,$F1704-a!$E$4-$I1704,0,1)</f>
        <v>#N/A</v>
      </c>
      <c r="O1704" s="123" t="e">
        <f>-1*PMT(a!$E$8/12,2*$U1704*a!$E$9,$F1704-a!$E$4-$J1704,0,1)</f>
        <v>#N/A</v>
      </c>
      <c r="P1704" s="123" t="e">
        <f t="shared" si="279"/>
        <v>#N/A</v>
      </c>
      <c r="Q1704" s="123" t="e">
        <f t="shared" si="280"/>
        <v>#N/A</v>
      </c>
      <c r="R1704" s="114" t="e">
        <f>IF($M1704&lt;$I1704,"Error",IF(AND($K1704&gt;$J1704,$M1704&gt;$K1704),"Error",IF(AND($K1704&lt;$J1704,$M1704&gt;$J1704),"Error",-1*PMT(a!$E$8/12,2*$U1704*a!$E$9,$F1704-$M1704-a!$E$4,0,1))))</f>
        <v>#N/A</v>
      </c>
      <c r="S1704" s="32">
        <f t="shared" si="281"/>
        <v>1</v>
      </c>
      <c r="T1704" s="33" t="e">
        <f t="shared" si="282"/>
        <v>#N/A</v>
      </c>
      <c r="U1704" s="33" t="e">
        <f t="shared" si="287"/>
        <v>#N/A</v>
      </c>
      <c r="V1704" s="33" t="e">
        <f t="shared" si="283"/>
        <v>#N/A</v>
      </c>
      <c r="W1704" s="124">
        <f t="shared" si="284"/>
        <v>0</v>
      </c>
    </row>
    <row r="1705" spans="9:23" x14ac:dyDescent="0.25">
      <c r="I1705" s="31">
        <v>0</v>
      </c>
      <c r="J1705" s="121">
        <f t="shared" si="288"/>
        <v>0</v>
      </c>
      <c r="K1705" s="122" t="e">
        <f>MAX(0,($F1705-0+PV(a!$E$8/12,2*$U1705*a!$E$9,$W1705,0,1)))</f>
        <v>#N/A</v>
      </c>
      <c r="L1705" s="122" t="e">
        <f t="shared" si="285"/>
        <v>#N/A</v>
      </c>
      <c r="M1705" s="114" t="e">
        <f t="shared" si="286"/>
        <v>#N/A</v>
      </c>
      <c r="N1705" s="122" t="e">
        <f>-1*PMT(a!$E$8/12,2*$U1705*a!$E$9,$F1705-a!$E$4-$I1705,0,1)</f>
        <v>#N/A</v>
      </c>
      <c r="O1705" s="123" t="e">
        <f>-1*PMT(a!$E$8/12,2*$U1705*a!$E$9,$F1705-a!$E$4-$J1705,0,1)</f>
        <v>#N/A</v>
      </c>
      <c r="P1705" s="123" t="e">
        <f t="shared" si="279"/>
        <v>#N/A</v>
      </c>
      <c r="Q1705" s="123" t="e">
        <f t="shared" si="280"/>
        <v>#N/A</v>
      </c>
      <c r="R1705" s="114" t="e">
        <f>IF($M1705&lt;$I1705,"Error",IF(AND($K1705&gt;$J1705,$M1705&gt;$K1705),"Error",IF(AND($K1705&lt;$J1705,$M1705&gt;$J1705),"Error",-1*PMT(a!$E$8/12,2*$U1705*a!$E$9,$F1705-$M1705-a!$E$4,0,1))))</f>
        <v>#N/A</v>
      </c>
      <c r="S1705" s="32">
        <f t="shared" si="281"/>
        <v>1</v>
      </c>
      <c r="T1705" s="33" t="e">
        <f t="shared" si="282"/>
        <v>#N/A</v>
      </c>
      <c r="U1705" s="33" t="e">
        <f t="shared" si="287"/>
        <v>#N/A</v>
      </c>
      <c r="V1705" s="33" t="e">
        <f t="shared" si="283"/>
        <v>#N/A</v>
      </c>
      <c r="W1705" s="124">
        <f t="shared" si="284"/>
        <v>0</v>
      </c>
    </row>
    <row r="1706" spans="9:23" x14ac:dyDescent="0.25">
      <c r="I1706" s="31">
        <v>0</v>
      </c>
      <c r="J1706" s="121">
        <f t="shared" si="288"/>
        <v>0</v>
      </c>
      <c r="K1706" s="122" t="e">
        <f>MAX(0,($F1706-0+PV(a!$E$8/12,2*$U1706*a!$E$9,$W1706,0,1)))</f>
        <v>#N/A</v>
      </c>
      <c r="L1706" s="122" t="e">
        <f t="shared" si="285"/>
        <v>#N/A</v>
      </c>
      <c r="M1706" s="114" t="e">
        <f t="shared" si="286"/>
        <v>#N/A</v>
      </c>
      <c r="N1706" s="122" t="e">
        <f>-1*PMT(a!$E$8/12,2*$U1706*a!$E$9,$F1706-a!$E$4-$I1706,0,1)</f>
        <v>#N/A</v>
      </c>
      <c r="O1706" s="123" t="e">
        <f>-1*PMT(a!$E$8/12,2*$U1706*a!$E$9,$F1706-a!$E$4-$J1706,0,1)</f>
        <v>#N/A</v>
      </c>
      <c r="P1706" s="123" t="e">
        <f t="shared" si="279"/>
        <v>#N/A</v>
      </c>
      <c r="Q1706" s="123" t="e">
        <f t="shared" si="280"/>
        <v>#N/A</v>
      </c>
      <c r="R1706" s="114" t="e">
        <f>IF($M1706&lt;$I1706,"Error",IF(AND($K1706&gt;$J1706,$M1706&gt;$K1706),"Error",IF(AND($K1706&lt;$J1706,$M1706&gt;$J1706),"Error",-1*PMT(a!$E$8/12,2*$U1706*a!$E$9,$F1706-$M1706-a!$E$4,0,1))))</f>
        <v>#N/A</v>
      </c>
      <c r="S1706" s="32">
        <f t="shared" si="281"/>
        <v>1</v>
      </c>
      <c r="T1706" s="33" t="e">
        <f t="shared" si="282"/>
        <v>#N/A</v>
      </c>
      <c r="U1706" s="33" t="e">
        <f t="shared" si="287"/>
        <v>#N/A</v>
      </c>
      <c r="V1706" s="33" t="e">
        <f t="shared" si="283"/>
        <v>#N/A</v>
      </c>
      <c r="W1706" s="124">
        <f t="shared" si="284"/>
        <v>0</v>
      </c>
    </row>
    <row r="1707" spans="9:23" x14ac:dyDescent="0.25">
      <c r="I1707" s="31">
        <v>0</v>
      </c>
      <c r="J1707" s="121">
        <f t="shared" si="288"/>
        <v>0</v>
      </c>
      <c r="K1707" s="122" t="e">
        <f>MAX(0,($F1707-0+PV(a!$E$8/12,2*$U1707*a!$E$9,$W1707,0,1)))</f>
        <v>#N/A</v>
      </c>
      <c r="L1707" s="122" t="e">
        <f t="shared" si="285"/>
        <v>#N/A</v>
      </c>
      <c r="M1707" s="114" t="e">
        <f t="shared" si="286"/>
        <v>#N/A</v>
      </c>
      <c r="N1707" s="122" t="e">
        <f>-1*PMT(a!$E$8/12,2*$U1707*a!$E$9,$F1707-a!$E$4-$I1707,0,1)</f>
        <v>#N/A</v>
      </c>
      <c r="O1707" s="123" t="e">
        <f>-1*PMT(a!$E$8/12,2*$U1707*a!$E$9,$F1707-a!$E$4-$J1707,0,1)</f>
        <v>#N/A</v>
      </c>
      <c r="P1707" s="123" t="e">
        <f t="shared" si="279"/>
        <v>#N/A</v>
      </c>
      <c r="Q1707" s="123" t="e">
        <f t="shared" si="280"/>
        <v>#N/A</v>
      </c>
      <c r="R1707" s="114" t="e">
        <f>IF($M1707&lt;$I1707,"Error",IF(AND($K1707&gt;$J1707,$M1707&gt;$K1707),"Error",IF(AND($K1707&lt;$J1707,$M1707&gt;$J1707),"Error",-1*PMT(a!$E$8/12,2*$U1707*a!$E$9,$F1707-$M1707-a!$E$4,0,1))))</f>
        <v>#N/A</v>
      </c>
      <c r="S1707" s="32">
        <f t="shared" si="281"/>
        <v>1</v>
      </c>
      <c r="T1707" s="33" t="e">
        <f t="shared" si="282"/>
        <v>#N/A</v>
      </c>
      <c r="U1707" s="33" t="e">
        <f t="shared" si="287"/>
        <v>#N/A</v>
      </c>
      <c r="V1707" s="33" t="e">
        <f t="shared" si="283"/>
        <v>#N/A</v>
      </c>
      <c r="W1707" s="124">
        <f t="shared" si="284"/>
        <v>0</v>
      </c>
    </row>
    <row r="1708" spans="9:23" x14ac:dyDescent="0.25">
      <c r="I1708" s="31">
        <v>0</v>
      </c>
      <c r="J1708" s="121">
        <f t="shared" si="288"/>
        <v>0</v>
      </c>
      <c r="K1708" s="122" t="e">
        <f>MAX(0,($F1708-0+PV(a!$E$8/12,2*$U1708*a!$E$9,$W1708,0,1)))</f>
        <v>#N/A</v>
      </c>
      <c r="L1708" s="122" t="e">
        <f t="shared" si="285"/>
        <v>#N/A</v>
      </c>
      <c r="M1708" s="114" t="e">
        <f t="shared" si="286"/>
        <v>#N/A</v>
      </c>
      <c r="N1708" s="122" t="e">
        <f>-1*PMT(a!$E$8/12,2*$U1708*a!$E$9,$F1708-a!$E$4-$I1708,0,1)</f>
        <v>#N/A</v>
      </c>
      <c r="O1708" s="123" t="e">
        <f>-1*PMT(a!$E$8/12,2*$U1708*a!$E$9,$F1708-a!$E$4-$J1708,0,1)</f>
        <v>#N/A</v>
      </c>
      <c r="P1708" s="123" t="e">
        <f t="shared" si="279"/>
        <v>#N/A</v>
      </c>
      <c r="Q1708" s="123" t="e">
        <f t="shared" si="280"/>
        <v>#N/A</v>
      </c>
      <c r="R1708" s="114" t="e">
        <f>IF($M1708&lt;$I1708,"Error",IF(AND($K1708&gt;$J1708,$M1708&gt;$K1708),"Error",IF(AND($K1708&lt;$J1708,$M1708&gt;$J1708),"Error",-1*PMT(a!$E$8/12,2*$U1708*a!$E$9,$F1708-$M1708-a!$E$4,0,1))))</f>
        <v>#N/A</v>
      </c>
      <c r="S1708" s="32">
        <f t="shared" si="281"/>
        <v>1</v>
      </c>
      <c r="T1708" s="33" t="e">
        <f t="shared" si="282"/>
        <v>#N/A</v>
      </c>
      <c r="U1708" s="33" t="e">
        <f t="shared" si="287"/>
        <v>#N/A</v>
      </c>
      <c r="V1708" s="33" t="e">
        <f t="shared" si="283"/>
        <v>#N/A</v>
      </c>
      <c r="W1708" s="124">
        <f t="shared" si="284"/>
        <v>0</v>
      </c>
    </row>
    <row r="1709" spans="9:23" x14ac:dyDescent="0.25">
      <c r="I1709" s="31">
        <v>0</v>
      </c>
      <c r="J1709" s="121">
        <f t="shared" si="288"/>
        <v>0</v>
      </c>
      <c r="K1709" s="122" t="e">
        <f>MAX(0,($F1709-0+PV(a!$E$8/12,2*$U1709*a!$E$9,$W1709,0,1)))</f>
        <v>#N/A</v>
      </c>
      <c r="L1709" s="122" t="e">
        <f t="shared" si="285"/>
        <v>#N/A</v>
      </c>
      <c r="M1709" s="114" t="e">
        <f t="shared" si="286"/>
        <v>#N/A</v>
      </c>
      <c r="N1709" s="122" t="e">
        <f>-1*PMT(a!$E$8/12,2*$U1709*a!$E$9,$F1709-a!$E$4-$I1709,0,1)</f>
        <v>#N/A</v>
      </c>
      <c r="O1709" s="123" t="e">
        <f>-1*PMT(a!$E$8/12,2*$U1709*a!$E$9,$F1709-a!$E$4-$J1709,0,1)</f>
        <v>#N/A</v>
      </c>
      <c r="P1709" s="123" t="e">
        <f t="shared" si="279"/>
        <v>#N/A</v>
      </c>
      <c r="Q1709" s="123" t="e">
        <f t="shared" si="280"/>
        <v>#N/A</v>
      </c>
      <c r="R1709" s="114" t="e">
        <f>IF($M1709&lt;$I1709,"Error",IF(AND($K1709&gt;$J1709,$M1709&gt;$K1709),"Error",IF(AND($K1709&lt;$J1709,$M1709&gt;$J1709),"Error",-1*PMT(a!$E$8/12,2*$U1709*a!$E$9,$F1709-$M1709-a!$E$4,0,1))))</f>
        <v>#N/A</v>
      </c>
      <c r="S1709" s="32">
        <f t="shared" si="281"/>
        <v>1</v>
      </c>
      <c r="T1709" s="33" t="e">
        <f t="shared" si="282"/>
        <v>#N/A</v>
      </c>
      <c r="U1709" s="33" t="e">
        <f t="shared" si="287"/>
        <v>#N/A</v>
      </c>
      <c r="V1709" s="33" t="e">
        <f t="shared" si="283"/>
        <v>#N/A</v>
      </c>
      <c r="W1709" s="124">
        <f t="shared" si="284"/>
        <v>0</v>
      </c>
    </row>
    <row r="1710" spans="9:23" x14ac:dyDescent="0.25">
      <c r="I1710" s="31">
        <v>0</v>
      </c>
      <c r="J1710" s="121">
        <f t="shared" si="288"/>
        <v>0</v>
      </c>
      <c r="K1710" s="122" t="e">
        <f>MAX(0,($F1710-0+PV(a!$E$8/12,2*$U1710*a!$E$9,$W1710,0,1)))</f>
        <v>#N/A</v>
      </c>
      <c r="L1710" s="122" t="e">
        <f t="shared" si="285"/>
        <v>#N/A</v>
      </c>
      <c r="M1710" s="114" t="e">
        <f t="shared" si="286"/>
        <v>#N/A</v>
      </c>
      <c r="N1710" s="122" t="e">
        <f>-1*PMT(a!$E$8/12,2*$U1710*a!$E$9,$F1710-a!$E$4-$I1710,0,1)</f>
        <v>#N/A</v>
      </c>
      <c r="O1710" s="123" t="e">
        <f>-1*PMT(a!$E$8/12,2*$U1710*a!$E$9,$F1710-a!$E$4-$J1710,0,1)</f>
        <v>#N/A</v>
      </c>
      <c r="P1710" s="123" t="e">
        <f t="shared" si="279"/>
        <v>#N/A</v>
      </c>
      <c r="Q1710" s="123" t="e">
        <f t="shared" si="280"/>
        <v>#N/A</v>
      </c>
      <c r="R1710" s="114" t="e">
        <f>IF($M1710&lt;$I1710,"Error",IF(AND($K1710&gt;$J1710,$M1710&gt;$K1710),"Error",IF(AND($K1710&lt;$J1710,$M1710&gt;$J1710),"Error",-1*PMT(a!$E$8/12,2*$U1710*a!$E$9,$F1710-$M1710-a!$E$4,0,1))))</f>
        <v>#N/A</v>
      </c>
      <c r="S1710" s="32">
        <f t="shared" si="281"/>
        <v>1</v>
      </c>
      <c r="T1710" s="33" t="e">
        <f t="shared" si="282"/>
        <v>#N/A</v>
      </c>
      <c r="U1710" s="33" t="e">
        <f t="shared" si="287"/>
        <v>#N/A</v>
      </c>
      <c r="V1710" s="33" t="e">
        <f t="shared" si="283"/>
        <v>#N/A</v>
      </c>
      <c r="W1710" s="124">
        <f t="shared" si="284"/>
        <v>0</v>
      </c>
    </row>
    <row r="1711" spans="9:23" x14ac:dyDescent="0.25">
      <c r="I1711" s="31">
        <v>0</v>
      </c>
      <c r="J1711" s="121">
        <f t="shared" si="288"/>
        <v>0</v>
      </c>
      <c r="K1711" s="122" t="e">
        <f>MAX(0,($F1711-0+PV(a!$E$8/12,2*$U1711*a!$E$9,$W1711,0,1)))</f>
        <v>#N/A</v>
      </c>
      <c r="L1711" s="122" t="e">
        <f t="shared" si="285"/>
        <v>#N/A</v>
      </c>
      <c r="M1711" s="114" t="e">
        <f t="shared" si="286"/>
        <v>#N/A</v>
      </c>
      <c r="N1711" s="122" t="e">
        <f>-1*PMT(a!$E$8/12,2*$U1711*a!$E$9,$F1711-a!$E$4-$I1711,0,1)</f>
        <v>#N/A</v>
      </c>
      <c r="O1711" s="123" t="e">
        <f>-1*PMT(a!$E$8/12,2*$U1711*a!$E$9,$F1711-a!$E$4-$J1711,0,1)</f>
        <v>#N/A</v>
      </c>
      <c r="P1711" s="123" t="e">
        <f t="shared" si="279"/>
        <v>#N/A</v>
      </c>
      <c r="Q1711" s="123" t="e">
        <f t="shared" si="280"/>
        <v>#N/A</v>
      </c>
      <c r="R1711" s="114" t="e">
        <f>IF($M1711&lt;$I1711,"Error",IF(AND($K1711&gt;$J1711,$M1711&gt;$K1711),"Error",IF(AND($K1711&lt;$J1711,$M1711&gt;$J1711),"Error",-1*PMT(a!$E$8/12,2*$U1711*a!$E$9,$F1711-$M1711-a!$E$4,0,1))))</f>
        <v>#N/A</v>
      </c>
      <c r="S1711" s="32">
        <f t="shared" si="281"/>
        <v>1</v>
      </c>
      <c r="T1711" s="33" t="e">
        <f t="shared" si="282"/>
        <v>#N/A</v>
      </c>
      <c r="U1711" s="33" t="e">
        <f t="shared" si="287"/>
        <v>#N/A</v>
      </c>
      <c r="V1711" s="33" t="e">
        <f t="shared" si="283"/>
        <v>#N/A</v>
      </c>
      <c r="W1711" s="124">
        <f t="shared" si="284"/>
        <v>0</v>
      </c>
    </row>
    <row r="1712" spans="9:23" x14ac:dyDescent="0.25">
      <c r="I1712" s="31">
        <v>0</v>
      </c>
      <c r="J1712" s="121">
        <f t="shared" si="288"/>
        <v>0</v>
      </c>
      <c r="K1712" s="122" t="e">
        <f>MAX(0,($F1712-0+PV(a!$E$8/12,2*$U1712*a!$E$9,$W1712,0,1)))</f>
        <v>#N/A</v>
      </c>
      <c r="L1712" s="122" t="e">
        <f t="shared" si="285"/>
        <v>#N/A</v>
      </c>
      <c r="M1712" s="114" t="e">
        <f t="shared" si="286"/>
        <v>#N/A</v>
      </c>
      <c r="N1712" s="122" t="e">
        <f>-1*PMT(a!$E$8/12,2*$U1712*a!$E$9,$F1712-a!$E$4-$I1712,0,1)</f>
        <v>#N/A</v>
      </c>
      <c r="O1712" s="123" t="e">
        <f>-1*PMT(a!$E$8/12,2*$U1712*a!$E$9,$F1712-a!$E$4-$J1712,0,1)</f>
        <v>#N/A</v>
      </c>
      <c r="P1712" s="123" t="e">
        <f t="shared" si="279"/>
        <v>#N/A</v>
      </c>
      <c r="Q1712" s="123" t="e">
        <f t="shared" si="280"/>
        <v>#N/A</v>
      </c>
      <c r="R1712" s="114" t="e">
        <f>IF($M1712&lt;$I1712,"Error",IF(AND($K1712&gt;$J1712,$M1712&gt;$K1712),"Error",IF(AND($K1712&lt;$J1712,$M1712&gt;$J1712),"Error",-1*PMT(a!$E$8/12,2*$U1712*a!$E$9,$F1712-$M1712-a!$E$4,0,1))))</f>
        <v>#N/A</v>
      </c>
      <c r="S1712" s="32">
        <f t="shared" si="281"/>
        <v>1</v>
      </c>
      <c r="T1712" s="33" t="e">
        <f t="shared" si="282"/>
        <v>#N/A</v>
      </c>
      <c r="U1712" s="33" t="e">
        <f t="shared" si="287"/>
        <v>#N/A</v>
      </c>
      <c r="V1712" s="33" t="e">
        <f t="shared" si="283"/>
        <v>#N/A</v>
      </c>
      <c r="W1712" s="124">
        <f t="shared" si="284"/>
        <v>0</v>
      </c>
    </row>
    <row r="1713" spans="9:23" x14ac:dyDescent="0.25">
      <c r="I1713" s="31">
        <v>0</v>
      </c>
      <c r="J1713" s="121">
        <f t="shared" si="288"/>
        <v>0</v>
      </c>
      <c r="K1713" s="122" t="e">
        <f>MAX(0,($F1713-0+PV(a!$E$8/12,2*$U1713*a!$E$9,$W1713,0,1)))</f>
        <v>#N/A</v>
      </c>
      <c r="L1713" s="122" t="e">
        <f t="shared" si="285"/>
        <v>#N/A</v>
      </c>
      <c r="M1713" s="114" t="e">
        <f t="shared" si="286"/>
        <v>#N/A</v>
      </c>
      <c r="N1713" s="122" t="e">
        <f>-1*PMT(a!$E$8/12,2*$U1713*a!$E$9,$F1713-a!$E$4-$I1713,0,1)</f>
        <v>#N/A</v>
      </c>
      <c r="O1713" s="123" t="e">
        <f>-1*PMT(a!$E$8/12,2*$U1713*a!$E$9,$F1713-a!$E$4-$J1713,0,1)</f>
        <v>#N/A</v>
      </c>
      <c r="P1713" s="123" t="e">
        <f t="shared" si="279"/>
        <v>#N/A</v>
      </c>
      <c r="Q1713" s="123" t="e">
        <f t="shared" si="280"/>
        <v>#N/A</v>
      </c>
      <c r="R1713" s="114" t="e">
        <f>IF($M1713&lt;$I1713,"Error",IF(AND($K1713&gt;$J1713,$M1713&gt;$K1713),"Error",IF(AND($K1713&lt;$J1713,$M1713&gt;$J1713),"Error",-1*PMT(a!$E$8/12,2*$U1713*a!$E$9,$F1713-$M1713-a!$E$4,0,1))))</f>
        <v>#N/A</v>
      </c>
      <c r="S1713" s="32">
        <f t="shared" si="281"/>
        <v>1</v>
      </c>
      <c r="T1713" s="33" t="e">
        <f t="shared" si="282"/>
        <v>#N/A</v>
      </c>
      <c r="U1713" s="33" t="e">
        <f t="shared" si="287"/>
        <v>#N/A</v>
      </c>
      <c r="V1713" s="33" t="e">
        <f t="shared" si="283"/>
        <v>#N/A</v>
      </c>
      <c r="W1713" s="124">
        <f t="shared" si="284"/>
        <v>0</v>
      </c>
    </row>
    <row r="1714" spans="9:23" x14ac:dyDescent="0.25">
      <c r="I1714" s="31">
        <v>0</v>
      </c>
      <c r="J1714" s="121">
        <f t="shared" si="288"/>
        <v>0</v>
      </c>
      <c r="K1714" s="122" t="e">
        <f>MAX(0,($F1714-0+PV(a!$E$8/12,2*$U1714*a!$E$9,$W1714,0,1)))</f>
        <v>#N/A</v>
      </c>
      <c r="L1714" s="122" t="e">
        <f t="shared" si="285"/>
        <v>#N/A</v>
      </c>
      <c r="M1714" s="114" t="e">
        <f t="shared" si="286"/>
        <v>#N/A</v>
      </c>
      <c r="N1714" s="122" t="e">
        <f>-1*PMT(a!$E$8/12,2*$U1714*a!$E$9,$F1714-a!$E$4-$I1714,0,1)</f>
        <v>#N/A</v>
      </c>
      <c r="O1714" s="123" t="e">
        <f>-1*PMT(a!$E$8/12,2*$U1714*a!$E$9,$F1714-a!$E$4-$J1714,0,1)</f>
        <v>#N/A</v>
      </c>
      <c r="P1714" s="123" t="e">
        <f t="shared" si="279"/>
        <v>#N/A</v>
      </c>
      <c r="Q1714" s="123" t="e">
        <f t="shared" si="280"/>
        <v>#N/A</v>
      </c>
      <c r="R1714" s="114" t="e">
        <f>IF($M1714&lt;$I1714,"Error",IF(AND($K1714&gt;$J1714,$M1714&gt;$K1714),"Error",IF(AND($K1714&lt;$J1714,$M1714&gt;$J1714),"Error",-1*PMT(a!$E$8/12,2*$U1714*a!$E$9,$F1714-$M1714-a!$E$4,0,1))))</f>
        <v>#N/A</v>
      </c>
      <c r="S1714" s="32">
        <f t="shared" si="281"/>
        <v>1</v>
      </c>
      <c r="T1714" s="33" t="e">
        <f t="shared" si="282"/>
        <v>#N/A</v>
      </c>
      <c r="U1714" s="33" t="e">
        <f t="shared" si="287"/>
        <v>#N/A</v>
      </c>
      <c r="V1714" s="33" t="e">
        <f t="shared" si="283"/>
        <v>#N/A</v>
      </c>
      <c r="W1714" s="124">
        <f t="shared" si="284"/>
        <v>0</v>
      </c>
    </row>
    <row r="1715" spans="9:23" x14ac:dyDescent="0.25">
      <c r="I1715" s="31">
        <v>0</v>
      </c>
      <c r="J1715" s="121">
        <f t="shared" si="288"/>
        <v>0</v>
      </c>
      <c r="K1715" s="122" t="e">
        <f>MAX(0,($F1715-0+PV(a!$E$8/12,2*$U1715*a!$E$9,$W1715,0,1)))</f>
        <v>#N/A</v>
      </c>
      <c r="L1715" s="122" t="e">
        <f t="shared" si="285"/>
        <v>#N/A</v>
      </c>
      <c r="M1715" s="114" t="e">
        <f t="shared" si="286"/>
        <v>#N/A</v>
      </c>
      <c r="N1715" s="122" t="e">
        <f>-1*PMT(a!$E$8/12,2*$U1715*a!$E$9,$F1715-a!$E$4-$I1715,0,1)</f>
        <v>#N/A</v>
      </c>
      <c r="O1715" s="123" t="e">
        <f>-1*PMT(a!$E$8/12,2*$U1715*a!$E$9,$F1715-a!$E$4-$J1715,0,1)</f>
        <v>#N/A</v>
      </c>
      <c r="P1715" s="123" t="e">
        <f t="shared" si="279"/>
        <v>#N/A</v>
      </c>
      <c r="Q1715" s="123" t="e">
        <f t="shared" si="280"/>
        <v>#N/A</v>
      </c>
      <c r="R1715" s="114" t="e">
        <f>IF($M1715&lt;$I1715,"Error",IF(AND($K1715&gt;$J1715,$M1715&gt;$K1715),"Error",IF(AND($K1715&lt;$J1715,$M1715&gt;$J1715),"Error",-1*PMT(a!$E$8/12,2*$U1715*a!$E$9,$F1715-$M1715-a!$E$4,0,1))))</f>
        <v>#N/A</v>
      </c>
      <c r="S1715" s="32">
        <f t="shared" si="281"/>
        <v>1</v>
      </c>
      <c r="T1715" s="33" t="e">
        <f t="shared" si="282"/>
        <v>#N/A</v>
      </c>
      <c r="U1715" s="33" t="e">
        <f t="shared" si="287"/>
        <v>#N/A</v>
      </c>
      <c r="V1715" s="33" t="e">
        <f t="shared" si="283"/>
        <v>#N/A</v>
      </c>
      <c r="W1715" s="124">
        <f t="shared" si="284"/>
        <v>0</v>
      </c>
    </row>
    <row r="1716" spans="9:23" x14ac:dyDescent="0.25">
      <c r="I1716" s="31">
        <v>0</v>
      </c>
      <c r="J1716" s="121">
        <f t="shared" si="288"/>
        <v>0</v>
      </c>
      <c r="K1716" s="122" t="e">
        <f>MAX(0,($F1716-0+PV(a!$E$8/12,2*$U1716*a!$E$9,$W1716,0,1)))</f>
        <v>#N/A</v>
      </c>
      <c r="L1716" s="122" t="e">
        <f t="shared" si="285"/>
        <v>#N/A</v>
      </c>
      <c r="M1716" s="114" t="e">
        <f t="shared" si="286"/>
        <v>#N/A</v>
      </c>
      <c r="N1716" s="122" t="e">
        <f>-1*PMT(a!$E$8/12,2*$U1716*a!$E$9,$F1716-a!$E$4-$I1716,0,1)</f>
        <v>#N/A</v>
      </c>
      <c r="O1716" s="123" t="e">
        <f>-1*PMT(a!$E$8/12,2*$U1716*a!$E$9,$F1716-a!$E$4-$J1716,0,1)</f>
        <v>#N/A</v>
      </c>
      <c r="P1716" s="123" t="e">
        <f t="shared" si="279"/>
        <v>#N/A</v>
      </c>
      <c r="Q1716" s="123" t="e">
        <f t="shared" si="280"/>
        <v>#N/A</v>
      </c>
      <c r="R1716" s="114" t="e">
        <f>IF($M1716&lt;$I1716,"Error",IF(AND($K1716&gt;$J1716,$M1716&gt;$K1716),"Error",IF(AND($K1716&lt;$J1716,$M1716&gt;$J1716),"Error",-1*PMT(a!$E$8/12,2*$U1716*a!$E$9,$F1716-$M1716-a!$E$4,0,1))))</f>
        <v>#N/A</v>
      </c>
      <c r="S1716" s="32">
        <f t="shared" si="281"/>
        <v>1</v>
      </c>
      <c r="T1716" s="33" t="e">
        <f t="shared" si="282"/>
        <v>#N/A</v>
      </c>
      <c r="U1716" s="33" t="e">
        <f t="shared" si="287"/>
        <v>#N/A</v>
      </c>
      <c r="V1716" s="33" t="e">
        <f t="shared" si="283"/>
        <v>#N/A</v>
      </c>
      <c r="W1716" s="124">
        <f t="shared" si="284"/>
        <v>0</v>
      </c>
    </row>
    <row r="1717" spans="9:23" x14ac:dyDescent="0.25">
      <c r="I1717" s="31">
        <v>0</v>
      </c>
      <c r="J1717" s="121">
        <f t="shared" si="288"/>
        <v>0</v>
      </c>
      <c r="K1717" s="122" t="e">
        <f>MAX(0,($F1717-0+PV(a!$E$8/12,2*$U1717*a!$E$9,$W1717,0,1)))</f>
        <v>#N/A</v>
      </c>
      <c r="L1717" s="122" t="e">
        <f t="shared" si="285"/>
        <v>#N/A</v>
      </c>
      <c r="M1717" s="114" t="e">
        <f t="shared" si="286"/>
        <v>#N/A</v>
      </c>
      <c r="N1717" s="122" t="e">
        <f>-1*PMT(a!$E$8/12,2*$U1717*a!$E$9,$F1717-a!$E$4-$I1717,0,1)</f>
        <v>#N/A</v>
      </c>
      <c r="O1717" s="123" t="e">
        <f>-1*PMT(a!$E$8/12,2*$U1717*a!$E$9,$F1717-a!$E$4-$J1717,0,1)</f>
        <v>#N/A</v>
      </c>
      <c r="P1717" s="123" t="e">
        <f t="shared" si="279"/>
        <v>#N/A</v>
      </c>
      <c r="Q1717" s="123" t="e">
        <f t="shared" si="280"/>
        <v>#N/A</v>
      </c>
      <c r="R1717" s="114" t="e">
        <f>IF($M1717&lt;$I1717,"Error",IF(AND($K1717&gt;$J1717,$M1717&gt;$K1717),"Error",IF(AND($K1717&lt;$J1717,$M1717&gt;$J1717),"Error",-1*PMT(a!$E$8/12,2*$U1717*a!$E$9,$F1717-$M1717-a!$E$4,0,1))))</f>
        <v>#N/A</v>
      </c>
      <c r="S1717" s="32">
        <f t="shared" si="281"/>
        <v>1</v>
      </c>
      <c r="T1717" s="33" t="e">
        <f t="shared" si="282"/>
        <v>#N/A</v>
      </c>
      <c r="U1717" s="33" t="e">
        <f t="shared" si="287"/>
        <v>#N/A</v>
      </c>
      <c r="V1717" s="33" t="e">
        <f t="shared" si="283"/>
        <v>#N/A</v>
      </c>
      <c r="W1717" s="124">
        <f t="shared" si="284"/>
        <v>0</v>
      </c>
    </row>
    <row r="1718" spans="9:23" x14ac:dyDescent="0.25">
      <c r="I1718" s="31">
        <v>0</v>
      </c>
      <c r="J1718" s="121">
        <f t="shared" si="288"/>
        <v>0</v>
      </c>
      <c r="K1718" s="122" t="e">
        <f>MAX(0,($F1718-0+PV(a!$E$8/12,2*$U1718*a!$E$9,$W1718,0,1)))</f>
        <v>#N/A</v>
      </c>
      <c r="L1718" s="122" t="e">
        <f t="shared" si="285"/>
        <v>#N/A</v>
      </c>
      <c r="M1718" s="114" t="e">
        <f t="shared" si="286"/>
        <v>#N/A</v>
      </c>
      <c r="N1718" s="122" t="e">
        <f>-1*PMT(a!$E$8/12,2*$U1718*a!$E$9,$F1718-a!$E$4-$I1718,0,1)</f>
        <v>#N/A</v>
      </c>
      <c r="O1718" s="123" t="e">
        <f>-1*PMT(a!$E$8/12,2*$U1718*a!$E$9,$F1718-a!$E$4-$J1718,0,1)</f>
        <v>#N/A</v>
      </c>
      <c r="P1718" s="123" t="e">
        <f t="shared" si="279"/>
        <v>#N/A</v>
      </c>
      <c r="Q1718" s="123" t="e">
        <f t="shared" si="280"/>
        <v>#N/A</v>
      </c>
      <c r="R1718" s="114" t="e">
        <f>IF($M1718&lt;$I1718,"Error",IF(AND($K1718&gt;$J1718,$M1718&gt;$K1718),"Error",IF(AND($K1718&lt;$J1718,$M1718&gt;$J1718),"Error",-1*PMT(a!$E$8/12,2*$U1718*a!$E$9,$F1718-$M1718-a!$E$4,0,1))))</f>
        <v>#N/A</v>
      </c>
      <c r="S1718" s="32">
        <f t="shared" si="281"/>
        <v>1</v>
      </c>
      <c r="T1718" s="33" t="e">
        <f t="shared" si="282"/>
        <v>#N/A</v>
      </c>
      <c r="U1718" s="33" t="e">
        <f t="shared" si="287"/>
        <v>#N/A</v>
      </c>
      <c r="V1718" s="33" t="e">
        <f t="shared" si="283"/>
        <v>#N/A</v>
      </c>
      <c r="W1718" s="124">
        <f t="shared" si="284"/>
        <v>0</v>
      </c>
    </row>
    <row r="1719" spans="9:23" x14ac:dyDescent="0.25">
      <c r="I1719" s="31">
        <v>0</v>
      </c>
      <c r="J1719" s="121">
        <f t="shared" si="288"/>
        <v>0</v>
      </c>
      <c r="K1719" s="122" t="e">
        <f>MAX(0,($F1719-0+PV(a!$E$8/12,2*$U1719*a!$E$9,$W1719,0,1)))</f>
        <v>#N/A</v>
      </c>
      <c r="L1719" s="122" t="e">
        <f t="shared" si="285"/>
        <v>#N/A</v>
      </c>
      <c r="M1719" s="114" t="e">
        <f t="shared" si="286"/>
        <v>#N/A</v>
      </c>
      <c r="N1719" s="122" t="e">
        <f>-1*PMT(a!$E$8/12,2*$U1719*a!$E$9,$F1719-a!$E$4-$I1719,0,1)</f>
        <v>#N/A</v>
      </c>
      <c r="O1719" s="123" t="e">
        <f>-1*PMT(a!$E$8/12,2*$U1719*a!$E$9,$F1719-a!$E$4-$J1719,0,1)</f>
        <v>#N/A</v>
      </c>
      <c r="P1719" s="123" t="e">
        <f t="shared" ref="P1719:P1782" si="289">IF(K1719=0,N1719,W1719)</f>
        <v>#N/A</v>
      </c>
      <c r="Q1719" s="123" t="e">
        <f t="shared" ref="Q1719:Q1782" si="290">IF(K1719=L1719,P1719,R1719)</f>
        <v>#N/A</v>
      </c>
      <c r="R1719" s="114" t="e">
        <f>IF($M1719&lt;$I1719,"Error",IF(AND($K1719&gt;$J1719,$M1719&gt;$K1719),"Error",IF(AND($K1719&lt;$J1719,$M1719&gt;$J1719),"Error",-1*PMT(a!$E$8/12,2*$U1719*a!$E$9,$F1719-$M1719-a!$E$4,0,1))))</f>
        <v>#N/A</v>
      </c>
      <c r="S1719" s="32">
        <f t="shared" ref="S1719:S1782" si="291">IF(E1719="F",0,1)</f>
        <v>1</v>
      </c>
      <c r="T1719" s="33" t="e">
        <f t="shared" ref="T1719:T1782" si="292">IF($S1719=1,VLOOKUP(H1719,M,11,FALSE),VLOOKUP(H1719,F,11,FALSE))</f>
        <v>#N/A</v>
      </c>
      <c r="U1719" s="33" t="e">
        <f t="shared" si="287"/>
        <v>#N/A</v>
      </c>
      <c r="V1719" s="33" t="e">
        <f t="shared" ref="V1719:V1782" si="293">+U1719*2</f>
        <v>#N/A</v>
      </c>
      <c r="W1719" s="124">
        <f t="shared" ref="W1719:W1782" si="294">+G1719/12*0.5</f>
        <v>0</v>
      </c>
    </row>
    <row r="1720" spans="9:23" x14ac:dyDescent="0.25">
      <c r="I1720" s="31">
        <v>0</v>
      </c>
      <c r="J1720" s="121">
        <f t="shared" si="288"/>
        <v>0</v>
      </c>
      <c r="K1720" s="122" t="e">
        <f>MAX(0,($F1720-0+PV(a!$E$8/12,2*$U1720*a!$E$9,$W1720,0,1)))</f>
        <v>#N/A</v>
      </c>
      <c r="L1720" s="122" t="e">
        <f t="shared" si="285"/>
        <v>#N/A</v>
      </c>
      <c r="M1720" s="114" t="e">
        <f t="shared" si="286"/>
        <v>#N/A</v>
      </c>
      <c r="N1720" s="122" t="e">
        <f>-1*PMT(a!$E$8/12,2*$U1720*a!$E$9,$F1720-a!$E$4-$I1720,0,1)</f>
        <v>#N/A</v>
      </c>
      <c r="O1720" s="123" t="e">
        <f>-1*PMT(a!$E$8/12,2*$U1720*a!$E$9,$F1720-a!$E$4-$J1720,0,1)</f>
        <v>#N/A</v>
      </c>
      <c r="P1720" s="123" t="e">
        <f t="shared" si="289"/>
        <v>#N/A</v>
      </c>
      <c r="Q1720" s="123" t="e">
        <f t="shared" si="290"/>
        <v>#N/A</v>
      </c>
      <c r="R1720" s="114" t="e">
        <f>IF($M1720&lt;$I1720,"Error",IF(AND($K1720&gt;$J1720,$M1720&gt;$K1720),"Error",IF(AND($K1720&lt;$J1720,$M1720&gt;$J1720),"Error",-1*PMT(a!$E$8/12,2*$U1720*a!$E$9,$F1720-$M1720-a!$E$4,0,1))))</f>
        <v>#N/A</v>
      </c>
      <c r="S1720" s="32">
        <f t="shared" si="291"/>
        <v>1</v>
      </c>
      <c r="T1720" s="33" t="e">
        <f t="shared" si="292"/>
        <v>#N/A</v>
      </c>
      <c r="U1720" s="33" t="e">
        <f t="shared" si="287"/>
        <v>#N/A</v>
      </c>
      <c r="V1720" s="33" t="e">
        <f t="shared" si="293"/>
        <v>#N/A</v>
      </c>
      <c r="W1720" s="124">
        <f t="shared" si="294"/>
        <v>0</v>
      </c>
    </row>
    <row r="1721" spans="9:23" x14ac:dyDescent="0.25">
      <c r="I1721" s="31">
        <v>0</v>
      </c>
      <c r="J1721" s="121">
        <f t="shared" si="288"/>
        <v>0</v>
      </c>
      <c r="K1721" s="122" t="e">
        <f>MAX(0,($F1721-0+PV(a!$E$8/12,2*$U1721*a!$E$9,$W1721,0,1)))</f>
        <v>#N/A</v>
      </c>
      <c r="L1721" s="122" t="e">
        <f t="shared" si="285"/>
        <v>#N/A</v>
      </c>
      <c r="M1721" s="114" t="e">
        <f t="shared" si="286"/>
        <v>#N/A</v>
      </c>
      <c r="N1721" s="122" t="e">
        <f>-1*PMT(a!$E$8/12,2*$U1721*a!$E$9,$F1721-a!$E$4-$I1721,0,1)</f>
        <v>#N/A</v>
      </c>
      <c r="O1721" s="123" t="e">
        <f>-1*PMT(a!$E$8/12,2*$U1721*a!$E$9,$F1721-a!$E$4-$J1721,0,1)</f>
        <v>#N/A</v>
      </c>
      <c r="P1721" s="123" t="e">
        <f t="shared" si="289"/>
        <v>#N/A</v>
      </c>
      <c r="Q1721" s="123" t="e">
        <f t="shared" si="290"/>
        <v>#N/A</v>
      </c>
      <c r="R1721" s="114" t="e">
        <f>IF($M1721&lt;$I1721,"Error",IF(AND($K1721&gt;$J1721,$M1721&gt;$K1721),"Error",IF(AND($K1721&lt;$J1721,$M1721&gt;$J1721),"Error",-1*PMT(a!$E$8/12,2*$U1721*a!$E$9,$F1721-$M1721-a!$E$4,0,1))))</f>
        <v>#N/A</v>
      </c>
      <c r="S1721" s="32">
        <f t="shared" si="291"/>
        <v>1</v>
      </c>
      <c r="T1721" s="33" t="e">
        <f t="shared" si="292"/>
        <v>#N/A</v>
      </c>
      <c r="U1721" s="33" t="e">
        <f t="shared" si="287"/>
        <v>#N/A</v>
      </c>
      <c r="V1721" s="33" t="e">
        <f t="shared" si="293"/>
        <v>#N/A</v>
      </c>
      <c r="W1721" s="124">
        <f t="shared" si="294"/>
        <v>0</v>
      </c>
    </row>
    <row r="1722" spans="9:23" x14ac:dyDescent="0.25">
      <c r="I1722" s="31">
        <v>0</v>
      </c>
      <c r="J1722" s="121">
        <f t="shared" si="288"/>
        <v>0</v>
      </c>
      <c r="K1722" s="122" t="e">
        <f>MAX(0,($F1722-0+PV(a!$E$8/12,2*$U1722*a!$E$9,$W1722,0,1)))</f>
        <v>#N/A</v>
      </c>
      <c r="L1722" s="122" t="e">
        <f t="shared" si="285"/>
        <v>#N/A</v>
      </c>
      <c r="M1722" s="114" t="e">
        <f t="shared" si="286"/>
        <v>#N/A</v>
      </c>
      <c r="N1722" s="122" t="e">
        <f>-1*PMT(a!$E$8/12,2*$U1722*a!$E$9,$F1722-a!$E$4-$I1722,0,1)</f>
        <v>#N/A</v>
      </c>
      <c r="O1722" s="123" t="e">
        <f>-1*PMT(a!$E$8/12,2*$U1722*a!$E$9,$F1722-a!$E$4-$J1722,0,1)</f>
        <v>#N/A</v>
      </c>
      <c r="P1722" s="123" t="e">
        <f t="shared" si="289"/>
        <v>#N/A</v>
      </c>
      <c r="Q1722" s="123" t="e">
        <f t="shared" si="290"/>
        <v>#N/A</v>
      </c>
      <c r="R1722" s="114" t="e">
        <f>IF($M1722&lt;$I1722,"Error",IF(AND($K1722&gt;$J1722,$M1722&gt;$K1722),"Error",IF(AND($K1722&lt;$J1722,$M1722&gt;$J1722),"Error",-1*PMT(a!$E$8/12,2*$U1722*a!$E$9,$F1722-$M1722-a!$E$4,0,1))))</f>
        <v>#N/A</v>
      </c>
      <c r="S1722" s="32">
        <f t="shared" si="291"/>
        <v>1</v>
      </c>
      <c r="T1722" s="33" t="e">
        <f t="shared" si="292"/>
        <v>#N/A</v>
      </c>
      <c r="U1722" s="33" t="e">
        <f t="shared" si="287"/>
        <v>#N/A</v>
      </c>
      <c r="V1722" s="33" t="e">
        <f t="shared" si="293"/>
        <v>#N/A</v>
      </c>
      <c r="W1722" s="124">
        <f t="shared" si="294"/>
        <v>0</v>
      </c>
    </row>
    <row r="1723" spans="9:23" x14ac:dyDescent="0.25">
      <c r="I1723" s="31">
        <v>0</v>
      </c>
      <c r="J1723" s="121">
        <f t="shared" si="288"/>
        <v>0</v>
      </c>
      <c r="K1723" s="122" t="e">
        <f>MAX(0,($F1723-0+PV(a!$E$8/12,2*$U1723*a!$E$9,$W1723,0,1)))</f>
        <v>#N/A</v>
      </c>
      <c r="L1723" s="122" t="e">
        <f t="shared" si="285"/>
        <v>#N/A</v>
      </c>
      <c r="M1723" s="114" t="e">
        <f t="shared" si="286"/>
        <v>#N/A</v>
      </c>
      <c r="N1723" s="122" t="e">
        <f>-1*PMT(a!$E$8/12,2*$U1723*a!$E$9,$F1723-a!$E$4-$I1723,0,1)</f>
        <v>#N/A</v>
      </c>
      <c r="O1723" s="123" t="e">
        <f>-1*PMT(a!$E$8/12,2*$U1723*a!$E$9,$F1723-a!$E$4-$J1723,0,1)</f>
        <v>#N/A</v>
      </c>
      <c r="P1723" s="123" t="e">
        <f t="shared" si="289"/>
        <v>#N/A</v>
      </c>
      <c r="Q1723" s="123" t="e">
        <f t="shared" si="290"/>
        <v>#N/A</v>
      </c>
      <c r="R1723" s="114" t="e">
        <f>IF($M1723&lt;$I1723,"Error",IF(AND($K1723&gt;$J1723,$M1723&gt;$K1723),"Error",IF(AND($K1723&lt;$J1723,$M1723&gt;$J1723),"Error",-1*PMT(a!$E$8/12,2*$U1723*a!$E$9,$F1723-$M1723-a!$E$4,0,1))))</f>
        <v>#N/A</v>
      </c>
      <c r="S1723" s="32">
        <f t="shared" si="291"/>
        <v>1</v>
      </c>
      <c r="T1723" s="33" t="e">
        <f t="shared" si="292"/>
        <v>#N/A</v>
      </c>
      <c r="U1723" s="33" t="e">
        <f t="shared" si="287"/>
        <v>#N/A</v>
      </c>
      <c r="V1723" s="33" t="e">
        <f t="shared" si="293"/>
        <v>#N/A</v>
      </c>
      <c r="W1723" s="124">
        <f t="shared" si="294"/>
        <v>0</v>
      </c>
    </row>
    <row r="1724" spans="9:23" x14ac:dyDescent="0.25">
      <c r="I1724" s="31">
        <v>0</v>
      </c>
      <c r="J1724" s="121">
        <f t="shared" si="288"/>
        <v>0</v>
      </c>
      <c r="K1724" s="122" t="e">
        <f>MAX(0,($F1724-0+PV(a!$E$8/12,2*$U1724*a!$E$9,$W1724,0,1)))</f>
        <v>#N/A</v>
      </c>
      <c r="L1724" s="122" t="e">
        <f t="shared" si="285"/>
        <v>#N/A</v>
      </c>
      <c r="M1724" s="114" t="e">
        <f t="shared" si="286"/>
        <v>#N/A</v>
      </c>
      <c r="N1724" s="122" t="e">
        <f>-1*PMT(a!$E$8/12,2*$U1724*a!$E$9,$F1724-a!$E$4-$I1724,0,1)</f>
        <v>#N/A</v>
      </c>
      <c r="O1724" s="123" t="e">
        <f>-1*PMT(a!$E$8/12,2*$U1724*a!$E$9,$F1724-a!$E$4-$J1724,0,1)</f>
        <v>#N/A</v>
      </c>
      <c r="P1724" s="123" t="e">
        <f t="shared" si="289"/>
        <v>#N/A</v>
      </c>
      <c r="Q1724" s="123" t="e">
        <f t="shared" si="290"/>
        <v>#N/A</v>
      </c>
      <c r="R1724" s="114" t="e">
        <f>IF($M1724&lt;$I1724,"Error",IF(AND($K1724&gt;$J1724,$M1724&gt;$K1724),"Error",IF(AND($K1724&lt;$J1724,$M1724&gt;$J1724),"Error",-1*PMT(a!$E$8/12,2*$U1724*a!$E$9,$F1724-$M1724-a!$E$4,0,1))))</f>
        <v>#N/A</v>
      </c>
      <c r="S1724" s="32">
        <f t="shared" si="291"/>
        <v>1</v>
      </c>
      <c r="T1724" s="33" t="e">
        <f t="shared" si="292"/>
        <v>#N/A</v>
      </c>
      <c r="U1724" s="33" t="e">
        <f t="shared" si="287"/>
        <v>#N/A</v>
      </c>
      <c r="V1724" s="33" t="e">
        <f t="shared" si="293"/>
        <v>#N/A</v>
      </c>
      <c r="W1724" s="124">
        <f t="shared" si="294"/>
        <v>0</v>
      </c>
    </row>
    <row r="1725" spans="9:23" x14ac:dyDescent="0.25">
      <c r="I1725" s="31">
        <v>0</v>
      </c>
      <c r="J1725" s="121">
        <f t="shared" si="288"/>
        <v>0</v>
      </c>
      <c r="K1725" s="122" t="e">
        <f>MAX(0,($F1725-0+PV(a!$E$8/12,2*$U1725*a!$E$9,$W1725,0,1)))</f>
        <v>#N/A</v>
      </c>
      <c r="L1725" s="122" t="e">
        <f t="shared" si="285"/>
        <v>#N/A</v>
      </c>
      <c r="M1725" s="114" t="e">
        <f t="shared" si="286"/>
        <v>#N/A</v>
      </c>
      <c r="N1725" s="122" t="e">
        <f>-1*PMT(a!$E$8/12,2*$U1725*a!$E$9,$F1725-a!$E$4-$I1725,0,1)</f>
        <v>#N/A</v>
      </c>
      <c r="O1725" s="123" t="e">
        <f>-1*PMT(a!$E$8/12,2*$U1725*a!$E$9,$F1725-a!$E$4-$J1725,0,1)</f>
        <v>#N/A</v>
      </c>
      <c r="P1725" s="123" t="e">
        <f t="shared" si="289"/>
        <v>#N/A</v>
      </c>
      <c r="Q1725" s="123" t="e">
        <f t="shared" si="290"/>
        <v>#N/A</v>
      </c>
      <c r="R1725" s="114" t="e">
        <f>IF($M1725&lt;$I1725,"Error",IF(AND($K1725&gt;$J1725,$M1725&gt;$K1725),"Error",IF(AND($K1725&lt;$J1725,$M1725&gt;$J1725),"Error",-1*PMT(a!$E$8/12,2*$U1725*a!$E$9,$F1725-$M1725-a!$E$4,0,1))))</f>
        <v>#N/A</v>
      </c>
      <c r="S1725" s="32">
        <f t="shared" si="291"/>
        <v>1</v>
      </c>
      <c r="T1725" s="33" t="e">
        <f t="shared" si="292"/>
        <v>#N/A</v>
      </c>
      <c r="U1725" s="33" t="e">
        <f t="shared" si="287"/>
        <v>#N/A</v>
      </c>
      <c r="V1725" s="33" t="e">
        <f t="shared" si="293"/>
        <v>#N/A</v>
      </c>
      <c r="W1725" s="124">
        <f t="shared" si="294"/>
        <v>0</v>
      </c>
    </row>
    <row r="1726" spans="9:23" x14ac:dyDescent="0.25">
      <c r="I1726" s="31">
        <v>0</v>
      </c>
      <c r="J1726" s="121">
        <f t="shared" si="288"/>
        <v>0</v>
      </c>
      <c r="K1726" s="122" t="e">
        <f>MAX(0,($F1726-0+PV(a!$E$8/12,2*$U1726*a!$E$9,$W1726,0,1)))</f>
        <v>#N/A</v>
      </c>
      <c r="L1726" s="122" t="e">
        <f t="shared" si="285"/>
        <v>#N/A</v>
      </c>
      <c r="M1726" s="114" t="e">
        <f t="shared" si="286"/>
        <v>#N/A</v>
      </c>
      <c r="N1726" s="122" t="e">
        <f>-1*PMT(a!$E$8/12,2*$U1726*a!$E$9,$F1726-a!$E$4-$I1726,0,1)</f>
        <v>#N/A</v>
      </c>
      <c r="O1726" s="123" t="e">
        <f>-1*PMT(a!$E$8/12,2*$U1726*a!$E$9,$F1726-a!$E$4-$J1726,0,1)</f>
        <v>#N/A</v>
      </c>
      <c r="P1726" s="123" t="e">
        <f t="shared" si="289"/>
        <v>#N/A</v>
      </c>
      <c r="Q1726" s="123" t="e">
        <f t="shared" si="290"/>
        <v>#N/A</v>
      </c>
      <c r="R1726" s="114" t="e">
        <f>IF($M1726&lt;$I1726,"Error",IF(AND($K1726&gt;$J1726,$M1726&gt;$K1726),"Error",IF(AND($K1726&lt;$J1726,$M1726&gt;$J1726),"Error",-1*PMT(a!$E$8/12,2*$U1726*a!$E$9,$F1726-$M1726-a!$E$4,0,1))))</f>
        <v>#N/A</v>
      </c>
      <c r="S1726" s="32">
        <f t="shared" si="291"/>
        <v>1</v>
      </c>
      <c r="T1726" s="33" t="e">
        <f t="shared" si="292"/>
        <v>#N/A</v>
      </c>
      <c r="U1726" s="33" t="e">
        <f t="shared" si="287"/>
        <v>#N/A</v>
      </c>
      <c r="V1726" s="33" t="e">
        <f t="shared" si="293"/>
        <v>#N/A</v>
      </c>
      <c r="W1726" s="124">
        <f t="shared" si="294"/>
        <v>0</v>
      </c>
    </row>
    <row r="1727" spans="9:23" x14ac:dyDescent="0.25">
      <c r="I1727" s="31">
        <v>0</v>
      </c>
      <c r="J1727" s="121">
        <f t="shared" si="288"/>
        <v>0</v>
      </c>
      <c r="K1727" s="122" t="e">
        <f>MAX(0,($F1727-0+PV(a!$E$8/12,2*$U1727*a!$E$9,$W1727,0,1)))</f>
        <v>#N/A</v>
      </c>
      <c r="L1727" s="122" t="e">
        <f t="shared" si="285"/>
        <v>#N/A</v>
      </c>
      <c r="M1727" s="114" t="e">
        <f t="shared" si="286"/>
        <v>#N/A</v>
      </c>
      <c r="N1727" s="122" t="e">
        <f>-1*PMT(a!$E$8/12,2*$U1727*a!$E$9,$F1727-a!$E$4-$I1727,0,1)</f>
        <v>#N/A</v>
      </c>
      <c r="O1727" s="123" t="e">
        <f>-1*PMT(a!$E$8/12,2*$U1727*a!$E$9,$F1727-a!$E$4-$J1727,0,1)</f>
        <v>#N/A</v>
      </c>
      <c r="P1727" s="123" t="e">
        <f t="shared" si="289"/>
        <v>#N/A</v>
      </c>
      <c r="Q1727" s="123" t="e">
        <f t="shared" si="290"/>
        <v>#N/A</v>
      </c>
      <c r="R1727" s="114" t="e">
        <f>IF($M1727&lt;$I1727,"Error",IF(AND($K1727&gt;$J1727,$M1727&gt;$K1727),"Error",IF(AND($K1727&lt;$J1727,$M1727&gt;$J1727),"Error",-1*PMT(a!$E$8/12,2*$U1727*a!$E$9,$F1727-$M1727-a!$E$4,0,1))))</f>
        <v>#N/A</v>
      </c>
      <c r="S1727" s="32">
        <f t="shared" si="291"/>
        <v>1</v>
      </c>
      <c r="T1727" s="33" t="e">
        <f t="shared" si="292"/>
        <v>#N/A</v>
      </c>
      <c r="U1727" s="33" t="e">
        <f t="shared" si="287"/>
        <v>#N/A</v>
      </c>
      <c r="V1727" s="33" t="e">
        <f t="shared" si="293"/>
        <v>#N/A</v>
      </c>
      <c r="W1727" s="124">
        <f t="shared" si="294"/>
        <v>0</v>
      </c>
    </row>
    <row r="1728" spans="9:23" x14ac:dyDescent="0.25">
      <c r="I1728" s="31">
        <v>0</v>
      </c>
      <c r="J1728" s="121">
        <f t="shared" si="288"/>
        <v>0</v>
      </c>
      <c r="K1728" s="122" t="e">
        <f>MAX(0,($F1728-0+PV(a!$E$8/12,2*$U1728*a!$E$9,$W1728,0,1)))</f>
        <v>#N/A</v>
      </c>
      <c r="L1728" s="122" t="e">
        <f t="shared" si="285"/>
        <v>#N/A</v>
      </c>
      <c r="M1728" s="114" t="e">
        <f t="shared" si="286"/>
        <v>#N/A</v>
      </c>
      <c r="N1728" s="122" t="e">
        <f>-1*PMT(a!$E$8/12,2*$U1728*a!$E$9,$F1728-a!$E$4-$I1728,0,1)</f>
        <v>#N/A</v>
      </c>
      <c r="O1728" s="123" t="e">
        <f>-1*PMT(a!$E$8/12,2*$U1728*a!$E$9,$F1728-a!$E$4-$J1728,0,1)</f>
        <v>#N/A</v>
      </c>
      <c r="P1728" s="123" t="e">
        <f t="shared" si="289"/>
        <v>#N/A</v>
      </c>
      <c r="Q1728" s="123" t="e">
        <f t="shared" si="290"/>
        <v>#N/A</v>
      </c>
      <c r="R1728" s="114" t="e">
        <f>IF($M1728&lt;$I1728,"Error",IF(AND($K1728&gt;$J1728,$M1728&gt;$K1728),"Error",IF(AND($K1728&lt;$J1728,$M1728&gt;$J1728),"Error",-1*PMT(a!$E$8/12,2*$U1728*a!$E$9,$F1728-$M1728-a!$E$4,0,1))))</f>
        <v>#N/A</v>
      </c>
      <c r="S1728" s="32">
        <f t="shared" si="291"/>
        <v>1</v>
      </c>
      <c r="T1728" s="33" t="e">
        <f t="shared" si="292"/>
        <v>#N/A</v>
      </c>
      <c r="U1728" s="33" t="e">
        <f t="shared" si="287"/>
        <v>#N/A</v>
      </c>
      <c r="V1728" s="33" t="e">
        <f t="shared" si="293"/>
        <v>#N/A</v>
      </c>
      <c r="W1728" s="124">
        <f t="shared" si="294"/>
        <v>0</v>
      </c>
    </row>
    <row r="1729" spans="9:23" x14ac:dyDescent="0.25">
      <c r="I1729" s="31">
        <v>0</v>
      </c>
      <c r="J1729" s="121">
        <f t="shared" si="288"/>
        <v>0</v>
      </c>
      <c r="K1729" s="122" t="e">
        <f>MAX(0,($F1729-0+PV(a!$E$8/12,2*$U1729*a!$E$9,$W1729,0,1)))</f>
        <v>#N/A</v>
      </c>
      <c r="L1729" s="122" t="e">
        <f t="shared" si="285"/>
        <v>#N/A</v>
      </c>
      <c r="M1729" s="114" t="e">
        <f t="shared" si="286"/>
        <v>#N/A</v>
      </c>
      <c r="N1729" s="122" t="e">
        <f>-1*PMT(a!$E$8/12,2*$U1729*a!$E$9,$F1729-a!$E$4-$I1729,0,1)</f>
        <v>#N/A</v>
      </c>
      <c r="O1729" s="123" t="e">
        <f>-1*PMT(a!$E$8/12,2*$U1729*a!$E$9,$F1729-a!$E$4-$J1729,0,1)</f>
        <v>#N/A</v>
      </c>
      <c r="P1729" s="123" t="e">
        <f t="shared" si="289"/>
        <v>#N/A</v>
      </c>
      <c r="Q1729" s="123" t="e">
        <f t="shared" si="290"/>
        <v>#N/A</v>
      </c>
      <c r="R1729" s="114" t="e">
        <f>IF($M1729&lt;$I1729,"Error",IF(AND($K1729&gt;$J1729,$M1729&gt;$K1729),"Error",IF(AND($K1729&lt;$J1729,$M1729&gt;$J1729),"Error",-1*PMT(a!$E$8/12,2*$U1729*a!$E$9,$F1729-$M1729-a!$E$4,0,1))))</f>
        <v>#N/A</v>
      </c>
      <c r="S1729" s="32">
        <f t="shared" si="291"/>
        <v>1</v>
      </c>
      <c r="T1729" s="33" t="e">
        <f t="shared" si="292"/>
        <v>#N/A</v>
      </c>
      <c r="U1729" s="33" t="e">
        <f t="shared" si="287"/>
        <v>#N/A</v>
      </c>
      <c r="V1729" s="33" t="e">
        <f t="shared" si="293"/>
        <v>#N/A</v>
      </c>
      <c r="W1729" s="124">
        <f t="shared" si="294"/>
        <v>0</v>
      </c>
    </row>
    <row r="1730" spans="9:23" x14ac:dyDescent="0.25">
      <c r="I1730" s="31">
        <v>0</v>
      </c>
      <c r="J1730" s="121">
        <f t="shared" si="288"/>
        <v>0</v>
      </c>
      <c r="K1730" s="122" t="e">
        <f>MAX(0,($F1730-0+PV(a!$E$8/12,2*$U1730*a!$E$9,$W1730,0,1)))</f>
        <v>#N/A</v>
      </c>
      <c r="L1730" s="122" t="e">
        <f t="shared" si="285"/>
        <v>#N/A</v>
      </c>
      <c r="M1730" s="114" t="e">
        <f t="shared" si="286"/>
        <v>#N/A</v>
      </c>
      <c r="N1730" s="122" t="e">
        <f>-1*PMT(a!$E$8/12,2*$U1730*a!$E$9,$F1730-a!$E$4-$I1730,0,1)</f>
        <v>#N/A</v>
      </c>
      <c r="O1730" s="123" t="e">
        <f>-1*PMT(a!$E$8/12,2*$U1730*a!$E$9,$F1730-a!$E$4-$J1730,0,1)</f>
        <v>#N/A</v>
      </c>
      <c r="P1730" s="123" t="e">
        <f t="shared" si="289"/>
        <v>#N/A</v>
      </c>
      <c r="Q1730" s="123" t="e">
        <f t="shared" si="290"/>
        <v>#N/A</v>
      </c>
      <c r="R1730" s="114" t="e">
        <f>IF($M1730&lt;$I1730,"Error",IF(AND($K1730&gt;$J1730,$M1730&gt;$K1730),"Error",IF(AND($K1730&lt;$J1730,$M1730&gt;$J1730),"Error",-1*PMT(a!$E$8/12,2*$U1730*a!$E$9,$F1730-$M1730-a!$E$4,0,1))))</f>
        <v>#N/A</v>
      </c>
      <c r="S1730" s="32">
        <f t="shared" si="291"/>
        <v>1</v>
      </c>
      <c r="T1730" s="33" t="e">
        <f t="shared" si="292"/>
        <v>#N/A</v>
      </c>
      <c r="U1730" s="33" t="e">
        <f t="shared" si="287"/>
        <v>#N/A</v>
      </c>
      <c r="V1730" s="33" t="e">
        <f t="shared" si="293"/>
        <v>#N/A</v>
      </c>
      <c r="W1730" s="124">
        <f t="shared" si="294"/>
        <v>0</v>
      </c>
    </row>
    <row r="1731" spans="9:23" x14ac:dyDescent="0.25">
      <c r="I1731" s="31">
        <v>0</v>
      </c>
      <c r="J1731" s="121">
        <f t="shared" si="288"/>
        <v>0</v>
      </c>
      <c r="K1731" s="122" t="e">
        <f>MAX(0,($F1731-0+PV(a!$E$8/12,2*$U1731*a!$E$9,$W1731,0,1)))</f>
        <v>#N/A</v>
      </c>
      <c r="L1731" s="122" t="e">
        <f t="shared" ref="L1731:L1794" si="295">MAX(IF(K1731&gt;F1731*0.5,F1731*0.5,K1731),J1731)</f>
        <v>#N/A</v>
      </c>
      <c r="M1731" s="114" t="e">
        <f t="shared" ref="M1731:M1794" si="296">IF(OR(K1731&lt;=0,K1731&lt;J1731),J1731,MIN(K1731,F1731*50%))</f>
        <v>#N/A</v>
      </c>
      <c r="N1731" s="122" t="e">
        <f>-1*PMT(a!$E$8/12,2*$U1731*a!$E$9,$F1731-a!$E$4-$I1731,0,1)</f>
        <v>#N/A</v>
      </c>
      <c r="O1731" s="123" t="e">
        <f>-1*PMT(a!$E$8/12,2*$U1731*a!$E$9,$F1731-a!$E$4-$J1731,0,1)</f>
        <v>#N/A</v>
      </c>
      <c r="P1731" s="123" t="e">
        <f t="shared" si="289"/>
        <v>#N/A</v>
      </c>
      <c r="Q1731" s="123" t="e">
        <f t="shared" si="290"/>
        <v>#N/A</v>
      </c>
      <c r="R1731" s="114" t="e">
        <f>IF($M1731&lt;$I1731,"Error",IF(AND($K1731&gt;$J1731,$M1731&gt;$K1731),"Error",IF(AND($K1731&lt;$J1731,$M1731&gt;$J1731),"Error",-1*PMT(a!$E$8/12,2*$U1731*a!$E$9,$F1731-$M1731-a!$E$4,0,1))))</f>
        <v>#N/A</v>
      </c>
      <c r="S1731" s="32">
        <f t="shared" si="291"/>
        <v>1</v>
      </c>
      <c r="T1731" s="33" t="e">
        <f t="shared" si="292"/>
        <v>#N/A</v>
      </c>
      <c r="U1731" s="33" t="e">
        <f t="shared" si="287"/>
        <v>#N/A</v>
      </c>
      <c r="V1731" s="33" t="e">
        <f t="shared" si="293"/>
        <v>#N/A</v>
      </c>
      <c r="W1731" s="124">
        <f t="shared" si="294"/>
        <v>0</v>
      </c>
    </row>
    <row r="1732" spans="9:23" x14ac:dyDescent="0.25">
      <c r="I1732" s="31">
        <v>0</v>
      </c>
      <c r="J1732" s="121">
        <f t="shared" si="288"/>
        <v>0</v>
      </c>
      <c r="K1732" s="122" t="e">
        <f>MAX(0,($F1732-0+PV(a!$E$8/12,2*$U1732*a!$E$9,$W1732,0,1)))</f>
        <v>#N/A</v>
      </c>
      <c r="L1732" s="122" t="e">
        <f t="shared" si="295"/>
        <v>#N/A</v>
      </c>
      <c r="M1732" s="114" t="e">
        <f t="shared" si="296"/>
        <v>#N/A</v>
      </c>
      <c r="N1732" s="122" t="e">
        <f>-1*PMT(a!$E$8/12,2*$U1732*a!$E$9,$F1732-a!$E$4-$I1732,0,1)</f>
        <v>#N/A</v>
      </c>
      <c r="O1732" s="123" t="e">
        <f>-1*PMT(a!$E$8/12,2*$U1732*a!$E$9,$F1732-a!$E$4-$J1732,0,1)</f>
        <v>#N/A</v>
      </c>
      <c r="P1732" s="123" t="e">
        <f t="shared" si="289"/>
        <v>#N/A</v>
      </c>
      <c r="Q1732" s="123" t="e">
        <f t="shared" si="290"/>
        <v>#N/A</v>
      </c>
      <c r="R1732" s="114" t="e">
        <f>IF($M1732&lt;$I1732,"Error",IF(AND($K1732&gt;$J1732,$M1732&gt;$K1732),"Error",IF(AND($K1732&lt;$J1732,$M1732&gt;$J1732),"Error",-1*PMT(a!$E$8/12,2*$U1732*a!$E$9,$F1732-$M1732-a!$E$4,0,1))))</f>
        <v>#N/A</v>
      </c>
      <c r="S1732" s="32">
        <f t="shared" si="291"/>
        <v>1</v>
      </c>
      <c r="T1732" s="33" t="e">
        <f t="shared" si="292"/>
        <v>#N/A</v>
      </c>
      <c r="U1732" s="33" t="e">
        <f t="shared" si="287"/>
        <v>#N/A</v>
      </c>
      <c r="V1732" s="33" t="e">
        <f t="shared" si="293"/>
        <v>#N/A</v>
      </c>
      <c r="W1732" s="124">
        <f t="shared" si="294"/>
        <v>0</v>
      </c>
    </row>
    <row r="1733" spans="9:23" x14ac:dyDescent="0.25">
      <c r="I1733" s="31">
        <v>0</v>
      </c>
      <c r="J1733" s="121">
        <f t="shared" si="288"/>
        <v>0</v>
      </c>
      <c r="K1733" s="122" t="e">
        <f>MAX(0,($F1733-0+PV(a!$E$8/12,2*$U1733*a!$E$9,$W1733,0,1)))</f>
        <v>#N/A</v>
      </c>
      <c r="L1733" s="122" t="e">
        <f t="shared" si="295"/>
        <v>#N/A</v>
      </c>
      <c r="M1733" s="114" t="e">
        <f t="shared" si="296"/>
        <v>#N/A</v>
      </c>
      <c r="N1733" s="122" t="e">
        <f>-1*PMT(a!$E$8/12,2*$U1733*a!$E$9,$F1733-a!$E$4-$I1733,0,1)</f>
        <v>#N/A</v>
      </c>
      <c r="O1733" s="123" t="e">
        <f>-1*PMT(a!$E$8/12,2*$U1733*a!$E$9,$F1733-a!$E$4-$J1733,0,1)</f>
        <v>#N/A</v>
      </c>
      <c r="P1733" s="123" t="e">
        <f t="shared" si="289"/>
        <v>#N/A</v>
      </c>
      <c r="Q1733" s="123" t="e">
        <f t="shared" si="290"/>
        <v>#N/A</v>
      </c>
      <c r="R1733" s="114" t="e">
        <f>IF($M1733&lt;$I1733,"Error",IF(AND($K1733&gt;$J1733,$M1733&gt;$K1733),"Error",IF(AND($K1733&lt;$J1733,$M1733&gt;$J1733),"Error",-1*PMT(a!$E$8/12,2*$U1733*a!$E$9,$F1733-$M1733-a!$E$4,0,1))))</f>
        <v>#N/A</v>
      </c>
      <c r="S1733" s="32">
        <f t="shared" si="291"/>
        <v>1</v>
      </c>
      <c r="T1733" s="33" t="e">
        <f t="shared" si="292"/>
        <v>#N/A</v>
      </c>
      <c r="U1733" s="33" t="e">
        <f t="shared" si="287"/>
        <v>#N/A</v>
      </c>
      <c r="V1733" s="33" t="e">
        <f t="shared" si="293"/>
        <v>#N/A</v>
      </c>
      <c r="W1733" s="124">
        <f t="shared" si="294"/>
        <v>0</v>
      </c>
    </row>
    <row r="1734" spans="9:23" x14ac:dyDescent="0.25">
      <c r="I1734" s="31">
        <v>0</v>
      </c>
      <c r="J1734" s="121">
        <f t="shared" si="288"/>
        <v>0</v>
      </c>
      <c r="K1734" s="122" t="e">
        <f>MAX(0,($F1734-0+PV(a!$E$8/12,2*$U1734*a!$E$9,$W1734,0,1)))</f>
        <v>#N/A</v>
      </c>
      <c r="L1734" s="122" t="e">
        <f t="shared" si="295"/>
        <v>#N/A</v>
      </c>
      <c r="M1734" s="114" t="e">
        <f t="shared" si="296"/>
        <v>#N/A</v>
      </c>
      <c r="N1734" s="122" t="e">
        <f>-1*PMT(a!$E$8/12,2*$U1734*a!$E$9,$F1734-a!$E$4-$I1734,0,1)</f>
        <v>#N/A</v>
      </c>
      <c r="O1734" s="123" t="e">
        <f>-1*PMT(a!$E$8/12,2*$U1734*a!$E$9,$F1734-a!$E$4-$J1734,0,1)</f>
        <v>#N/A</v>
      </c>
      <c r="P1734" s="123" t="e">
        <f t="shared" si="289"/>
        <v>#N/A</v>
      </c>
      <c r="Q1734" s="123" t="e">
        <f t="shared" si="290"/>
        <v>#N/A</v>
      </c>
      <c r="R1734" s="114" t="e">
        <f>IF($M1734&lt;$I1734,"Error",IF(AND($K1734&gt;$J1734,$M1734&gt;$K1734),"Error",IF(AND($K1734&lt;$J1734,$M1734&gt;$J1734),"Error",-1*PMT(a!$E$8/12,2*$U1734*a!$E$9,$F1734-$M1734-a!$E$4,0,1))))</f>
        <v>#N/A</v>
      </c>
      <c r="S1734" s="32">
        <f t="shared" si="291"/>
        <v>1</v>
      </c>
      <c r="T1734" s="33" t="e">
        <f t="shared" si="292"/>
        <v>#N/A</v>
      </c>
      <c r="U1734" s="33" t="e">
        <f t="shared" si="287"/>
        <v>#N/A</v>
      </c>
      <c r="V1734" s="33" t="e">
        <f t="shared" si="293"/>
        <v>#N/A</v>
      </c>
      <c r="W1734" s="124">
        <f t="shared" si="294"/>
        <v>0</v>
      </c>
    </row>
    <row r="1735" spans="9:23" x14ac:dyDescent="0.25">
      <c r="I1735" s="31">
        <v>0</v>
      </c>
      <c r="J1735" s="121">
        <f t="shared" si="288"/>
        <v>0</v>
      </c>
      <c r="K1735" s="122" t="e">
        <f>MAX(0,($F1735-0+PV(a!$E$8/12,2*$U1735*a!$E$9,$W1735,0,1)))</f>
        <v>#N/A</v>
      </c>
      <c r="L1735" s="122" t="e">
        <f t="shared" si="295"/>
        <v>#N/A</v>
      </c>
      <c r="M1735" s="114" t="e">
        <f t="shared" si="296"/>
        <v>#N/A</v>
      </c>
      <c r="N1735" s="122" t="e">
        <f>-1*PMT(a!$E$8/12,2*$U1735*a!$E$9,$F1735-a!$E$4-$I1735,0,1)</f>
        <v>#N/A</v>
      </c>
      <c r="O1735" s="123" t="e">
        <f>-1*PMT(a!$E$8/12,2*$U1735*a!$E$9,$F1735-a!$E$4-$J1735,0,1)</f>
        <v>#N/A</v>
      </c>
      <c r="P1735" s="123" t="e">
        <f t="shared" si="289"/>
        <v>#N/A</v>
      </c>
      <c r="Q1735" s="123" t="e">
        <f t="shared" si="290"/>
        <v>#N/A</v>
      </c>
      <c r="R1735" s="114" t="e">
        <f>IF($M1735&lt;$I1735,"Error",IF(AND($K1735&gt;$J1735,$M1735&gt;$K1735),"Error",IF(AND($K1735&lt;$J1735,$M1735&gt;$J1735),"Error",-1*PMT(a!$E$8/12,2*$U1735*a!$E$9,$F1735-$M1735-a!$E$4,0,1))))</f>
        <v>#N/A</v>
      </c>
      <c r="S1735" s="32">
        <f t="shared" si="291"/>
        <v>1</v>
      </c>
      <c r="T1735" s="33" t="e">
        <f t="shared" si="292"/>
        <v>#N/A</v>
      </c>
      <c r="U1735" s="33" t="e">
        <f t="shared" si="287"/>
        <v>#N/A</v>
      </c>
      <c r="V1735" s="33" t="e">
        <f t="shared" si="293"/>
        <v>#N/A</v>
      </c>
      <c r="W1735" s="124">
        <f t="shared" si="294"/>
        <v>0</v>
      </c>
    </row>
    <row r="1736" spans="9:23" x14ac:dyDescent="0.25">
      <c r="I1736" s="31">
        <v>0</v>
      </c>
      <c r="J1736" s="121">
        <f t="shared" si="288"/>
        <v>0</v>
      </c>
      <c r="K1736" s="122" t="e">
        <f>MAX(0,($F1736-0+PV(a!$E$8/12,2*$U1736*a!$E$9,$W1736,0,1)))</f>
        <v>#N/A</v>
      </c>
      <c r="L1736" s="122" t="e">
        <f t="shared" si="295"/>
        <v>#N/A</v>
      </c>
      <c r="M1736" s="114" t="e">
        <f t="shared" si="296"/>
        <v>#N/A</v>
      </c>
      <c r="N1736" s="122" t="e">
        <f>-1*PMT(a!$E$8/12,2*$U1736*a!$E$9,$F1736-a!$E$4-$I1736,0,1)</f>
        <v>#N/A</v>
      </c>
      <c r="O1736" s="123" t="e">
        <f>-1*PMT(a!$E$8/12,2*$U1736*a!$E$9,$F1736-a!$E$4-$J1736,0,1)</f>
        <v>#N/A</v>
      </c>
      <c r="P1736" s="123" t="e">
        <f t="shared" si="289"/>
        <v>#N/A</v>
      </c>
      <c r="Q1736" s="123" t="e">
        <f t="shared" si="290"/>
        <v>#N/A</v>
      </c>
      <c r="R1736" s="114" t="e">
        <f>IF($M1736&lt;$I1736,"Error",IF(AND($K1736&gt;$J1736,$M1736&gt;$K1736),"Error",IF(AND($K1736&lt;$J1736,$M1736&gt;$J1736),"Error",-1*PMT(a!$E$8/12,2*$U1736*a!$E$9,$F1736-$M1736-a!$E$4,0,1))))</f>
        <v>#N/A</v>
      </c>
      <c r="S1736" s="32">
        <f t="shared" si="291"/>
        <v>1</v>
      </c>
      <c r="T1736" s="33" t="e">
        <f t="shared" si="292"/>
        <v>#N/A</v>
      </c>
      <c r="U1736" s="33" t="e">
        <f t="shared" ref="U1736:U1799" si="297">$T1736-(11/24)</f>
        <v>#N/A</v>
      </c>
      <c r="V1736" s="33" t="e">
        <f t="shared" si="293"/>
        <v>#N/A</v>
      </c>
      <c r="W1736" s="124">
        <f t="shared" si="294"/>
        <v>0</v>
      </c>
    </row>
    <row r="1737" spans="9:23" x14ac:dyDescent="0.25">
      <c r="I1737" s="31">
        <v>0</v>
      </c>
      <c r="J1737" s="121">
        <f t="shared" si="288"/>
        <v>0</v>
      </c>
      <c r="K1737" s="122" t="e">
        <f>MAX(0,($F1737-0+PV(a!$E$8/12,2*$U1737*a!$E$9,$W1737,0,1)))</f>
        <v>#N/A</v>
      </c>
      <c r="L1737" s="122" t="e">
        <f t="shared" si="295"/>
        <v>#N/A</v>
      </c>
      <c r="M1737" s="114" t="e">
        <f t="shared" si="296"/>
        <v>#N/A</v>
      </c>
      <c r="N1737" s="122" t="e">
        <f>-1*PMT(a!$E$8/12,2*$U1737*a!$E$9,$F1737-a!$E$4-$I1737,0,1)</f>
        <v>#N/A</v>
      </c>
      <c r="O1737" s="123" t="e">
        <f>-1*PMT(a!$E$8/12,2*$U1737*a!$E$9,$F1737-a!$E$4-$J1737,0,1)</f>
        <v>#N/A</v>
      </c>
      <c r="P1737" s="123" t="e">
        <f t="shared" si="289"/>
        <v>#N/A</v>
      </c>
      <c r="Q1737" s="123" t="e">
        <f t="shared" si="290"/>
        <v>#N/A</v>
      </c>
      <c r="R1737" s="114" t="e">
        <f>IF($M1737&lt;$I1737,"Error",IF(AND($K1737&gt;$J1737,$M1737&gt;$K1737),"Error",IF(AND($K1737&lt;$J1737,$M1737&gt;$J1737),"Error",-1*PMT(a!$E$8/12,2*$U1737*a!$E$9,$F1737-$M1737-a!$E$4,0,1))))</f>
        <v>#N/A</v>
      </c>
      <c r="S1737" s="32">
        <f t="shared" si="291"/>
        <v>1</v>
      </c>
      <c r="T1737" s="33" t="e">
        <f t="shared" si="292"/>
        <v>#N/A</v>
      </c>
      <c r="U1737" s="33" t="e">
        <f t="shared" si="297"/>
        <v>#N/A</v>
      </c>
      <c r="V1737" s="33" t="e">
        <f t="shared" si="293"/>
        <v>#N/A</v>
      </c>
      <c r="W1737" s="124">
        <f t="shared" si="294"/>
        <v>0</v>
      </c>
    </row>
    <row r="1738" spans="9:23" x14ac:dyDescent="0.25">
      <c r="I1738" s="31">
        <v>0</v>
      </c>
      <c r="J1738" s="121">
        <f t="shared" si="288"/>
        <v>0</v>
      </c>
      <c r="K1738" s="122" t="e">
        <f>MAX(0,($F1738-0+PV(a!$E$8/12,2*$U1738*a!$E$9,$W1738,0,1)))</f>
        <v>#N/A</v>
      </c>
      <c r="L1738" s="122" t="e">
        <f t="shared" si="295"/>
        <v>#N/A</v>
      </c>
      <c r="M1738" s="114" t="e">
        <f t="shared" si="296"/>
        <v>#N/A</v>
      </c>
      <c r="N1738" s="122" t="e">
        <f>-1*PMT(a!$E$8/12,2*$U1738*a!$E$9,$F1738-a!$E$4-$I1738,0,1)</f>
        <v>#N/A</v>
      </c>
      <c r="O1738" s="123" t="e">
        <f>-1*PMT(a!$E$8/12,2*$U1738*a!$E$9,$F1738-a!$E$4-$J1738,0,1)</f>
        <v>#N/A</v>
      </c>
      <c r="P1738" s="123" t="e">
        <f t="shared" si="289"/>
        <v>#N/A</v>
      </c>
      <c r="Q1738" s="123" t="e">
        <f t="shared" si="290"/>
        <v>#N/A</v>
      </c>
      <c r="R1738" s="114" t="e">
        <f>IF($M1738&lt;$I1738,"Error",IF(AND($K1738&gt;$J1738,$M1738&gt;$K1738),"Error",IF(AND($K1738&lt;$J1738,$M1738&gt;$J1738),"Error",-1*PMT(a!$E$8/12,2*$U1738*a!$E$9,$F1738-$M1738-a!$E$4,0,1))))</f>
        <v>#N/A</v>
      </c>
      <c r="S1738" s="32">
        <f t="shared" si="291"/>
        <v>1</v>
      </c>
      <c r="T1738" s="33" t="e">
        <f t="shared" si="292"/>
        <v>#N/A</v>
      </c>
      <c r="U1738" s="33" t="e">
        <f t="shared" si="297"/>
        <v>#N/A</v>
      </c>
      <c r="V1738" s="33" t="e">
        <f t="shared" si="293"/>
        <v>#N/A</v>
      </c>
      <c r="W1738" s="124">
        <f t="shared" si="294"/>
        <v>0</v>
      </c>
    </row>
    <row r="1739" spans="9:23" x14ac:dyDescent="0.25">
      <c r="I1739" s="31">
        <v>0</v>
      </c>
      <c r="J1739" s="121">
        <f t="shared" si="288"/>
        <v>0</v>
      </c>
      <c r="K1739" s="122" t="e">
        <f>MAX(0,($F1739-0+PV(a!$E$8/12,2*$U1739*a!$E$9,$W1739,0,1)))</f>
        <v>#N/A</v>
      </c>
      <c r="L1739" s="122" t="e">
        <f t="shared" si="295"/>
        <v>#N/A</v>
      </c>
      <c r="M1739" s="114" t="e">
        <f t="shared" si="296"/>
        <v>#N/A</v>
      </c>
      <c r="N1739" s="122" t="e">
        <f>-1*PMT(a!$E$8/12,2*$U1739*a!$E$9,$F1739-a!$E$4-$I1739,0,1)</f>
        <v>#N/A</v>
      </c>
      <c r="O1739" s="123" t="e">
        <f>-1*PMT(a!$E$8/12,2*$U1739*a!$E$9,$F1739-a!$E$4-$J1739,0,1)</f>
        <v>#N/A</v>
      </c>
      <c r="P1739" s="123" t="e">
        <f t="shared" si="289"/>
        <v>#N/A</v>
      </c>
      <c r="Q1739" s="123" t="e">
        <f t="shared" si="290"/>
        <v>#N/A</v>
      </c>
      <c r="R1739" s="114" t="e">
        <f>IF($M1739&lt;$I1739,"Error",IF(AND($K1739&gt;$J1739,$M1739&gt;$K1739),"Error",IF(AND($K1739&lt;$J1739,$M1739&gt;$J1739),"Error",-1*PMT(a!$E$8/12,2*$U1739*a!$E$9,$F1739-$M1739-a!$E$4,0,1))))</f>
        <v>#N/A</v>
      </c>
      <c r="S1739" s="32">
        <f t="shared" si="291"/>
        <v>1</v>
      </c>
      <c r="T1739" s="33" t="e">
        <f t="shared" si="292"/>
        <v>#N/A</v>
      </c>
      <c r="U1739" s="33" t="e">
        <f t="shared" si="297"/>
        <v>#N/A</v>
      </c>
      <c r="V1739" s="33" t="e">
        <f t="shared" si="293"/>
        <v>#N/A</v>
      </c>
      <c r="W1739" s="124">
        <f t="shared" si="294"/>
        <v>0</v>
      </c>
    </row>
    <row r="1740" spans="9:23" x14ac:dyDescent="0.25">
      <c r="I1740" s="31">
        <v>0</v>
      </c>
      <c r="J1740" s="121">
        <f t="shared" si="288"/>
        <v>0</v>
      </c>
      <c r="K1740" s="122" t="e">
        <f>MAX(0,($F1740-0+PV(a!$E$8/12,2*$U1740*a!$E$9,$W1740,0,1)))</f>
        <v>#N/A</v>
      </c>
      <c r="L1740" s="122" t="e">
        <f t="shared" si="295"/>
        <v>#N/A</v>
      </c>
      <c r="M1740" s="114" t="e">
        <f t="shared" si="296"/>
        <v>#N/A</v>
      </c>
      <c r="N1740" s="122" t="e">
        <f>-1*PMT(a!$E$8/12,2*$U1740*a!$E$9,$F1740-a!$E$4-$I1740,0,1)</f>
        <v>#N/A</v>
      </c>
      <c r="O1740" s="123" t="e">
        <f>-1*PMT(a!$E$8/12,2*$U1740*a!$E$9,$F1740-a!$E$4-$J1740,0,1)</f>
        <v>#N/A</v>
      </c>
      <c r="P1740" s="123" t="e">
        <f t="shared" si="289"/>
        <v>#N/A</v>
      </c>
      <c r="Q1740" s="123" t="e">
        <f t="shared" si="290"/>
        <v>#N/A</v>
      </c>
      <c r="R1740" s="114" t="e">
        <f>IF($M1740&lt;$I1740,"Error",IF(AND($K1740&gt;$J1740,$M1740&gt;$K1740),"Error",IF(AND($K1740&lt;$J1740,$M1740&gt;$J1740),"Error",-1*PMT(a!$E$8/12,2*$U1740*a!$E$9,$F1740-$M1740-a!$E$4,0,1))))</f>
        <v>#N/A</v>
      </c>
      <c r="S1740" s="32">
        <f t="shared" si="291"/>
        <v>1</v>
      </c>
      <c r="T1740" s="33" t="e">
        <f t="shared" si="292"/>
        <v>#N/A</v>
      </c>
      <c r="U1740" s="33" t="e">
        <f t="shared" si="297"/>
        <v>#N/A</v>
      </c>
      <c r="V1740" s="33" t="e">
        <f t="shared" si="293"/>
        <v>#N/A</v>
      </c>
      <c r="W1740" s="124">
        <f t="shared" si="294"/>
        <v>0</v>
      </c>
    </row>
    <row r="1741" spans="9:23" x14ac:dyDescent="0.25">
      <c r="I1741" s="31">
        <v>0</v>
      </c>
      <c r="J1741" s="121">
        <f t="shared" si="288"/>
        <v>0</v>
      </c>
      <c r="K1741" s="122" t="e">
        <f>MAX(0,($F1741-0+PV(a!$E$8/12,2*$U1741*a!$E$9,$W1741,0,1)))</f>
        <v>#N/A</v>
      </c>
      <c r="L1741" s="122" t="e">
        <f t="shared" si="295"/>
        <v>#N/A</v>
      </c>
      <c r="M1741" s="114" t="e">
        <f t="shared" si="296"/>
        <v>#N/A</v>
      </c>
      <c r="N1741" s="122" t="e">
        <f>-1*PMT(a!$E$8/12,2*$U1741*a!$E$9,$F1741-a!$E$4-$I1741,0,1)</f>
        <v>#N/A</v>
      </c>
      <c r="O1741" s="123" t="e">
        <f>-1*PMT(a!$E$8/12,2*$U1741*a!$E$9,$F1741-a!$E$4-$J1741,0,1)</f>
        <v>#N/A</v>
      </c>
      <c r="P1741" s="123" t="e">
        <f t="shared" si="289"/>
        <v>#N/A</v>
      </c>
      <c r="Q1741" s="123" t="e">
        <f t="shared" si="290"/>
        <v>#N/A</v>
      </c>
      <c r="R1741" s="114" t="e">
        <f>IF($M1741&lt;$I1741,"Error",IF(AND($K1741&gt;$J1741,$M1741&gt;$K1741),"Error",IF(AND($K1741&lt;$J1741,$M1741&gt;$J1741),"Error",-1*PMT(a!$E$8/12,2*$U1741*a!$E$9,$F1741-$M1741-a!$E$4,0,1))))</f>
        <v>#N/A</v>
      </c>
      <c r="S1741" s="32">
        <f t="shared" si="291"/>
        <v>1</v>
      </c>
      <c r="T1741" s="33" t="e">
        <f t="shared" si="292"/>
        <v>#N/A</v>
      </c>
      <c r="U1741" s="33" t="e">
        <f t="shared" si="297"/>
        <v>#N/A</v>
      </c>
      <c r="V1741" s="33" t="e">
        <f t="shared" si="293"/>
        <v>#N/A</v>
      </c>
      <c r="W1741" s="124">
        <f t="shared" si="294"/>
        <v>0</v>
      </c>
    </row>
    <row r="1742" spans="9:23" x14ac:dyDescent="0.25">
      <c r="I1742" s="31">
        <v>0</v>
      </c>
      <c r="J1742" s="121">
        <f t="shared" si="288"/>
        <v>0</v>
      </c>
      <c r="K1742" s="122" t="e">
        <f>MAX(0,($F1742-0+PV(a!$E$8/12,2*$U1742*a!$E$9,$W1742,0,1)))</f>
        <v>#N/A</v>
      </c>
      <c r="L1742" s="122" t="e">
        <f t="shared" si="295"/>
        <v>#N/A</v>
      </c>
      <c r="M1742" s="114" t="e">
        <f t="shared" si="296"/>
        <v>#N/A</v>
      </c>
      <c r="N1742" s="122" t="e">
        <f>-1*PMT(a!$E$8/12,2*$U1742*a!$E$9,$F1742-a!$E$4-$I1742,0,1)</f>
        <v>#N/A</v>
      </c>
      <c r="O1742" s="123" t="e">
        <f>-1*PMT(a!$E$8/12,2*$U1742*a!$E$9,$F1742-a!$E$4-$J1742,0,1)</f>
        <v>#N/A</v>
      </c>
      <c r="P1742" s="123" t="e">
        <f t="shared" si="289"/>
        <v>#N/A</v>
      </c>
      <c r="Q1742" s="123" t="e">
        <f t="shared" si="290"/>
        <v>#N/A</v>
      </c>
      <c r="R1742" s="114" t="e">
        <f>IF($M1742&lt;$I1742,"Error",IF(AND($K1742&gt;$J1742,$M1742&gt;$K1742),"Error",IF(AND($K1742&lt;$J1742,$M1742&gt;$J1742),"Error",-1*PMT(a!$E$8/12,2*$U1742*a!$E$9,$F1742-$M1742-a!$E$4,0,1))))</f>
        <v>#N/A</v>
      </c>
      <c r="S1742" s="32">
        <f t="shared" si="291"/>
        <v>1</v>
      </c>
      <c r="T1742" s="33" t="e">
        <f t="shared" si="292"/>
        <v>#N/A</v>
      </c>
      <c r="U1742" s="33" t="e">
        <f t="shared" si="297"/>
        <v>#N/A</v>
      </c>
      <c r="V1742" s="33" t="e">
        <f t="shared" si="293"/>
        <v>#N/A</v>
      </c>
      <c r="W1742" s="124">
        <f t="shared" si="294"/>
        <v>0</v>
      </c>
    </row>
    <row r="1743" spans="9:23" x14ac:dyDescent="0.25">
      <c r="I1743" s="31">
        <v>0</v>
      </c>
      <c r="J1743" s="121">
        <f t="shared" si="288"/>
        <v>0</v>
      </c>
      <c r="K1743" s="122" t="e">
        <f>MAX(0,($F1743-0+PV(a!$E$8/12,2*$U1743*a!$E$9,$W1743,0,1)))</f>
        <v>#N/A</v>
      </c>
      <c r="L1743" s="122" t="e">
        <f t="shared" si="295"/>
        <v>#N/A</v>
      </c>
      <c r="M1743" s="114" t="e">
        <f t="shared" si="296"/>
        <v>#N/A</v>
      </c>
      <c r="N1743" s="122" t="e">
        <f>-1*PMT(a!$E$8/12,2*$U1743*a!$E$9,$F1743-a!$E$4-$I1743,0,1)</f>
        <v>#N/A</v>
      </c>
      <c r="O1743" s="123" t="e">
        <f>-1*PMT(a!$E$8/12,2*$U1743*a!$E$9,$F1743-a!$E$4-$J1743,0,1)</f>
        <v>#N/A</v>
      </c>
      <c r="P1743" s="123" t="e">
        <f t="shared" si="289"/>
        <v>#N/A</v>
      </c>
      <c r="Q1743" s="123" t="e">
        <f t="shared" si="290"/>
        <v>#N/A</v>
      </c>
      <c r="R1743" s="114" t="e">
        <f>IF($M1743&lt;$I1743,"Error",IF(AND($K1743&gt;$J1743,$M1743&gt;$K1743),"Error",IF(AND($K1743&lt;$J1743,$M1743&gt;$J1743),"Error",-1*PMT(a!$E$8/12,2*$U1743*a!$E$9,$F1743-$M1743-a!$E$4,0,1))))</f>
        <v>#N/A</v>
      </c>
      <c r="S1743" s="32">
        <f t="shared" si="291"/>
        <v>1</v>
      </c>
      <c r="T1743" s="33" t="e">
        <f t="shared" si="292"/>
        <v>#N/A</v>
      </c>
      <c r="U1743" s="33" t="e">
        <f t="shared" si="297"/>
        <v>#N/A</v>
      </c>
      <c r="V1743" s="33" t="e">
        <f t="shared" si="293"/>
        <v>#N/A</v>
      </c>
      <c r="W1743" s="124">
        <f t="shared" si="294"/>
        <v>0</v>
      </c>
    </row>
    <row r="1744" spans="9:23" x14ac:dyDescent="0.25">
      <c r="I1744" s="31">
        <v>0</v>
      </c>
      <c r="J1744" s="121">
        <f t="shared" si="288"/>
        <v>0</v>
      </c>
      <c r="K1744" s="122" t="e">
        <f>MAX(0,($F1744-0+PV(a!$E$8/12,2*$U1744*a!$E$9,$W1744,0,1)))</f>
        <v>#N/A</v>
      </c>
      <c r="L1744" s="122" t="e">
        <f t="shared" si="295"/>
        <v>#N/A</v>
      </c>
      <c r="M1744" s="114" t="e">
        <f t="shared" si="296"/>
        <v>#N/A</v>
      </c>
      <c r="N1744" s="122" t="e">
        <f>-1*PMT(a!$E$8/12,2*$U1744*a!$E$9,$F1744-a!$E$4-$I1744,0,1)</f>
        <v>#N/A</v>
      </c>
      <c r="O1744" s="123" t="e">
        <f>-1*PMT(a!$E$8/12,2*$U1744*a!$E$9,$F1744-a!$E$4-$J1744,0,1)</f>
        <v>#N/A</v>
      </c>
      <c r="P1744" s="123" t="e">
        <f t="shared" si="289"/>
        <v>#N/A</v>
      </c>
      <c r="Q1744" s="123" t="e">
        <f t="shared" si="290"/>
        <v>#N/A</v>
      </c>
      <c r="R1744" s="114" t="e">
        <f>IF($M1744&lt;$I1744,"Error",IF(AND($K1744&gt;$J1744,$M1744&gt;$K1744),"Error",IF(AND($K1744&lt;$J1744,$M1744&gt;$J1744),"Error",-1*PMT(a!$E$8/12,2*$U1744*a!$E$9,$F1744-$M1744-a!$E$4,0,1))))</f>
        <v>#N/A</v>
      </c>
      <c r="S1744" s="32">
        <f t="shared" si="291"/>
        <v>1</v>
      </c>
      <c r="T1744" s="33" t="e">
        <f t="shared" si="292"/>
        <v>#N/A</v>
      </c>
      <c r="U1744" s="33" t="e">
        <f t="shared" si="297"/>
        <v>#N/A</v>
      </c>
      <c r="V1744" s="33" t="e">
        <f t="shared" si="293"/>
        <v>#N/A</v>
      </c>
      <c r="W1744" s="124">
        <f t="shared" si="294"/>
        <v>0</v>
      </c>
    </row>
    <row r="1745" spans="9:23" x14ac:dyDescent="0.25">
      <c r="I1745" s="31">
        <v>0</v>
      </c>
      <c r="J1745" s="121">
        <f t="shared" si="288"/>
        <v>0</v>
      </c>
      <c r="K1745" s="122" t="e">
        <f>MAX(0,($F1745-0+PV(a!$E$8/12,2*$U1745*a!$E$9,$W1745,0,1)))</f>
        <v>#N/A</v>
      </c>
      <c r="L1745" s="122" t="e">
        <f t="shared" si="295"/>
        <v>#N/A</v>
      </c>
      <c r="M1745" s="114" t="e">
        <f t="shared" si="296"/>
        <v>#N/A</v>
      </c>
      <c r="N1745" s="122" t="e">
        <f>-1*PMT(a!$E$8/12,2*$U1745*a!$E$9,$F1745-a!$E$4-$I1745,0,1)</f>
        <v>#N/A</v>
      </c>
      <c r="O1745" s="123" t="e">
        <f>-1*PMT(a!$E$8/12,2*$U1745*a!$E$9,$F1745-a!$E$4-$J1745,0,1)</f>
        <v>#N/A</v>
      </c>
      <c r="P1745" s="123" t="e">
        <f t="shared" si="289"/>
        <v>#N/A</v>
      </c>
      <c r="Q1745" s="123" t="e">
        <f t="shared" si="290"/>
        <v>#N/A</v>
      </c>
      <c r="R1745" s="114" t="e">
        <f>IF($M1745&lt;$I1745,"Error",IF(AND($K1745&gt;$J1745,$M1745&gt;$K1745),"Error",IF(AND($K1745&lt;$J1745,$M1745&gt;$J1745),"Error",-1*PMT(a!$E$8/12,2*$U1745*a!$E$9,$F1745-$M1745-a!$E$4,0,1))))</f>
        <v>#N/A</v>
      </c>
      <c r="S1745" s="32">
        <f t="shared" si="291"/>
        <v>1</v>
      </c>
      <c r="T1745" s="33" t="e">
        <f t="shared" si="292"/>
        <v>#N/A</v>
      </c>
      <c r="U1745" s="33" t="e">
        <f t="shared" si="297"/>
        <v>#N/A</v>
      </c>
      <c r="V1745" s="33" t="e">
        <f t="shared" si="293"/>
        <v>#N/A</v>
      </c>
      <c r="W1745" s="124">
        <f t="shared" si="294"/>
        <v>0</v>
      </c>
    </row>
    <row r="1746" spans="9:23" x14ac:dyDescent="0.25">
      <c r="I1746" s="31">
        <v>0</v>
      </c>
      <c r="J1746" s="121">
        <f t="shared" si="288"/>
        <v>0</v>
      </c>
      <c r="K1746" s="122" t="e">
        <f>MAX(0,($F1746-0+PV(a!$E$8/12,2*$U1746*a!$E$9,$W1746,0,1)))</f>
        <v>#N/A</v>
      </c>
      <c r="L1746" s="122" t="e">
        <f t="shared" si="295"/>
        <v>#N/A</v>
      </c>
      <c r="M1746" s="114" t="e">
        <f t="shared" si="296"/>
        <v>#N/A</v>
      </c>
      <c r="N1746" s="122" t="e">
        <f>-1*PMT(a!$E$8/12,2*$U1746*a!$E$9,$F1746-a!$E$4-$I1746,0,1)</f>
        <v>#N/A</v>
      </c>
      <c r="O1746" s="123" t="e">
        <f>-1*PMT(a!$E$8/12,2*$U1746*a!$E$9,$F1746-a!$E$4-$J1746,0,1)</f>
        <v>#N/A</v>
      </c>
      <c r="P1746" s="123" t="e">
        <f t="shared" si="289"/>
        <v>#N/A</v>
      </c>
      <c r="Q1746" s="123" t="e">
        <f t="shared" si="290"/>
        <v>#N/A</v>
      </c>
      <c r="R1746" s="114" t="e">
        <f>IF($M1746&lt;$I1746,"Error",IF(AND($K1746&gt;$J1746,$M1746&gt;$K1746),"Error",IF(AND($K1746&lt;$J1746,$M1746&gt;$J1746),"Error",-1*PMT(a!$E$8/12,2*$U1746*a!$E$9,$F1746-$M1746-a!$E$4,0,1))))</f>
        <v>#N/A</v>
      </c>
      <c r="S1746" s="32">
        <f t="shared" si="291"/>
        <v>1</v>
      </c>
      <c r="T1746" s="33" t="e">
        <f t="shared" si="292"/>
        <v>#N/A</v>
      </c>
      <c r="U1746" s="33" t="e">
        <f t="shared" si="297"/>
        <v>#N/A</v>
      </c>
      <c r="V1746" s="33" t="e">
        <f t="shared" si="293"/>
        <v>#N/A</v>
      </c>
      <c r="W1746" s="124">
        <f t="shared" si="294"/>
        <v>0</v>
      </c>
    </row>
    <row r="1747" spans="9:23" x14ac:dyDescent="0.25">
      <c r="I1747" s="31">
        <v>0</v>
      </c>
      <c r="J1747" s="121">
        <f t="shared" si="288"/>
        <v>0</v>
      </c>
      <c r="K1747" s="122" t="e">
        <f>MAX(0,($F1747-0+PV(a!$E$8/12,2*$U1747*a!$E$9,$W1747,0,1)))</f>
        <v>#N/A</v>
      </c>
      <c r="L1747" s="122" t="e">
        <f t="shared" si="295"/>
        <v>#N/A</v>
      </c>
      <c r="M1747" s="114" t="e">
        <f t="shared" si="296"/>
        <v>#N/A</v>
      </c>
      <c r="N1747" s="122" t="e">
        <f>-1*PMT(a!$E$8/12,2*$U1747*a!$E$9,$F1747-a!$E$4-$I1747,0,1)</f>
        <v>#N/A</v>
      </c>
      <c r="O1747" s="123" t="e">
        <f>-1*PMT(a!$E$8/12,2*$U1747*a!$E$9,$F1747-a!$E$4-$J1747,0,1)</f>
        <v>#N/A</v>
      </c>
      <c r="P1747" s="123" t="e">
        <f t="shared" si="289"/>
        <v>#N/A</v>
      </c>
      <c r="Q1747" s="123" t="e">
        <f t="shared" si="290"/>
        <v>#N/A</v>
      </c>
      <c r="R1747" s="114" t="e">
        <f>IF($M1747&lt;$I1747,"Error",IF(AND($K1747&gt;$J1747,$M1747&gt;$K1747),"Error",IF(AND($K1747&lt;$J1747,$M1747&gt;$J1747),"Error",-1*PMT(a!$E$8/12,2*$U1747*a!$E$9,$F1747-$M1747-a!$E$4,0,1))))</f>
        <v>#N/A</v>
      </c>
      <c r="S1747" s="32">
        <f t="shared" si="291"/>
        <v>1</v>
      </c>
      <c r="T1747" s="33" t="e">
        <f t="shared" si="292"/>
        <v>#N/A</v>
      </c>
      <c r="U1747" s="33" t="e">
        <f t="shared" si="297"/>
        <v>#N/A</v>
      </c>
      <c r="V1747" s="33" t="e">
        <f t="shared" si="293"/>
        <v>#N/A</v>
      </c>
      <c r="W1747" s="124">
        <f t="shared" si="294"/>
        <v>0</v>
      </c>
    </row>
    <row r="1748" spans="9:23" x14ac:dyDescent="0.25">
      <c r="I1748" s="31">
        <v>0</v>
      </c>
      <c r="J1748" s="121">
        <f t="shared" si="288"/>
        <v>0</v>
      </c>
      <c r="K1748" s="122" t="e">
        <f>MAX(0,($F1748-0+PV(a!$E$8/12,2*$U1748*a!$E$9,$W1748,0,1)))</f>
        <v>#N/A</v>
      </c>
      <c r="L1748" s="122" t="e">
        <f t="shared" si="295"/>
        <v>#N/A</v>
      </c>
      <c r="M1748" s="114" t="e">
        <f t="shared" si="296"/>
        <v>#N/A</v>
      </c>
      <c r="N1748" s="122" t="e">
        <f>-1*PMT(a!$E$8/12,2*$U1748*a!$E$9,$F1748-a!$E$4-$I1748,0,1)</f>
        <v>#N/A</v>
      </c>
      <c r="O1748" s="123" t="e">
        <f>-1*PMT(a!$E$8/12,2*$U1748*a!$E$9,$F1748-a!$E$4-$J1748,0,1)</f>
        <v>#N/A</v>
      </c>
      <c r="P1748" s="123" t="e">
        <f t="shared" si="289"/>
        <v>#N/A</v>
      </c>
      <c r="Q1748" s="123" t="e">
        <f t="shared" si="290"/>
        <v>#N/A</v>
      </c>
      <c r="R1748" s="114" t="e">
        <f>IF($M1748&lt;$I1748,"Error",IF(AND($K1748&gt;$J1748,$M1748&gt;$K1748),"Error",IF(AND($K1748&lt;$J1748,$M1748&gt;$J1748),"Error",-1*PMT(a!$E$8/12,2*$U1748*a!$E$9,$F1748-$M1748-a!$E$4,0,1))))</f>
        <v>#N/A</v>
      </c>
      <c r="S1748" s="32">
        <f t="shared" si="291"/>
        <v>1</v>
      </c>
      <c r="T1748" s="33" t="e">
        <f t="shared" si="292"/>
        <v>#N/A</v>
      </c>
      <c r="U1748" s="33" t="e">
        <f t="shared" si="297"/>
        <v>#N/A</v>
      </c>
      <c r="V1748" s="33" t="e">
        <f t="shared" si="293"/>
        <v>#N/A</v>
      </c>
      <c r="W1748" s="124">
        <f t="shared" si="294"/>
        <v>0</v>
      </c>
    </row>
    <row r="1749" spans="9:23" x14ac:dyDescent="0.25">
      <c r="I1749" s="31">
        <v>0</v>
      </c>
      <c r="J1749" s="121">
        <f t="shared" si="288"/>
        <v>0</v>
      </c>
      <c r="K1749" s="122" t="e">
        <f>MAX(0,($F1749-0+PV(a!$E$8/12,2*$U1749*a!$E$9,$W1749,0,1)))</f>
        <v>#N/A</v>
      </c>
      <c r="L1749" s="122" t="e">
        <f t="shared" si="295"/>
        <v>#N/A</v>
      </c>
      <c r="M1749" s="114" t="e">
        <f t="shared" si="296"/>
        <v>#N/A</v>
      </c>
      <c r="N1749" s="122" t="e">
        <f>-1*PMT(a!$E$8/12,2*$U1749*a!$E$9,$F1749-a!$E$4-$I1749,0,1)</f>
        <v>#N/A</v>
      </c>
      <c r="O1749" s="123" t="e">
        <f>-1*PMT(a!$E$8/12,2*$U1749*a!$E$9,$F1749-a!$E$4-$J1749,0,1)</f>
        <v>#N/A</v>
      </c>
      <c r="P1749" s="123" t="e">
        <f t="shared" si="289"/>
        <v>#N/A</v>
      </c>
      <c r="Q1749" s="123" t="e">
        <f t="shared" si="290"/>
        <v>#N/A</v>
      </c>
      <c r="R1749" s="114" t="e">
        <f>IF($M1749&lt;$I1749,"Error",IF(AND($K1749&gt;$J1749,$M1749&gt;$K1749),"Error",IF(AND($K1749&lt;$J1749,$M1749&gt;$J1749),"Error",-1*PMT(a!$E$8/12,2*$U1749*a!$E$9,$F1749-$M1749-a!$E$4,0,1))))</f>
        <v>#N/A</v>
      </c>
      <c r="S1749" s="32">
        <f t="shared" si="291"/>
        <v>1</v>
      </c>
      <c r="T1749" s="33" t="e">
        <f t="shared" si="292"/>
        <v>#N/A</v>
      </c>
      <c r="U1749" s="33" t="e">
        <f t="shared" si="297"/>
        <v>#N/A</v>
      </c>
      <c r="V1749" s="33" t="e">
        <f t="shared" si="293"/>
        <v>#N/A</v>
      </c>
      <c r="W1749" s="124">
        <f t="shared" si="294"/>
        <v>0</v>
      </c>
    </row>
    <row r="1750" spans="9:23" x14ac:dyDescent="0.25">
      <c r="I1750" s="31">
        <v>0</v>
      </c>
      <c r="J1750" s="121">
        <f t="shared" ref="J1750:J1813" si="298">F1750*0.25</f>
        <v>0</v>
      </c>
      <c r="K1750" s="122" t="e">
        <f>MAX(0,($F1750-0+PV(a!$E$8/12,2*$U1750*a!$E$9,$W1750,0,1)))</f>
        <v>#N/A</v>
      </c>
      <c r="L1750" s="122" t="e">
        <f t="shared" si="295"/>
        <v>#N/A</v>
      </c>
      <c r="M1750" s="114" t="e">
        <f t="shared" si="296"/>
        <v>#N/A</v>
      </c>
      <c r="N1750" s="122" t="e">
        <f>-1*PMT(a!$E$8/12,2*$U1750*a!$E$9,$F1750-a!$E$4-$I1750,0,1)</f>
        <v>#N/A</v>
      </c>
      <c r="O1750" s="123" t="e">
        <f>-1*PMT(a!$E$8/12,2*$U1750*a!$E$9,$F1750-a!$E$4-$J1750,0,1)</f>
        <v>#N/A</v>
      </c>
      <c r="P1750" s="123" t="e">
        <f t="shared" si="289"/>
        <v>#N/A</v>
      </c>
      <c r="Q1750" s="123" t="e">
        <f t="shared" si="290"/>
        <v>#N/A</v>
      </c>
      <c r="R1750" s="114" t="e">
        <f>IF($M1750&lt;$I1750,"Error",IF(AND($K1750&gt;$J1750,$M1750&gt;$K1750),"Error",IF(AND($K1750&lt;$J1750,$M1750&gt;$J1750),"Error",-1*PMT(a!$E$8/12,2*$U1750*a!$E$9,$F1750-$M1750-a!$E$4,0,1))))</f>
        <v>#N/A</v>
      </c>
      <c r="S1750" s="32">
        <f t="shared" si="291"/>
        <v>1</v>
      </c>
      <c r="T1750" s="33" t="e">
        <f t="shared" si="292"/>
        <v>#N/A</v>
      </c>
      <c r="U1750" s="33" t="e">
        <f t="shared" si="297"/>
        <v>#N/A</v>
      </c>
      <c r="V1750" s="33" t="e">
        <f t="shared" si="293"/>
        <v>#N/A</v>
      </c>
      <c r="W1750" s="124">
        <f t="shared" si="294"/>
        <v>0</v>
      </c>
    </row>
    <row r="1751" spans="9:23" x14ac:dyDescent="0.25">
      <c r="I1751" s="31">
        <v>0</v>
      </c>
      <c r="J1751" s="121">
        <f t="shared" si="298"/>
        <v>0</v>
      </c>
      <c r="K1751" s="122" t="e">
        <f>MAX(0,($F1751-0+PV(a!$E$8/12,2*$U1751*a!$E$9,$W1751,0,1)))</f>
        <v>#N/A</v>
      </c>
      <c r="L1751" s="122" t="e">
        <f t="shared" si="295"/>
        <v>#N/A</v>
      </c>
      <c r="M1751" s="114" t="e">
        <f t="shared" si="296"/>
        <v>#N/A</v>
      </c>
      <c r="N1751" s="122" t="e">
        <f>-1*PMT(a!$E$8/12,2*$U1751*a!$E$9,$F1751-a!$E$4-$I1751,0,1)</f>
        <v>#N/A</v>
      </c>
      <c r="O1751" s="123" t="e">
        <f>-1*PMT(a!$E$8/12,2*$U1751*a!$E$9,$F1751-a!$E$4-$J1751,0,1)</f>
        <v>#N/A</v>
      </c>
      <c r="P1751" s="123" t="e">
        <f t="shared" si="289"/>
        <v>#N/A</v>
      </c>
      <c r="Q1751" s="123" t="e">
        <f t="shared" si="290"/>
        <v>#N/A</v>
      </c>
      <c r="R1751" s="114" t="e">
        <f>IF($M1751&lt;$I1751,"Error",IF(AND($K1751&gt;$J1751,$M1751&gt;$K1751),"Error",IF(AND($K1751&lt;$J1751,$M1751&gt;$J1751),"Error",-1*PMT(a!$E$8/12,2*$U1751*a!$E$9,$F1751-$M1751-a!$E$4,0,1))))</f>
        <v>#N/A</v>
      </c>
      <c r="S1751" s="32">
        <f t="shared" si="291"/>
        <v>1</v>
      </c>
      <c r="T1751" s="33" t="e">
        <f t="shared" si="292"/>
        <v>#N/A</v>
      </c>
      <c r="U1751" s="33" t="e">
        <f t="shared" si="297"/>
        <v>#N/A</v>
      </c>
      <c r="V1751" s="33" t="e">
        <f t="shared" si="293"/>
        <v>#N/A</v>
      </c>
      <c r="W1751" s="124">
        <f t="shared" si="294"/>
        <v>0</v>
      </c>
    </row>
    <row r="1752" spans="9:23" x14ac:dyDescent="0.25">
      <c r="I1752" s="31">
        <v>0</v>
      </c>
      <c r="J1752" s="121">
        <f t="shared" si="298"/>
        <v>0</v>
      </c>
      <c r="K1752" s="122" t="e">
        <f>MAX(0,($F1752-0+PV(a!$E$8/12,2*$U1752*a!$E$9,$W1752,0,1)))</f>
        <v>#N/A</v>
      </c>
      <c r="L1752" s="122" t="e">
        <f t="shared" si="295"/>
        <v>#N/A</v>
      </c>
      <c r="M1752" s="114" t="e">
        <f t="shared" si="296"/>
        <v>#N/A</v>
      </c>
      <c r="N1752" s="122" t="e">
        <f>-1*PMT(a!$E$8/12,2*$U1752*a!$E$9,$F1752-a!$E$4-$I1752,0,1)</f>
        <v>#N/A</v>
      </c>
      <c r="O1752" s="123" t="e">
        <f>-1*PMT(a!$E$8/12,2*$U1752*a!$E$9,$F1752-a!$E$4-$J1752,0,1)</f>
        <v>#N/A</v>
      </c>
      <c r="P1752" s="123" t="e">
        <f t="shared" si="289"/>
        <v>#N/A</v>
      </c>
      <c r="Q1752" s="123" t="e">
        <f t="shared" si="290"/>
        <v>#N/A</v>
      </c>
      <c r="R1752" s="114" t="e">
        <f>IF($M1752&lt;$I1752,"Error",IF(AND($K1752&gt;$J1752,$M1752&gt;$K1752),"Error",IF(AND($K1752&lt;$J1752,$M1752&gt;$J1752),"Error",-1*PMT(a!$E$8/12,2*$U1752*a!$E$9,$F1752-$M1752-a!$E$4,0,1))))</f>
        <v>#N/A</v>
      </c>
      <c r="S1752" s="32">
        <f t="shared" si="291"/>
        <v>1</v>
      </c>
      <c r="T1752" s="33" t="e">
        <f t="shared" si="292"/>
        <v>#N/A</v>
      </c>
      <c r="U1752" s="33" t="e">
        <f t="shared" si="297"/>
        <v>#N/A</v>
      </c>
      <c r="V1752" s="33" t="e">
        <f t="shared" si="293"/>
        <v>#N/A</v>
      </c>
      <c r="W1752" s="124">
        <f t="shared" si="294"/>
        <v>0</v>
      </c>
    </row>
    <row r="1753" spans="9:23" x14ac:dyDescent="0.25">
      <c r="I1753" s="31">
        <v>0</v>
      </c>
      <c r="J1753" s="121">
        <f t="shared" si="298"/>
        <v>0</v>
      </c>
      <c r="K1753" s="122" t="e">
        <f>MAX(0,($F1753-0+PV(a!$E$8/12,2*$U1753*a!$E$9,$W1753,0,1)))</f>
        <v>#N/A</v>
      </c>
      <c r="L1753" s="122" t="e">
        <f t="shared" si="295"/>
        <v>#N/A</v>
      </c>
      <c r="M1753" s="114" t="e">
        <f t="shared" si="296"/>
        <v>#N/A</v>
      </c>
      <c r="N1753" s="122" t="e">
        <f>-1*PMT(a!$E$8/12,2*$U1753*a!$E$9,$F1753-a!$E$4-$I1753,0,1)</f>
        <v>#N/A</v>
      </c>
      <c r="O1753" s="123" t="e">
        <f>-1*PMT(a!$E$8/12,2*$U1753*a!$E$9,$F1753-a!$E$4-$J1753,0,1)</f>
        <v>#N/A</v>
      </c>
      <c r="P1753" s="123" t="e">
        <f t="shared" si="289"/>
        <v>#N/A</v>
      </c>
      <c r="Q1753" s="123" t="e">
        <f t="shared" si="290"/>
        <v>#N/A</v>
      </c>
      <c r="R1753" s="114" t="e">
        <f>IF($M1753&lt;$I1753,"Error",IF(AND($K1753&gt;$J1753,$M1753&gt;$K1753),"Error",IF(AND($K1753&lt;$J1753,$M1753&gt;$J1753),"Error",-1*PMT(a!$E$8/12,2*$U1753*a!$E$9,$F1753-$M1753-a!$E$4,0,1))))</f>
        <v>#N/A</v>
      </c>
      <c r="S1753" s="32">
        <f t="shared" si="291"/>
        <v>1</v>
      </c>
      <c r="T1753" s="33" t="e">
        <f t="shared" si="292"/>
        <v>#N/A</v>
      </c>
      <c r="U1753" s="33" t="e">
        <f t="shared" si="297"/>
        <v>#N/A</v>
      </c>
      <c r="V1753" s="33" t="e">
        <f t="shared" si="293"/>
        <v>#N/A</v>
      </c>
      <c r="W1753" s="124">
        <f t="shared" si="294"/>
        <v>0</v>
      </c>
    </row>
    <row r="1754" spans="9:23" x14ac:dyDescent="0.25">
      <c r="I1754" s="31">
        <v>0</v>
      </c>
      <c r="J1754" s="121">
        <f t="shared" si="298"/>
        <v>0</v>
      </c>
      <c r="K1754" s="122" t="e">
        <f>MAX(0,($F1754-0+PV(a!$E$8/12,2*$U1754*a!$E$9,$W1754,0,1)))</f>
        <v>#N/A</v>
      </c>
      <c r="L1754" s="122" t="e">
        <f t="shared" si="295"/>
        <v>#N/A</v>
      </c>
      <c r="M1754" s="114" t="e">
        <f t="shared" si="296"/>
        <v>#N/A</v>
      </c>
      <c r="N1754" s="122" t="e">
        <f>-1*PMT(a!$E$8/12,2*$U1754*a!$E$9,$F1754-a!$E$4-$I1754,0,1)</f>
        <v>#N/A</v>
      </c>
      <c r="O1754" s="123" t="e">
        <f>-1*PMT(a!$E$8/12,2*$U1754*a!$E$9,$F1754-a!$E$4-$J1754,0,1)</f>
        <v>#N/A</v>
      </c>
      <c r="P1754" s="123" t="e">
        <f t="shared" si="289"/>
        <v>#N/A</v>
      </c>
      <c r="Q1754" s="123" t="e">
        <f t="shared" si="290"/>
        <v>#N/A</v>
      </c>
      <c r="R1754" s="114" t="e">
        <f>IF($M1754&lt;$I1754,"Error",IF(AND($K1754&gt;$J1754,$M1754&gt;$K1754),"Error",IF(AND($K1754&lt;$J1754,$M1754&gt;$J1754),"Error",-1*PMT(a!$E$8/12,2*$U1754*a!$E$9,$F1754-$M1754-a!$E$4,0,1))))</f>
        <v>#N/A</v>
      </c>
      <c r="S1754" s="32">
        <f t="shared" si="291"/>
        <v>1</v>
      </c>
      <c r="T1754" s="33" t="e">
        <f t="shared" si="292"/>
        <v>#N/A</v>
      </c>
      <c r="U1754" s="33" t="e">
        <f t="shared" si="297"/>
        <v>#N/A</v>
      </c>
      <c r="V1754" s="33" t="e">
        <f t="shared" si="293"/>
        <v>#N/A</v>
      </c>
      <c r="W1754" s="124">
        <f t="shared" si="294"/>
        <v>0</v>
      </c>
    </row>
    <row r="1755" spans="9:23" x14ac:dyDescent="0.25">
      <c r="I1755" s="31">
        <v>0</v>
      </c>
      <c r="J1755" s="121">
        <f t="shared" si="298"/>
        <v>0</v>
      </c>
      <c r="K1755" s="122" t="e">
        <f>MAX(0,($F1755-0+PV(a!$E$8/12,2*$U1755*a!$E$9,$W1755,0,1)))</f>
        <v>#N/A</v>
      </c>
      <c r="L1755" s="122" t="e">
        <f t="shared" si="295"/>
        <v>#N/A</v>
      </c>
      <c r="M1755" s="114" t="e">
        <f t="shared" si="296"/>
        <v>#N/A</v>
      </c>
      <c r="N1755" s="122" t="e">
        <f>-1*PMT(a!$E$8/12,2*$U1755*a!$E$9,$F1755-a!$E$4-$I1755,0,1)</f>
        <v>#N/A</v>
      </c>
      <c r="O1755" s="123" t="e">
        <f>-1*PMT(a!$E$8/12,2*$U1755*a!$E$9,$F1755-a!$E$4-$J1755,0,1)</f>
        <v>#N/A</v>
      </c>
      <c r="P1755" s="123" t="e">
        <f t="shared" si="289"/>
        <v>#N/A</v>
      </c>
      <c r="Q1755" s="123" t="e">
        <f t="shared" si="290"/>
        <v>#N/A</v>
      </c>
      <c r="R1755" s="114" t="e">
        <f>IF($M1755&lt;$I1755,"Error",IF(AND($K1755&gt;$J1755,$M1755&gt;$K1755),"Error",IF(AND($K1755&lt;$J1755,$M1755&gt;$J1755),"Error",-1*PMT(a!$E$8/12,2*$U1755*a!$E$9,$F1755-$M1755-a!$E$4,0,1))))</f>
        <v>#N/A</v>
      </c>
      <c r="S1755" s="32">
        <f t="shared" si="291"/>
        <v>1</v>
      </c>
      <c r="T1755" s="33" t="e">
        <f t="shared" si="292"/>
        <v>#N/A</v>
      </c>
      <c r="U1755" s="33" t="e">
        <f t="shared" si="297"/>
        <v>#N/A</v>
      </c>
      <c r="V1755" s="33" t="e">
        <f t="shared" si="293"/>
        <v>#N/A</v>
      </c>
      <c r="W1755" s="124">
        <f t="shared" si="294"/>
        <v>0</v>
      </c>
    </row>
    <row r="1756" spans="9:23" x14ac:dyDescent="0.25">
      <c r="I1756" s="31">
        <v>0</v>
      </c>
      <c r="J1756" s="121">
        <f t="shared" si="298"/>
        <v>0</v>
      </c>
      <c r="K1756" s="122" t="e">
        <f>MAX(0,($F1756-0+PV(a!$E$8/12,2*$U1756*a!$E$9,$W1756,0,1)))</f>
        <v>#N/A</v>
      </c>
      <c r="L1756" s="122" t="e">
        <f t="shared" si="295"/>
        <v>#N/A</v>
      </c>
      <c r="M1756" s="114" t="e">
        <f t="shared" si="296"/>
        <v>#N/A</v>
      </c>
      <c r="N1756" s="122" t="e">
        <f>-1*PMT(a!$E$8/12,2*$U1756*a!$E$9,$F1756-a!$E$4-$I1756,0,1)</f>
        <v>#N/A</v>
      </c>
      <c r="O1756" s="123" t="e">
        <f>-1*PMT(a!$E$8/12,2*$U1756*a!$E$9,$F1756-a!$E$4-$J1756,0,1)</f>
        <v>#N/A</v>
      </c>
      <c r="P1756" s="123" t="e">
        <f t="shared" si="289"/>
        <v>#N/A</v>
      </c>
      <c r="Q1756" s="123" t="e">
        <f t="shared" si="290"/>
        <v>#N/A</v>
      </c>
      <c r="R1756" s="114" t="e">
        <f>IF($M1756&lt;$I1756,"Error",IF(AND($K1756&gt;$J1756,$M1756&gt;$K1756),"Error",IF(AND($K1756&lt;$J1756,$M1756&gt;$J1756),"Error",-1*PMT(a!$E$8/12,2*$U1756*a!$E$9,$F1756-$M1756-a!$E$4,0,1))))</f>
        <v>#N/A</v>
      </c>
      <c r="S1756" s="32">
        <f t="shared" si="291"/>
        <v>1</v>
      </c>
      <c r="T1756" s="33" t="e">
        <f t="shared" si="292"/>
        <v>#N/A</v>
      </c>
      <c r="U1756" s="33" t="e">
        <f t="shared" si="297"/>
        <v>#N/A</v>
      </c>
      <c r="V1756" s="33" t="e">
        <f t="shared" si="293"/>
        <v>#N/A</v>
      </c>
      <c r="W1756" s="124">
        <f t="shared" si="294"/>
        <v>0</v>
      </c>
    </row>
    <row r="1757" spans="9:23" x14ac:dyDescent="0.25">
      <c r="I1757" s="31">
        <v>0</v>
      </c>
      <c r="J1757" s="121">
        <f t="shared" si="298"/>
        <v>0</v>
      </c>
      <c r="K1757" s="122" t="e">
        <f>MAX(0,($F1757-0+PV(a!$E$8/12,2*$U1757*a!$E$9,$W1757,0,1)))</f>
        <v>#N/A</v>
      </c>
      <c r="L1757" s="122" t="e">
        <f t="shared" si="295"/>
        <v>#N/A</v>
      </c>
      <c r="M1757" s="114" t="e">
        <f t="shared" si="296"/>
        <v>#N/A</v>
      </c>
      <c r="N1757" s="122" t="e">
        <f>-1*PMT(a!$E$8/12,2*$U1757*a!$E$9,$F1757-a!$E$4-$I1757,0,1)</f>
        <v>#N/A</v>
      </c>
      <c r="O1757" s="123" t="e">
        <f>-1*PMT(a!$E$8/12,2*$U1757*a!$E$9,$F1757-a!$E$4-$J1757,0,1)</f>
        <v>#N/A</v>
      </c>
      <c r="P1757" s="123" t="e">
        <f t="shared" si="289"/>
        <v>#N/A</v>
      </c>
      <c r="Q1757" s="123" t="e">
        <f t="shared" si="290"/>
        <v>#N/A</v>
      </c>
      <c r="R1757" s="114" t="e">
        <f>IF($M1757&lt;$I1757,"Error",IF(AND($K1757&gt;$J1757,$M1757&gt;$K1757),"Error",IF(AND($K1757&lt;$J1757,$M1757&gt;$J1757),"Error",-1*PMT(a!$E$8/12,2*$U1757*a!$E$9,$F1757-$M1757-a!$E$4,0,1))))</f>
        <v>#N/A</v>
      </c>
      <c r="S1757" s="32">
        <f t="shared" si="291"/>
        <v>1</v>
      </c>
      <c r="T1757" s="33" t="e">
        <f t="shared" si="292"/>
        <v>#N/A</v>
      </c>
      <c r="U1757" s="33" t="e">
        <f t="shared" si="297"/>
        <v>#N/A</v>
      </c>
      <c r="V1757" s="33" t="e">
        <f t="shared" si="293"/>
        <v>#N/A</v>
      </c>
      <c r="W1757" s="124">
        <f t="shared" si="294"/>
        <v>0</v>
      </c>
    </row>
    <row r="1758" spans="9:23" x14ac:dyDescent="0.25">
      <c r="I1758" s="31">
        <v>0</v>
      </c>
      <c r="J1758" s="121">
        <f t="shared" si="298"/>
        <v>0</v>
      </c>
      <c r="K1758" s="122" t="e">
        <f>MAX(0,($F1758-0+PV(a!$E$8/12,2*$U1758*a!$E$9,$W1758,0,1)))</f>
        <v>#N/A</v>
      </c>
      <c r="L1758" s="122" t="e">
        <f t="shared" si="295"/>
        <v>#N/A</v>
      </c>
      <c r="M1758" s="114" t="e">
        <f t="shared" si="296"/>
        <v>#N/A</v>
      </c>
      <c r="N1758" s="122" t="e">
        <f>-1*PMT(a!$E$8/12,2*$U1758*a!$E$9,$F1758-a!$E$4-$I1758,0,1)</f>
        <v>#N/A</v>
      </c>
      <c r="O1758" s="123" t="e">
        <f>-1*PMT(a!$E$8/12,2*$U1758*a!$E$9,$F1758-a!$E$4-$J1758,0,1)</f>
        <v>#N/A</v>
      </c>
      <c r="P1758" s="123" t="e">
        <f t="shared" si="289"/>
        <v>#N/A</v>
      </c>
      <c r="Q1758" s="123" t="e">
        <f t="shared" si="290"/>
        <v>#N/A</v>
      </c>
      <c r="R1758" s="114" t="e">
        <f>IF($M1758&lt;$I1758,"Error",IF(AND($K1758&gt;$J1758,$M1758&gt;$K1758),"Error",IF(AND($K1758&lt;$J1758,$M1758&gt;$J1758),"Error",-1*PMT(a!$E$8/12,2*$U1758*a!$E$9,$F1758-$M1758-a!$E$4,0,1))))</f>
        <v>#N/A</v>
      </c>
      <c r="S1758" s="32">
        <f t="shared" si="291"/>
        <v>1</v>
      </c>
      <c r="T1758" s="33" t="e">
        <f t="shared" si="292"/>
        <v>#N/A</v>
      </c>
      <c r="U1758" s="33" t="e">
        <f t="shared" si="297"/>
        <v>#N/A</v>
      </c>
      <c r="V1758" s="33" t="e">
        <f t="shared" si="293"/>
        <v>#N/A</v>
      </c>
      <c r="W1758" s="124">
        <f t="shared" si="294"/>
        <v>0</v>
      </c>
    </row>
    <row r="1759" spans="9:23" x14ac:dyDescent="0.25">
      <c r="I1759" s="31">
        <v>0</v>
      </c>
      <c r="J1759" s="121">
        <f t="shared" si="298"/>
        <v>0</v>
      </c>
      <c r="K1759" s="122" t="e">
        <f>MAX(0,($F1759-0+PV(a!$E$8/12,2*$U1759*a!$E$9,$W1759,0,1)))</f>
        <v>#N/A</v>
      </c>
      <c r="L1759" s="122" t="e">
        <f t="shared" si="295"/>
        <v>#N/A</v>
      </c>
      <c r="M1759" s="114" t="e">
        <f t="shared" si="296"/>
        <v>#N/A</v>
      </c>
      <c r="N1759" s="122" t="e">
        <f>-1*PMT(a!$E$8/12,2*$U1759*a!$E$9,$F1759-a!$E$4-$I1759,0,1)</f>
        <v>#N/A</v>
      </c>
      <c r="O1759" s="123" t="e">
        <f>-1*PMT(a!$E$8/12,2*$U1759*a!$E$9,$F1759-a!$E$4-$J1759,0,1)</f>
        <v>#N/A</v>
      </c>
      <c r="P1759" s="123" t="e">
        <f t="shared" si="289"/>
        <v>#N/A</v>
      </c>
      <c r="Q1759" s="123" t="e">
        <f t="shared" si="290"/>
        <v>#N/A</v>
      </c>
      <c r="R1759" s="114" t="e">
        <f>IF($M1759&lt;$I1759,"Error",IF(AND($K1759&gt;$J1759,$M1759&gt;$K1759),"Error",IF(AND($K1759&lt;$J1759,$M1759&gt;$J1759),"Error",-1*PMT(a!$E$8/12,2*$U1759*a!$E$9,$F1759-$M1759-a!$E$4,0,1))))</f>
        <v>#N/A</v>
      </c>
      <c r="S1759" s="32">
        <f t="shared" si="291"/>
        <v>1</v>
      </c>
      <c r="T1759" s="33" t="e">
        <f t="shared" si="292"/>
        <v>#N/A</v>
      </c>
      <c r="U1759" s="33" t="e">
        <f t="shared" si="297"/>
        <v>#N/A</v>
      </c>
      <c r="V1759" s="33" t="e">
        <f t="shared" si="293"/>
        <v>#N/A</v>
      </c>
      <c r="W1759" s="124">
        <f t="shared" si="294"/>
        <v>0</v>
      </c>
    </row>
    <row r="1760" spans="9:23" x14ac:dyDescent="0.25">
      <c r="I1760" s="31">
        <v>0</v>
      </c>
      <c r="J1760" s="121">
        <f t="shared" si="298"/>
        <v>0</v>
      </c>
      <c r="K1760" s="122" t="e">
        <f>MAX(0,($F1760-0+PV(a!$E$8/12,2*$U1760*a!$E$9,$W1760,0,1)))</f>
        <v>#N/A</v>
      </c>
      <c r="L1760" s="122" t="e">
        <f t="shared" si="295"/>
        <v>#N/A</v>
      </c>
      <c r="M1760" s="114" t="e">
        <f t="shared" si="296"/>
        <v>#N/A</v>
      </c>
      <c r="N1760" s="122" t="e">
        <f>-1*PMT(a!$E$8/12,2*$U1760*a!$E$9,$F1760-a!$E$4-$I1760,0,1)</f>
        <v>#N/A</v>
      </c>
      <c r="O1760" s="123" t="e">
        <f>-1*PMT(a!$E$8/12,2*$U1760*a!$E$9,$F1760-a!$E$4-$J1760,0,1)</f>
        <v>#N/A</v>
      </c>
      <c r="P1760" s="123" t="e">
        <f t="shared" si="289"/>
        <v>#N/A</v>
      </c>
      <c r="Q1760" s="123" t="e">
        <f t="shared" si="290"/>
        <v>#N/A</v>
      </c>
      <c r="R1760" s="114" t="e">
        <f>IF($M1760&lt;$I1760,"Error",IF(AND($K1760&gt;$J1760,$M1760&gt;$K1760),"Error",IF(AND($K1760&lt;$J1760,$M1760&gt;$J1760),"Error",-1*PMT(a!$E$8/12,2*$U1760*a!$E$9,$F1760-$M1760-a!$E$4,0,1))))</f>
        <v>#N/A</v>
      </c>
      <c r="S1760" s="32">
        <f t="shared" si="291"/>
        <v>1</v>
      </c>
      <c r="T1760" s="33" t="e">
        <f t="shared" si="292"/>
        <v>#N/A</v>
      </c>
      <c r="U1760" s="33" t="e">
        <f t="shared" si="297"/>
        <v>#N/A</v>
      </c>
      <c r="V1760" s="33" t="e">
        <f t="shared" si="293"/>
        <v>#N/A</v>
      </c>
      <c r="W1760" s="124">
        <f t="shared" si="294"/>
        <v>0</v>
      </c>
    </row>
    <row r="1761" spans="9:23" x14ac:dyDescent="0.25">
      <c r="I1761" s="31">
        <v>0</v>
      </c>
      <c r="J1761" s="121">
        <f t="shared" si="298"/>
        <v>0</v>
      </c>
      <c r="K1761" s="122" t="e">
        <f>MAX(0,($F1761-0+PV(a!$E$8/12,2*$U1761*a!$E$9,$W1761,0,1)))</f>
        <v>#N/A</v>
      </c>
      <c r="L1761" s="122" t="e">
        <f t="shared" si="295"/>
        <v>#N/A</v>
      </c>
      <c r="M1761" s="114" t="e">
        <f t="shared" si="296"/>
        <v>#N/A</v>
      </c>
      <c r="N1761" s="122" t="e">
        <f>-1*PMT(a!$E$8/12,2*$U1761*a!$E$9,$F1761-a!$E$4-$I1761,0,1)</f>
        <v>#N/A</v>
      </c>
      <c r="O1761" s="123" t="e">
        <f>-1*PMT(a!$E$8/12,2*$U1761*a!$E$9,$F1761-a!$E$4-$J1761,0,1)</f>
        <v>#N/A</v>
      </c>
      <c r="P1761" s="123" t="e">
        <f t="shared" si="289"/>
        <v>#N/A</v>
      </c>
      <c r="Q1761" s="123" t="e">
        <f t="shared" si="290"/>
        <v>#N/A</v>
      </c>
      <c r="R1761" s="114" t="e">
        <f>IF($M1761&lt;$I1761,"Error",IF(AND($K1761&gt;$J1761,$M1761&gt;$K1761),"Error",IF(AND($K1761&lt;$J1761,$M1761&gt;$J1761),"Error",-1*PMT(a!$E$8/12,2*$U1761*a!$E$9,$F1761-$M1761-a!$E$4,0,1))))</f>
        <v>#N/A</v>
      </c>
      <c r="S1761" s="32">
        <f t="shared" si="291"/>
        <v>1</v>
      </c>
      <c r="T1761" s="33" t="e">
        <f t="shared" si="292"/>
        <v>#N/A</v>
      </c>
      <c r="U1761" s="33" t="e">
        <f t="shared" si="297"/>
        <v>#N/A</v>
      </c>
      <c r="V1761" s="33" t="e">
        <f t="shared" si="293"/>
        <v>#N/A</v>
      </c>
      <c r="W1761" s="124">
        <f t="shared" si="294"/>
        <v>0</v>
      </c>
    </row>
    <row r="1762" spans="9:23" x14ac:dyDescent="0.25">
      <c r="I1762" s="31">
        <v>0</v>
      </c>
      <c r="J1762" s="121">
        <f t="shared" si="298"/>
        <v>0</v>
      </c>
      <c r="K1762" s="122" t="e">
        <f>MAX(0,($F1762-0+PV(a!$E$8/12,2*$U1762*a!$E$9,$W1762,0,1)))</f>
        <v>#N/A</v>
      </c>
      <c r="L1762" s="122" t="e">
        <f t="shared" si="295"/>
        <v>#N/A</v>
      </c>
      <c r="M1762" s="114" t="e">
        <f t="shared" si="296"/>
        <v>#N/A</v>
      </c>
      <c r="N1762" s="122" t="e">
        <f>-1*PMT(a!$E$8/12,2*$U1762*a!$E$9,$F1762-a!$E$4-$I1762,0,1)</f>
        <v>#N/A</v>
      </c>
      <c r="O1762" s="123" t="e">
        <f>-1*PMT(a!$E$8/12,2*$U1762*a!$E$9,$F1762-a!$E$4-$J1762,0,1)</f>
        <v>#N/A</v>
      </c>
      <c r="P1762" s="123" t="e">
        <f t="shared" si="289"/>
        <v>#N/A</v>
      </c>
      <c r="Q1762" s="123" t="e">
        <f t="shared" si="290"/>
        <v>#N/A</v>
      </c>
      <c r="R1762" s="114" t="e">
        <f>IF($M1762&lt;$I1762,"Error",IF(AND($K1762&gt;$J1762,$M1762&gt;$K1762),"Error",IF(AND($K1762&lt;$J1762,$M1762&gt;$J1762),"Error",-1*PMT(a!$E$8/12,2*$U1762*a!$E$9,$F1762-$M1762-a!$E$4,0,1))))</f>
        <v>#N/A</v>
      </c>
      <c r="S1762" s="32">
        <f t="shared" si="291"/>
        <v>1</v>
      </c>
      <c r="T1762" s="33" t="e">
        <f t="shared" si="292"/>
        <v>#N/A</v>
      </c>
      <c r="U1762" s="33" t="e">
        <f t="shared" si="297"/>
        <v>#N/A</v>
      </c>
      <c r="V1762" s="33" t="e">
        <f t="shared" si="293"/>
        <v>#N/A</v>
      </c>
      <c r="W1762" s="124">
        <f t="shared" si="294"/>
        <v>0</v>
      </c>
    </row>
    <row r="1763" spans="9:23" x14ac:dyDescent="0.25">
      <c r="I1763" s="31">
        <v>0</v>
      </c>
      <c r="J1763" s="121">
        <f t="shared" si="298"/>
        <v>0</v>
      </c>
      <c r="K1763" s="122" t="e">
        <f>MAX(0,($F1763-0+PV(a!$E$8/12,2*$U1763*a!$E$9,$W1763,0,1)))</f>
        <v>#N/A</v>
      </c>
      <c r="L1763" s="122" t="e">
        <f t="shared" si="295"/>
        <v>#N/A</v>
      </c>
      <c r="M1763" s="114" t="e">
        <f t="shared" si="296"/>
        <v>#N/A</v>
      </c>
      <c r="N1763" s="122" t="e">
        <f>-1*PMT(a!$E$8/12,2*$U1763*a!$E$9,$F1763-a!$E$4-$I1763,0,1)</f>
        <v>#N/A</v>
      </c>
      <c r="O1763" s="123" t="e">
        <f>-1*PMT(a!$E$8/12,2*$U1763*a!$E$9,$F1763-a!$E$4-$J1763,0,1)</f>
        <v>#N/A</v>
      </c>
      <c r="P1763" s="123" t="e">
        <f t="shared" si="289"/>
        <v>#N/A</v>
      </c>
      <c r="Q1763" s="123" t="e">
        <f t="shared" si="290"/>
        <v>#N/A</v>
      </c>
      <c r="R1763" s="114" t="e">
        <f>IF($M1763&lt;$I1763,"Error",IF(AND($K1763&gt;$J1763,$M1763&gt;$K1763),"Error",IF(AND($K1763&lt;$J1763,$M1763&gt;$J1763),"Error",-1*PMT(a!$E$8/12,2*$U1763*a!$E$9,$F1763-$M1763-a!$E$4,0,1))))</f>
        <v>#N/A</v>
      </c>
      <c r="S1763" s="32">
        <f t="shared" si="291"/>
        <v>1</v>
      </c>
      <c r="T1763" s="33" t="e">
        <f t="shared" si="292"/>
        <v>#N/A</v>
      </c>
      <c r="U1763" s="33" t="e">
        <f t="shared" si="297"/>
        <v>#N/A</v>
      </c>
      <c r="V1763" s="33" t="e">
        <f t="shared" si="293"/>
        <v>#N/A</v>
      </c>
      <c r="W1763" s="124">
        <f t="shared" si="294"/>
        <v>0</v>
      </c>
    </row>
    <row r="1764" spans="9:23" x14ac:dyDescent="0.25">
      <c r="I1764" s="31">
        <v>0</v>
      </c>
      <c r="J1764" s="121">
        <f t="shared" si="298"/>
        <v>0</v>
      </c>
      <c r="K1764" s="122" t="e">
        <f>MAX(0,($F1764-0+PV(a!$E$8/12,2*$U1764*a!$E$9,$W1764,0,1)))</f>
        <v>#N/A</v>
      </c>
      <c r="L1764" s="122" t="e">
        <f t="shared" si="295"/>
        <v>#N/A</v>
      </c>
      <c r="M1764" s="114" t="e">
        <f t="shared" si="296"/>
        <v>#N/A</v>
      </c>
      <c r="N1764" s="122" t="e">
        <f>-1*PMT(a!$E$8/12,2*$U1764*a!$E$9,$F1764-a!$E$4-$I1764,0,1)</f>
        <v>#N/A</v>
      </c>
      <c r="O1764" s="123" t="e">
        <f>-1*PMT(a!$E$8/12,2*$U1764*a!$E$9,$F1764-a!$E$4-$J1764,0,1)</f>
        <v>#N/A</v>
      </c>
      <c r="P1764" s="123" t="e">
        <f t="shared" si="289"/>
        <v>#N/A</v>
      </c>
      <c r="Q1764" s="123" t="e">
        <f t="shared" si="290"/>
        <v>#N/A</v>
      </c>
      <c r="R1764" s="114" t="e">
        <f>IF($M1764&lt;$I1764,"Error",IF(AND($K1764&gt;$J1764,$M1764&gt;$K1764),"Error",IF(AND($K1764&lt;$J1764,$M1764&gt;$J1764),"Error",-1*PMT(a!$E$8/12,2*$U1764*a!$E$9,$F1764-$M1764-a!$E$4,0,1))))</f>
        <v>#N/A</v>
      </c>
      <c r="S1764" s="32">
        <f t="shared" si="291"/>
        <v>1</v>
      </c>
      <c r="T1764" s="33" t="e">
        <f t="shared" si="292"/>
        <v>#N/A</v>
      </c>
      <c r="U1764" s="33" t="e">
        <f t="shared" si="297"/>
        <v>#N/A</v>
      </c>
      <c r="V1764" s="33" t="e">
        <f t="shared" si="293"/>
        <v>#N/A</v>
      </c>
      <c r="W1764" s="124">
        <f t="shared" si="294"/>
        <v>0</v>
      </c>
    </row>
    <row r="1765" spans="9:23" x14ac:dyDescent="0.25">
      <c r="I1765" s="31">
        <v>0</v>
      </c>
      <c r="J1765" s="121">
        <f t="shared" si="298"/>
        <v>0</v>
      </c>
      <c r="K1765" s="122" t="e">
        <f>MAX(0,($F1765-0+PV(a!$E$8/12,2*$U1765*a!$E$9,$W1765,0,1)))</f>
        <v>#N/A</v>
      </c>
      <c r="L1765" s="122" t="e">
        <f t="shared" si="295"/>
        <v>#N/A</v>
      </c>
      <c r="M1765" s="114" t="e">
        <f t="shared" si="296"/>
        <v>#N/A</v>
      </c>
      <c r="N1765" s="122" t="e">
        <f>-1*PMT(a!$E$8/12,2*$U1765*a!$E$9,$F1765-a!$E$4-$I1765,0,1)</f>
        <v>#N/A</v>
      </c>
      <c r="O1765" s="123" t="e">
        <f>-1*PMT(a!$E$8/12,2*$U1765*a!$E$9,$F1765-a!$E$4-$J1765,0,1)</f>
        <v>#N/A</v>
      </c>
      <c r="P1765" s="123" t="e">
        <f t="shared" si="289"/>
        <v>#N/A</v>
      </c>
      <c r="Q1765" s="123" t="e">
        <f t="shared" si="290"/>
        <v>#N/A</v>
      </c>
      <c r="R1765" s="114" t="e">
        <f>IF($M1765&lt;$I1765,"Error",IF(AND($K1765&gt;$J1765,$M1765&gt;$K1765),"Error",IF(AND($K1765&lt;$J1765,$M1765&gt;$J1765),"Error",-1*PMT(a!$E$8/12,2*$U1765*a!$E$9,$F1765-$M1765-a!$E$4,0,1))))</f>
        <v>#N/A</v>
      </c>
      <c r="S1765" s="32">
        <f t="shared" si="291"/>
        <v>1</v>
      </c>
      <c r="T1765" s="33" t="e">
        <f t="shared" si="292"/>
        <v>#N/A</v>
      </c>
      <c r="U1765" s="33" t="e">
        <f t="shared" si="297"/>
        <v>#N/A</v>
      </c>
      <c r="V1765" s="33" t="e">
        <f t="shared" si="293"/>
        <v>#N/A</v>
      </c>
      <c r="W1765" s="124">
        <f t="shared" si="294"/>
        <v>0</v>
      </c>
    </row>
    <row r="1766" spans="9:23" x14ac:dyDescent="0.25">
      <c r="I1766" s="31">
        <v>0</v>
      </c>
      <c r="J1766" s="121">
        <f t="shared" si="298"/>
        <v>0</v>
      </c>
      <c r="K1766" s="122" t="e">
        <f>MAX(0,($F1766-0+PV(a!$E$8/12,2*$U1766*a!$E$9,$W1766,0,1)))</f>
        <v>#N/A</v>
      </c>
      <c r="L1766" s="122" t="e">
        <f t="shared" si="295"/>
        <v>#N/A</v>
      </c>
      <c r="M1766" s="114" t="e">
        <f t="shared" si="296"/>
        <v>#N/A</v>
      </c>
      <c r="N1766" s="122" t="e">
        <f>-1*PMT(a!$E$8/12,2*$U1766*a!$E$9,$F1766-a!$E$4-$I1766,0,1)</f>
        <v>#N/A</v>
      </c>
      <c r="O1766" s="123" t="e">
        <f>-1*PMT(a!$E$8/12,2*$U1766*a!$E$9,$F1766-a!$E$4-$J1766,0,1)</f>
        <v>#N/A</v>
      </c>
      <c r="P1766" s="123" t="e">
        <f t="shared" si="289"/>
        <v>#N/A</v>
      </c>
      <c r="Q1766" s="123" t="e">
        <f t="shared" si="290"/>
        <v>#N/A</v>
      </c>
      <c r="R1766" s="114" t="e">
        <f>IF($M1766&lt;$I1766,"Error",IF(AND($K1766&gt;$J1766,$M1766&gt;$K1766),"Error",IF(AND($K1766&lt;$J1766,$M1766&gt;$J1766),"Error",-1*PMT(a!$E$8/12,2*$U1766*a!$E$9,$F1766-$M1766-a!$E$4,0,1))))</f>
        <v>#N/A</v>
      </c>
      <c r="S1766" s="32">
        <f t="shared" si="291"/>
        <v>1</v>
      </c>
      <c r="T1766" s="33" t="e">
        <f t="shared" si="292"/>
        <v>#N/A</v>
      </c>
      <c r="U1766" s="33" t="e">
        <f t="shared" si="297"/>
        <v>#N/A</v>
      </c>
      <c r="V1766" s="33" t="e">
        <f t="shared" si="293"/>
        <v>#N/A</v>
      </c>
      <c r="W1766" s="124">
        <f t="shared" si="294"/>
        <v>0</v>
      </c>
    </row>
    <row r="1767" spans="9:23" x14ac:dyDescent="0.25">
      <c r="I1767" s="31">
        <v>0</v>
      </c>
      <c r="J1767" s="121">
        <f t="shared" si="298"/>
        <v>0</v>
      </c>
      <c r="K1767" s="122" t="e">
        <f>MAX(0,($F1767-0+PV(a!$E$8/12,2*$U1767*a!$E$9,$W1767,0,1)))</f>
        <v>#N/A</v>
      </c>
      <c r="L1767" s="122" t="e">
        <f t="shared" si="295"/>
        <v>#N/A</v>
      </c>
      <c r="M1767" s="114" t="e">
        <f t="shared" si="296"/>
        <v>#N/A</v>
      </c>
      <c r="N1767" s="122" t="e">
        <f>-1*PMT(a!$E$8/12,2*$U1767*a!$E$9,$F1767-a!$E$4-$I1767,0,1)</f>
        <v>#N/A</v>
      </c>
      <c r="O1767" s="123" t="e">
        <f>-1*PMT(a!$E$8/12,2*$U1767*a!$E$9,$F1767-a!$E$4-$J1767,0,1)</f>
        <v>#N/A</v>
      </c>
      <c r="P1767" s="123" t="e">
        <f t="shared" si="289"/>
        <v>#N/A</v>
      </c>
      <c r="Q1767" s="123" t="e">
        <f t="shared" si="290"/>
        <v>#N/A</v>
      </c>
      <c r="R1767" s="114" t="e">
        <f>IF($M1767&lt;$I1767,"Error",IF(AND($K1767&gt;$J1767,$M1767&gt;$K1767),"Error",IF(AND($K1767&lt;$J1767,$M1767&gt;$J1767),"Error",-1*PMT(a!$E$8/12,2*$U1767*a!$E$9,$F1767-$M1767-a!$E$4,0,1))))</f>
        <v>#N/A</v>
      </c>
      <c r="S1767" s="32">
        <f t="shared" si="291"/>
        <v>1</v>
      </c>
      <c r="T1767" s="33" t="e">
        <f t="shared" si="292"/>
        <v>#N/A</v>
      </c>
      <c r="U1767" s="33" t="e">
        <f t="shared" si="297"/>
        <v>#N/A</v>
      </c>
      <c r="V1767" s="33" t="e">
        <f t="shared" si="293"/>
        <v>#N/A</v>
      </c>
      <c r="W1767" s="124">
        <f t="shared" si="294"/>
        <v>0</v>
      </c>
    </row>
    <row r="1768" spans="9:23" x14ac:dyDescent="0.25">
      <c r="I1768" s="31">
        <v>0</v>
      </c>
      <c r="J1768" s="121">
        <f t="shared" si="298"/>
        <v>0</v>
      </c>
      <c r="K1768" s="122" t="e">
        <f>MAX(0,($F1768-0+PV(a!$E$8/12,2*$U1768*a!$E$9,$W1768,0,1)))</f>
        <v>#N/A</v>
      </c>
      <c r="L1768" s="122" t="e">
        <f t="shared" si="295"/>
        <v>#N/A</v>
      </c>
      <c r="M1768" s="114" t="e">
        <f t="shared" si="296"/>
        <v>#N/A</v>
      </c>
      <c r="N1768" s="122" t="e">
        <f>-1*PMT(a!$E$8/12,2*$U1768*a!$E$9,$F1768-a!$E$4-$I1768,0,1)</f>
        <v>#N/A</v>
      </c>
      <c r="O1768" s="123" t="e">
        <f>-1*PMT(a!$E$8/12,2*$U1768*a!$E$9,$F1768-a!$E$4-$J1768,0,1)</f>
        <v>#N/A</v>
      </c>
      <c r="P1768" s="123" t="e">
        <f t="shared" si="289"/>
        <v>#N/A</v>
      </c>
      <c r="Q1768" s="123" t="e">
        <f t="shared" si="290"/>
        <v>#N/A</v>
      </c>
      <c r="R1768" s="114" t="e">
        <f>IF($M1768&lt;$I1768,"Error",IF(AND($K1768&gt;$J1768,$M1768&gt;$K1768),"Error",IF(AND($K1768&lt;$J1768,$M1768&gt;$J1768),"Error",-1*PMT(a!$E$8/12,2*$U1768*a!$E$9,$F1768-$M1768-a!$E$4,0,1))))</f>
        <v>#N/A</v>
      </c>
      <c r="S1768" s="32">
        <f t="shared" si="291"/>
        <v>1</v>
      </c>
      <c r="T1768" s="33" t="e">
        <f t="shared" si="292"/>
        <v>#N/A</v>
      </c>
      <c r="U1768" s="33" t="e">
        <f t="shared" si="297"/>
        <v>#N/A</v>
      </c>
      <c r="V1768" s="33" t="e">
        <f t="shared" si="293"/>
        <v>#N/A</v>
      </c>
      <c r="W1768" s="124">
        <f t="shared" si="294"/>
        <v>0</v>
      </c>
    </row>
    <row r="1769" spans="9:23" x14ac:dyDescent="0.25">
      <c r="I1769" s="31">
        <v>0</v>
      </c>
      <c r="J1769" s="121">
        <f t="shared" si="298"/>
        <v>0</v>
      </c>
      <c r="K1769" s="122" t="e">
        <f>MAX(0,($F1769-0+PV(a!$E$8/12,2*$U1769*a!$E$9,$W1769,0,1)))</f>
        <v>#N/A</v>
      </c>
      <c r="L1769" s="122" t="e">
        <f t="shared" si="295"/>
        <v>#N/A</v>
      </c>
      <c r="M1769" s="114" t="e">
        <f t="shared" si="296"/>
        <v>#N/A</v>
      </c>
      <c r="N1769" s="122" t="e">
        <f>-1*PMT(a!$E$8/12,2*$U1769*a!$E$9,$F1769-a!$E$4-$I1769,0,1)</f>
        <v>#N/A</v>
      </c>
      <c r="O1769" s="123" t="e">
        <f>-1*PMT(a!$E$8/12,2*$U1769*a!$E$9,$F1769-a!$E$4-$J1769,0,1)</f>
        <v>#N/A</v>
      </c>
      <c r="P1769" s="123" t="e">
        <f t="shared" si="289"/>
        <v>#N/A</v>
      </c>
      <c r="Q1769" s="123" t="e">
        <f t="shared" si="290"/>
        <v>#N/A</v>
      </c>
      <c r="R1769" s="114" t="e">
        <f>IF($M1769&lt;$I1769,"Error",IF(AND($K1769&gt;$J1769,$M1769&gt;$K1769),"Error",IF(AND($K1769&lt;$J1769,$M1769&gt;$J1769),"Error",-1*PMT(a!$E$8/12,2*$U1769*a!$E$9,$F1769-$M1769-a!$E$4,0,1))))</f>
        <v>#N/A</v>
      </c>
      <c r="S1769" s="32">
        <f t="shared" si="291"/>
        <v>1</v>
      </c>
      <c r="T1769" s="33" t="e">
        <f t="shared" si="292"/>
        <v>#N/A</v>
      </c>
      <c r="U1769" s="33" t="e">
        <f t="shared" si="297"/>
        <v>#N/A</v>
      </c>
      <c r="V1769" s="33" t="e">
        <f t="shared" si="293"/>
        <v>#N/A</v>
      </c>
      <c r="W1769" s="124">
        <f t="shared" si="294"/>
        <v>0</v>
      </c>
    </row>
    <row r="1770" spans="9:23" x14ac:dyDescent="0.25">
      <c r="I1770" s="31">
        <v>0</v>
      </c>
      <c r="J1770" s="121">
        <f t="shared" si="298"/>
        <v>0</v>
      </c>
      <c r="K1770" s="122" t="e">
        <f>MAX(0,($F1770-0+PV(a!$E$8/12,2*$U1770*a!$E$9,$W1770,0,1)))</f>
        <v>#N/A</v>
      </c>
      <c r="L1770" s="122" t="e">
        <f t="shared" si="295"/>
        <v>#N/A</v>
      </c>
      <c r="M1770" s="114" t="e">
        <f t="shared" si="296"/>
        <v>#N/A</v>
      </c>
      <c r="N1770" s="122" t="e">
        <f>-1*PMT(a!$E$8/12,2*$U1770*a!$E$9,$F1770-a!$E$4-$I1770,0,1)</f>
        <v>#N/A</v>
      </c>
      <c r="O1770" s="123" t="e">
        <f>-1*PMT(a!$E$8/12,2*$U1770*a!$E$9,$F1770-a!$E$4-$J1770,0,1)</f>
        <v>#N/A</v>
      </c>
      <c r="P1770" s="123" t="e">
        <f t="shared" si="289"/>
        <v>#N/A</v>
      </c>
      <c r="Q1770" s="123" t="e">
        <f t="shared" si="290"/>
        <v>#N/A</v>
      </c>
      <c r="R1770" s="114" t="e">
        <f>IF($M1770&lt;$I1770,"Error",IF(AND($K1770&gt;$J1770,$M1770&gt;$K1770),"Error",IF(AND($K1770&lt;$J1770,$M1770&gt;$J1770),"Error",-1*PMT(a!$E$8/12,2*$U1770*a!$E$9,$F1770-$M1770-a!$E$4,0,1))))</f>
        <v>#N/A</v>
      </c>
      <c r="S1770" s="32">
        <f t="shared" si="291"/>
        <v>1</v>
      </c>
      <c r="T1770" s="33" t="e">
        <f t="shared" si="292"/>
        <v>#N/A</v>
      </c>
      <c r="U1770" s="33" t="e">
        <f t="shared" si="297"/>
        <v>#N/A</v>
      </c>
      <c r="V1770" s="33" t="e">
        <f t="shared" si="293"/>
        <v>#N/A</v>
      </c>
      <c r="W1770" s="124">
        <f t="shared" si="294"/>
        <v>0</v>
      </c>
    </row>
    <row r="1771" spans="9:23" x14ac:dyDescent="0.25">
      <c r="I1771" s="31">
        <v>0</v>
      </c>
      <c r="J1771" s="121">
        <f t="shared" si="298"/>
        <v>0</v>
      </c>
      <c r="K1771" s="122" t="e">
        <f>MAX(0,($F1771-0+PV(a!$E$8/12,2*$U1771*a!$E$9,$W1771,0,1)))</f>
        <v>#N/A</v>
      </c>
      <c r="L1771" s="122" t="e">
        <f t="shared" si="295"/>
        <v>#N/A</v>
      </c>
      <c r="M1771" s="114" t="e">
        <f t="shared" si="296"/>
        <v>#N/A</v>
      </c>
      <c r="N1771" s="122" t="e">
        <f>-1*PMT(a!$E$8/12,2*$U1771*a!$E$9,$F1771-a!$E$4-$I1771,0,1)</f>
        <v>#N/A</v>
      </c>
      <c r="O1771" s="123" t="e">
        <f>-1*PMT(a!$E$8/12,2*$U1771*a!$E$9,$F1771-a!$E$4-$J1771,0,1)</f>
        <v>#N/A</v>
      </c>
      <c r="P1771" s="123" t="e">
        <f t="shared" si="289"/>
        <v>#N/A</v>
      </c>
      <c r="Q1771" s="123" t="e">
        <f t="shared" si="290"/>
        <v>#N/A</v>
      </c>
      <c r="R1771" s="114" t="e">
        <f>IF($M1771&lt;$I1771,"Error",IF(AND($K1771&gt;$J1771,$M1771&gt;$K1771),"Error",IF(AND($K1771&lt;$J1771,$M1771&gt;$J1771),"Error",-1*PMT(a!$E$8/12,2*$U1771*a!$E$9,$F1771-$M1771-a!$E$4,0,1))))</f>
        <v>#N/A</v>
      </c>
      <c r="S1771" s="32">
        <f t="shared" si="291"/>
        <v>1</v>
      </c>
      <c r="T1771" s="33" t="e">
        <f t="shared" si="292"/>
        <v>#N/A</v>
      </c>
      <c r="U1771" s="33" t="e">
        <f t="shared" si="297"/>
        <v>#N/A</v>
      </c>
      <c r="V1771" s="33" t="e">
        <f t="shared" si="293"/>
        <v>#N/A</v>
      </c>
      <c r="W1771" s="124">
        <f t="shared" si="294"/>
        <v>0</v>
      </c>
    </row>
    <row r="1772" spans="9:23" x14ac:dyDescent="0.25">
      <c r="I1772" s="31">
        <v>0</v>
      </c>
      <c r="J1772" s="121">
        <f t="shared" si="298"/>
        <v>0</v>
      </c>
      <c r="K1772" s="122" t="e">
        <f>MAX(0,($F1772-0+PV(a!$E$8/12,2*$U1772*a!$E$9,$W1772,0,1)))</f>
        <v>#N/A</v>
      </c>
      <c r="L1772" s="122" t="e">
        <f t="shared" si="295"/>
        <v>#N/A</v>
      </c>
      <c r="M1772" s="114" t="e">
        <f t="shared" si="296"/>
        <v>#N/A</v>
      </c>
      <c r="N1772" s="122" t="e">
        <f>-1*PMT(a!$E$8/12,2*$U1772*a!$E$9,$F1772-a!$E$4-$I1772,0,1)</f>
        <v>#N/A</v>
      </c>
      <c r="O1772" s="123" t="e">
        <f>-1*PMT(a!$E$8/12,2*$U1772*a!$E$9,$F1772-a!$E$4-$J1772,0,1)</f>
        <v>#N/A</v>
      </c>
      <c r="P1772" s="123" t="e">
        <f t="shared" si="289"/>
        <v>#N/A</v>
      </c>
      <c r="Q1772" s="123" t="e">
        <f t="shared" si="290"/>
        <v>#N/A</v>
      </c>
      <c r="R1772" s="114" t="e">
        <f>IF($M1772&lt;$I1772,"Error",IF(AND($K1772&gt;$J1772,$M1772&gt;$K1772),"Error",IF(AND($K1772&lt;$J1772,$M1772&gt;$J1772),"Error",-1*PMT(a!$E$8/12,2*$U1772*a!$E$9,$F1772-$M1772-a!$E$4,0,1))))</f>
        <v>#N/A</v>
      </c>
      <c r="S1772" s="32">
        <f t="shared" si="291"/>
        <v>1</v>
      </c>
      <c r="T1772" s="33" t="e">
        <f t="shared" si="292"/>
        <v>#N/A</v>
      </c>
      <c r="U1772" s="33" t="e">
        <f t="shared" si="297"/>
        <v>#N/A</v>
      </c>
      <c r="V1772" s="33" t="e">
        <f t="shared" si="293"/>
        <v>#N/A</v>
      </c>
      <c r="W1772" s="124">
        <f t="shared" si="294"/>
        <v>0</v>
      </c>
    </row>
    <row r="1773" spans="9:23" x14ac:dyDescent="0.25">
      <c r="I1773" s="31">
        <v>0</v>
      </c>
      <c r="J1773" s="121">
        <f t="shared" si="298"/>
        <v>0</v>
      </c>
      <c r="K1773" s="122" t="e">
        <f>MAX(0,($F1773-0+PV(a!$E$8/12,2*$U1773*a!$E$9,$W1773,0,1)))</f>
        <v>#N/A</v>
      </c>
      <c r="L1773" s="122" t="e">
        <f t="shared" si="295"/>
        <v>#N/A</v>
      </c>
      <c r="M1773" s="114" t="e">
        <f t="shared" si="296"/>
        <v>#N/A</v>
      </c>
      <c r="N1773" s="122" t="e">
        <f>-1*PMT(a!$E$8/12,2*$U1773*a!$E$9,$F1773-a!$E$4-$I1773,0,1)</f>
        <v>#N/A</v>
      </c>
      <c r="O1773" s="123" t="e">
        <f>-1*PMT(a!$E$8/12,2*$U1773*a!$E$9,$F1773-a!$E$4-$J1773,0,1)</f>
        <v>#N/A</v>
      </c>
      <c r="P1773" s="123" t="e">
        <f t="shared" si="289"/>
        <v>#N/A</v>
      </c>
      <c r="Q1773" s="123" t="e">
        <f t="shared" si="290"/>
        <v>#N/A</v>
      </c>
      <c r="R1773" s="114" t="e">
        <f>IF($M1773&lt;$I1773,"Error",IF(AND($K1773&gt;$J1773,$M1773&gt;$K1773),"Error",IF(AND($K1773&lt;$J1773,$M1773&gt;$J1773),"Error",-1*PMT(a!$E$8/12,2*$U1773*a!$E$9,$F1773-$M1773-a!$E$4,0,1))))</f>
        <v>#N/A</v>
      </c>
      <c r="S1773" s="32">
        <f t="shared" si="291"/>
        <v>1</v>
      </c>
      <c r="T1773" s="33" t="e">
        <f t="shared" si="292"/>
        <v>#N/A</v>
      </c>
      <c r="U1773" s="33" t="e">
        <f t="shared" si="297"/>
        <v>#N/A</v>
      </c>
      <c r="V1773" s="33" t="e">
        <f t="shared" si="293"/>
        <v>#N/A</v>
      </c>
      <c r="W1773" s="124">
        <f t="shared" si="294"/>
        <v>0</v>
      </c>
    </row>
    <row r="1774" spans="9:23" x14ac:dyDescent="0.25">
      <c r="I1774" s="31">
        <v>0</v>
      </c>
      <c r="J1774" s="121">
        <f t="shared" si="298"/>
        <v>0</v>
      </c>
      <c r="K1774" s="122" t="e">
        <f>MAX(0,($F1774-0+PV(a!$E$8/12,2*$U1774*a!$E$9,$W1774,0,1)))</f>
        <v>#N/A</v>
      </c>
      <c r="L1774" s="122" t="e">
        <f t="shared" si="295"/>
        <v>#N/A</v>
      </c>
      <c r="M1774" s="114" t="e">
        <f t="shared" si="296"/>
        <v>#N/A</v>
      </c>
      <c r="N1774" s="122" t="e">
        <f>-1*PMT(a!$E$8/12,2*$U1774*a!$E$9,$F1774-a!$E$4-$I1774,0,1)</f>
        <v>#N/A</v>
      </c>
      <c r="O1774" s="123" t="e">
        <f>-1*PMT(a!$E$8/12,2*$U1774*a!$E$9,$F1774-a!$E$4-$J1774,0,1)</f>
        <v>#N/A</v>
      </c>
      <c r="P1774" s="123" t="e">
        <f t="shared" si="289"/>
        <v>#N/A</v>
      </c>
      <c r="Q1774" s="123" t="e">
        <f t="shared" si="290"/>
        <v>#N/A</v>
      </c>
      <c r="R1774" s="114" t="e">
        <f>IF($M1774&lt;$I1774,"Error",IF(AND($K1774&gt;$J1774,$M1774&gt;$K1774),"Error",IF(AND($K1774&lt;$J1774,$M1774&gt;$J1774),"Error",-1*PMT(a!$E$8/12,2*$U1774*a!$E$9,$F1774-$M1774-a!$E$4,0,1))))</f>
        <v>#N/A</v>
      </c>
      <c r="S1774" s="32">
        <f t="shared" si="291"/>
        <v>1</v>
      </c>
      <c r="T1774" s="33" t="e">
        <f t="shared" si="292"/>
        <v>#N/A</v>
      </c>
      <c r="U1774" s="33" t="e">
        <f t="shared" si="297"/>
        <v>#N/A</v>
      </c>
      <c r="V1774" s="33" t="e">
        <f t="shared" si="293"/>
        <v>#N/A</v>
      </c>
      <c r="W1774" s="124">
        <f t="shared" si="294"/>
        <v>0</v>
      </c>
    </row>
    <row r="1775" spans="9:23" x14ac:dyDescent="0.25">
      <c r="I1775" s="31">
        <v>0</v>
      </c>
      <c r="J1775" s="121">
        <f t="shared" si="298"/>
        <v>0</v>
      </c>
      <c r="K1775" s="122" t="e">
        <f>MAX(0,($F1775-0+PV(a!$E$8/12,2*$U1775*a!$E$9,$W1775,0,1)))</f>
        <v>#N/A</v>
      </c>
      <c r="L1775" s="122" t="e">
        <f t="shared" si="295"/>
        <v>#N/A</v>
      </c>
      <c r="M1775" s="114" t="e">
        <f t="shared" si="296"/>
        <v>#N/A</v>
      </c>
      <c r="N1775" s="122" t="e">
        <f>-1*PMT(a!$E$8/12,2*$U1775*a!$E$9,$F1775-a!$E$4-$I1775,0,1)</f>
        <v>#N/A</v>
      </c>
      <c r="O1775" s="123" t="e">
        <f>-1*PMT(a!$E$8/12,2*$U1775*a!$E$9,$F1775-a!$E$4-$J1775,0,1)</f>
        <v>#N/A</v>
      </c>
      <c r="P1775" s="123" t="e">
        <f t="shared" si="289"/>
        <v>#N/A</v>
      </c>
      <c r="Q1775" s="123" t="e">
        <f t="shared" si="290"/>
        <v>#N/A</v>
      </c>
      <c r="R1775" s="114" t="e">
        <f>IF($M1775&lt;$I1775,"Error",IF(AND($K1775&gt;$J1775,$M1775&gt;$K1775),"Error",IF(AND($K1775&lt;$J1775,$M1775&gt;$J1775),"Error",-1*PMT(a!$E$8/12,2*$U1775*a!$E$9,$F1775-$M1775-a!$E$4,0,1))))</f>
        <v>#N/A</v>
      </c>
      <c r="S1775" s="32">
        <f t="shared" si="291"/>
        <v>1</v>
      </c>
      <c r="T1775" s="33" t="e">
        <f t="shared" si="292"/>
        <v>#N/A</v>
      </c>
      <c r="U1775" s="33" t="e">
        <f t="shared" si="297"/>
        <v>#N/A</v>
      </c>
      <c r="V1775" s="33" t="e">
        <f t="shared" si="293"/>
        <v>#N/A</v>
      </c>
      <c r="W1775" s="124">
        <f t="shared" si="294"/>
        <v>0</v>
      </c>
    </row>
    <row r="1776" spans="9:23" x14ac:dyDescent="0.25">
      <c r="I1776" s="31">
        <v>0</v>
      </c>
      <c r="J1776" s="121">
        <f t="shared" si="298"/>
        <v>0</v>
      </c>
      <c r="K1776" s="122" t="e">
        <f>MAX(0,($F1776-0+PV(a!$E$8/12,2*$U1776*a!$E$9,$W1776,0,1)))</f>
        <v>#N/A</v>
      </c>
      <c r="L1776" s="122" t="e">
        <f t="shared" si="295"/>
        <v>#N/A</v>
      </c>
      <c r="M1776" s="114" t="e">
        <f t="shared" si="296"/>
        <v>#N/A</v>
      </c>
      <c r="N1776" s="122" t="e">
        <f>-1*PMT(a!$E$8/12,2*$U1776*a!$E$9,$F1776-a!$E$4-$I1776,0,1)</f>
        <v>#N/A</v>
      </c>
      <c r="O1776" s="123" t="e">
        <f>-1*PMT(a!$E$8/12,2*$U1776*a!$E$9,$F1776-a!$E$4-$J1776,0,1)</f>
        <v>#N/A</v>
      </c>
      <c r="P1776" s="123" t="e">
        <f t="shared" si="289"/>
        <v>#N/A</v>
      </c>
      <c r="Q1776" s="123" t="e">
        <f t="shared" si="290"/>
        <v>#N/A</v>
      </c>
      <c r="R1776" s="114" t="e">
        <f>IF($M1776&lt;$I1776,"Error",IF(AND($K1776&gt;$J1776,$M1776&gt;$K1776),"Error",IF(AND($K1776&lt;$J1776,$M1776&gt;$J1776),"Error",-1*PMT(a!$E$8/12,2*$U1776*a!$E$9,$F1776-$M1776-a!$E$4,0,1))))</f>
        <v>#N/A</v>
      </c>
      <c r="S1776" s="32">
        <f t="shared" si="291"/>
        <v>1</v>
      </c>
      <c r="T1776" s="33" t="e">
        <f t="shared" si="292"/>
        <v>#N/A</v>
      </c>
      <c r="U1776" s="33" t="e">
        <f t="shared" si="297"/>
        <v>#N/A</v>
      </c>
      <c r="V1776" s="33" t="e">
        <f t="shared" si="293"/>
        <v>#N/A</v>
      </c>
      <c r="W1776" s="124">
        <f t="shared" si="294"/>
        <v>0</v>
      </c>
    </row>
    <row r="1777" spans="9:23" x14ac:dyDescent="0.25">
      <c r="I1777" s="31">
        <v>0</v>
      </c>
      <c r="J1777" s="121">
        <f t="shared" si="298"/>
        <v>0</v>
      </c>
      <c r="K1777" s="122" t="e">
        <f>MAX(0,($F1777-0+PV(a!$E$8/12,2*$U1777*a!$E$9,$W1777,0,1)))</f>
        <v>#N/A</v>
      </c>
      <c r="L1777" s="122" t="e">
        <f t="shared" si="295"/>
        <v>#N/A</v>
      </c>
      <c r="M1777" s="114" t="e">
        <f t="shared" si="296"/>
        <v>#N/A</v>
      </c>
      <c r="N1777" s="122" t="e">
        <f>-1*PMT(a!$E$8/12,2*$U1777*a!$E$9,$F1777-a!$E$4-$I1777,0,1)</f>
        <v>#N/A</v>
      </c>
      <c r="O1777" s="123" t="e">
        <f>-1*PMT(a!$E$8/12,2*$U1777*a!$E$9,$F1777-a!$E$4-$J1777,0,1)</f>
        <v>#N/A</v>
      </c>
      <c r="P1777" s="123" t="e">
        <f t="shared" si="289"/>
        <v>#N/A</v>
      </c>
      <c r="Q1777" s="123" t="e">
        <f t="shared" si="290"/>
        <v>#N/A</v>
      </c>
      <c r="R1777" s="114" t="e">
        <f>IF($M1777&lt;$I1777,"Error",IF(AND($K1777&gt;$J1777,$M1777&gt;$K1777),"Error",IF(AND($K1777&lt;$J1777,$M1777&gt;$J1777),"Error",-1*PMT(a!$E$8/12,2*$U1777*a!$E$9,$F1777-$M1777-a!$E$4,0,1))))</f>
        <v>#N/A</v>
      </c>
      <c r="S1777" s="32">
        <f t="shared" si="291"/>
        <v>1</v>
      </c>
      <c r="T1777" s="33" t="e">
        <f t="shared" si="292"/>
        <v>#N/A</v>
      </c>
      <c r="U1777" s="33" t="e">
        <f t="shared" si="297"/>
        <v>#N/A</v>
      </c>
      <c r="V1777" s="33" t="e">
        <f t="shared" si="293"/>
        <v>#N/A</v>
      </c>
      <c r="W1777" s="124">
        <f t="shared" si="294"/>
        <v>0</v>
      </c>
    </row>
    <row r="1778" spans="9:23" x14ac:dyDescent="0.25">
      <c r="I1778" s="31">
        <v>0</v>
      </c>
      <c r="J1778" s="121">
        <f t="shared" si="298"/>
        <v>0</v>
      </c>
      <c r="K1778" s="122" t="e">
        <f>MAX(0,($F1778-0+PV(a!$E$8/12,2*$U1778*a!$E$9,$W1778,0,1)))</f>
        <v>#N/A</v>
      </c>
      <c r="L1778" s="122" t="e">
        <f t="shared" si="295"/>
        <v>#N/A</v>
      </c>
      <c r="M1778" s="114" t="e">
        <f t="shared" si="296"/>
        <v>#N/A</v>
      </c>
      <c r="N1778" s="122" t="e">
        <f>-1*PMT(a!$E$8/12,2*$U1778*a!$E$9,$F1778-a!$E$4-$I1778,0,1)</f>
        <v>#N/A</v>
      </c>
      <c r="O1778" s="123" t="e">
        <f>-1*PMT(a!$E$8/12,2*$U1778*a!$E$9,$F1778-a!$E$4-$J1778,0,1)</f>
        <v>#N/A</v>
      </c>
      <c r="P1778" s="123" t="e">
        <f t="shared" si="289"/>
        <v>#N/A</v>
      </c>
      <c r="Q1778" s="123" t="e">
        <f t="shared" si="290"/>
        <v>#N/A</v>
      </c>
      <c r="R1778" s="114" t="e">
        <f>IF($M1778&lt;$I1778,"Error",IF(AND($K1778&gt;$J1778,$M1778&gt;$K1778),"Error",IF(AND($K1778&lt;$J1778,$M1778&gt;$J1778),"Error",-1*PMT(a!$E$8/12,2*$U1778*a!$E$9,$F1778-$M1778-a!$E$4,0,1))))</f>
        <v>#N/A</v>
      </c>
      <c r="S1778" s="32">
        <f t="shared" si="291"/>
        <v>1</v>
      </c>
      <c r="T1778" s="33" t="e">
        <f t="shared" si="292"/>
        <v>#N/A</v>
      </c>
      <c r="U1778" s="33" t="e">
        <f t="shared" si="297"/>
        <v>#N/A</v>
      </c>
      <c r="V1778" s="33" t="e">
        <f t="shared" si="293"/>
        <v>#N/A</v>
      </c>
      <c r="W1778" s="124">
        <f t="shared" si="294"/>
        <v>0</v>
      </c>
    </row>
    <row r="1779" spans="9:23" x14ac:dyDescent="0.25">
      <c r="I1779" s="31">
        <v>0</v>
      </c>
      <c r="J1779" s="121">
        <f t="shared" si="298"/>
        <v>0</v>
      </c>
      <c r="K1779" s="122" t="e">
        <f>MAX(0,($F1779-0+PV(a!$E$8/12,2*$U1779*a!$E$9,$W1779,0,1)))</f>
        <v>#N/A</v>
      </c>
      <c r="L1779" s="122" t="e">
        <f t="shared" si="295"/>
        <v>#N/A</v>
      </c>
      <c r="M1779" s="114" t="e">
        <f t="shared" si="296"/>
        <v>#N/A</v>
      </c>
      <c r="N1779" s="122" t="e">
        <f>-1*PMT(a!$E$8/12,2*$U1779*a!$E$9,$F1779-a!$E$4-$I1779,0,1)</f>
        <v>#N/A</v>
      </c>
      <c r="O1779" s="123" t="e">
        <f>-1*PMT(a!$E$8/12,2*$U1779*a!$E$9,$F1779-a!$E$4-$J1779,0,1)</f>
        <v>#N/A</v>
      </c>
      <c r="P1779" s="123" t="e">
        <f t="shared" si="289"/>
        <v>#N/A</v>
      </c>
      <c r="Q1779" s="123" t="e">
        <f t="shared" si="290"/>
        <v>#N/A</v>
      </c>
      <c r="R1779" s="114" t="e">
        <f>IF($M1779&lt;$I1779,"Error",IF(AND($K1779&gt;$J1779,$M1779&gt;$K1779),"Error",IF(AND($K1779&lt;$J1779,$M1779&gt;$J1779),"Error",-1*PMT(a!$E$8/12,2*$U1779*a!$E$9,$F1779-$M1779-a!$E$4,0,1))))</f>
        <v>#N/A</v>
      </c>
      <c r="S1779" s="32">
        <f t="shared" si="291"/>
        <v>1</v>
      </c>
      <c r="T1779" s="33" t="e">
        <f t="shared" si="292"/>
        <v>#N/A</v>
      </c>
      <c r="U1779" s="33" t="e">
        <f t="shared" si="297"/>
        <v>#N/A</v>
      </c>
      <c r="V1779" s="33" t="e">
        <f t="shared" si="293"/>
        <v>#N/A</v>
      </c>
      <c r="W1779" s="124">
        <f t="shared" si="294"/>
        <v>0</v>
      </c>
    </row>
    <row r="1780" spans="9:23" x14ac:dyDescent="0.25">
      <c r="I1780" s="31">
        <v>0</v>
      </c>
      <c r="J1780" s="121">
        <f t="shared" si="298"/>
        <v>0</v>
      </c>
      <c r="K1780" s="122" t="e">
        <f>MAX(0,($F1780-0+PV(a!$E$8/12,2*$U1780*a!$E$9,$W1780,0,1)))</f>
        <v>#N/A</v>
      </c>
      <c r="L1780" s="122" t="e">
        <f t="shared" si="295"/>
        <v>#N/A</v>
      </c>
      <c r="M1780" s="114" t="e">
        <f t="shared" si="296"/>
        <v>#N/A</v>
      </c>
      <c r="N1780" s="122" t="e">
        <f>-1*PMT(a!$E$8/12,2*$U1780*a!$E$9,$F1780-a!$E$4-$I1780,0,1)</f>
        <v>#N/A</v>
      </c>
      <c r="O1780" s="123" t="e">
        <f>-1*PMT(a!$E$8/12,2*$U1780*a!$E$9,$F1780-a!$E$4-$J1780,0,1)</f>
        <v>#N/A</v>
      </c>
      <c r="P1780" s="123" t="e">
        <f t="shared" si="289"/>
        <v>#N/A</v>
      </c>
      <c r="Q1780" s="123" t="e">
        <f t="shared" si="290"/>
        <v>#N/A</v>
      </c>
      <c r="R1780" s="114" t="e">
        <f>IF($M1780&lt;$I1780,"Error",IF(AND($K1780&gt;$J1780,$M1780&gt;$K1780),"Error",IF(AND($K1780&lt;$J1780,$M1780&gt;$J1780),"Error",-1*PMT(a!$E$8/12,2*$U1780*a!$E$9,$F1780-$M1780-a!$E$4,0,1))))</f>
        <v>#N/A</v>
      </c>
      <c r="S1780" s="32">
        <f t="shared" si="291"/>
        <v>1</v>
      </c>
      <c r="T1780" s="33" t="e">
        <f t="shared" si="292"/>
        <v>#N/A</v>
      </c>
      <c r="U1780" s="33" t="e">
        <f t="shared" si="297"/>
        <v>#N/A</v>
      </c>
      <c r="V1780" s="33" t="e">
        <f t="shared" si="293"/>
        <v>#N/A</v>
      </c>
      <c r="W1780" s="124">
        <f t="shared" si="294"/>
        <v>0</v>
      </c>
    </row>
    <row r="1781" spans="9:23" x14ac:dyDescent="0.25">
      <c r="I1781" s="31">
        <v>0</v>
      </c>
      <c r="J1781" s="121">
        <f t="shared" si="298"/>
        <v>0</v>
      </c>
      <c r="K1781" s="122" t="e">
        <f>MAX(0,($F1781-0+PV(a!$E$8/12,2*$U1781*a!$E$9,$W1781,0,1)))</f>
        <v>#N/A</v>
      </c>
      <c r="L1781" s="122" t="e">
        <f t="shared" si="295"/>
        <v>#N/A</v>
      </c>
      <c r="M1781" s="114" t="e">
        <f t="shared" si="296"/>
        <v>#N/A</v>
      </c>
      <c r="N1781" s="122" t="e">
        <f>-1*PMT(a!$E$8/12,2*$U1781*a!$E$9,$F1781-a!$E$4-$I1781,0,1)</f>
        <v>#N/A</v>
      </c>
      <c r="O1781" s="123" t="e">
        <f>-1*PMT(a!$E$8/12,2*$U1781*a!$E$9,$F1781-a!$E$4-$J1781,0,1)</f>
        <v>#N/A</v>
      </c>
      <c r="P1781" s="123" t="e">
        <f t="shared" si="289"/>
        <v>#N/A</v>
      </c>
      <c r="Q1781" s="123" t="e">
        <f t="shared" si="290"/>
        <v>#N/A</v>
      </c>
      <c r="R1781" s="114" t="e">
        <f>IF($M1781&lt;$I1781,"Error",IF(AND($K1781&gt;$J1781,$M1781&gt;$K1781),"Error",IF(AND($K1781&lt;$J1781,$M1781&gt;$J1781),"Error",-1*PMT(a!$E$8/12,2*$U1781*a!$E$9,$F1781-$M1781-a!$E$4,0,1))))</f>
        <v>#N/A</v>
      </c>
      <c r="S1781" s="32">
        <f t="shared" si="291"/>
        <v>1</v>
      </c>
      <c r="T1781" s="33" t="e">
        <f t="shared" si="292"/>
        <v>#N/A</v>
      </c>
      <c r="U1781" s="33" t="e">
        <f t="shared" si="297"/>
        <v>#N/A</v>
      </c>
      <c r="V1781" s="33" t="e">
        <f t="shared" si="293"/>
        <v>#N/A</v>
      </c>
      <c r="W1781" s="124">
        <f t="shared" si="294"/>
        <v>0</v>
      </c>
    </row>
    <row r="1782" spans="9:23" x14ac:dyDescent="0.25">
      <c r="I1782" s="31">
        <v>0</v>
      </c>
      <c r="J1782" s="121">
        <f t="shared" si="298"/>
        <v>0</v>
      </c>
      <c r="K1782" s="122" t="e">
        <f>MAX(0,($F1782-0+PV(a!$E$8/12,2*$U1782*a!$E$9,$W1782,0,1)))</f>
        <v>#N/A</v>
      </c>
      <c r="L1782" s="122" t="e">
        <f t="shared" si="295"/>
        <v>#N/A</v>
      </c>
      <c r="M1782" s="114" t="e">
        <f t="shared" si="296"/>
        <v>#N/A</v>
      </c>
      <c r="N1782" s="122" t="e">
        <f>-1*PMT(a!$E$8/12,2*$U1782*a!$E$9,$F1782-a!$E$4-$I1782,0,1)</f>
        <v>#N/A</v>
      </c>
      <c r="O1782" s="123" t="e">
        <f>-1*PMT(a!$E$8/12,2*$U1782*a!$E$9,$F1782-a!$E$4-$J1782,0,1)</f>
        <v>#N/A</v>
      </c>
      <c r="P1782" s="123" t="e">
        <f t="shared" si="289"/>
        <v>#N/A</v>
      </c>
      <c r="Q1782" s="123" t="e">
        <f t="shared" si="290"/>
        <v>#N/A</v>
      </c>
      <c r="R1782" s="114" t="e">
        <f>IF($M1782&lt;$I1782,"Error",IF(AND($K1782&gt;$J1782,$M1782&gt;$K1782),"Error",IF(AND($K1782&lt;$J1782,$M1782&gt;$J1782),"Error",-1*PMT(a!$E$8/12,2*$U1782*a!$E$9,$F1782-$M1782-a!$E$4,0,1))))</f>
        <v>#N/A</v>
      </c>
      <c r="S1782" s="32">
        <f t="shared" si="291"/>
        <v>1</v>
      </c>
      <c r="T1782" s="33" t="e">
        <f t="shared" si="292"/>
        <v>#N/A</v>
      </c>
      <c r="U1782" s="33" t="e">
        <f t="shared" si="297"/>
        <v>#N/A</v>
      </c>
      <c r="V1782" s="33" t="e">
        <f t="shared" si="293"/>
        <v>#N/A</v>
      </c>
      <c r="W1782" s="124">
        <f t="shared" si="294"/>
        <v>0</v>
      </c>
    </row>
    <row r="1783" spans="9:23" x14ac:dyDescent="0.25">
      <c r="I1783" s="31">
        <v>0</v>
      </c>
      <c r="J1783" s="121">
        <f t="shared" si="298"/>
        <v>0</v>
      </c>
      <c r="K1783" s="122" t="e">
        <f>MAX(0,($F1783-0+PV(a!$E$8/12,2*$U1783*a!$E$9,$W1783,0,1)))</f>
        <v>#N/A</v>
      </c>
      <c r="L1783" s="122" t="e">
        <f t="shared" si="295"/>
        <v>#N/A</v>
      </c>
      <c r="M1783" s="114" t="e">
        <f t="shared" si="296"/>
        <v>#N/A</v>
      </c>
      <c r="N1783" s="122" t="e">
        <f>-1*PMT(a!$E$8/12,2*$U1783*a!$E$9,$F1783-a!$E$4-$I1783,0,1)</f>
        <v>#N/A</v>
      </c>
      <c r="O1783" s="123" t="e">
        <f>-1*PMT(a!$E$8/12,2*$U1783*a!$E$9,$F1783-a!$E$4-$J1783,0,1)</f>
        <v>#N/A</v>
      </c>
      <c r="P1783" s="123" t="e">
        <f t="shared" ref="P1783:P1846" si="299">IF(K1783=0,N1783,W1783)</f>
        <v>#N/A</v>
      </c>
      <c r="Q1783" s="123" t="e">
        <f t="shared" ref="Q1783:Q1846" si="300">IF(K1783=L1783,P1783,R1783)</f>
        <v>#N/A</v>
      </c>
      <c r="R1783" s="114" t="e">
        <f>IF($M1783&lt;$I1783,"Error",IF(AND($K1783&gt;$J1783,$M1783&gt;$K1783),"Error",IF(AND($K1783&lt;$J1783,$M1783&gt;$J1783),"Error",-1*PMT(a!$E$8/12,2*$U1783*a!$E$9,$F1783-$M1783-a!$E$4,0,1))))</f>
        <v>#N/A</v>
      </c>
      <c r="S1783" s="32">
        <f t="shared" ref="S1783:S1846" si="301">IF(E1783="F",0,1)</f>
        <v>1</v>
      </c>
      <c r="T1783" s="33" t="e">
        <f t="shared" ref="T1783:T1846" si="302">IF($S1783=1,VLOOKUP(H1783,M,11,FALSE),VLOOKUP(H1783,F,11,FALSE))</f>
        <v>#N/A</v>
      </c>
      <c r="U1783" s="33" t="e">
        <f t="shared" si="297"/>
        <v>#N/A</v>
      </c>
      <c r="V1783" s="33" t="e">
        <f t="shared" ref="V1783:V1846" si="303">+U1783*2</f>
        <v>#N/A</v>
      </c>
      <c r="W1783" s="124">
        <f t="shared" ref="W1783:W1846" si="304">+G1783/12*0.5</f>
        <v>0</v>
      </c>
    </row>
    <row r="1784" spans="9:23" x14ac:dyDescent="0.25">
      <c r="I1784" s="31">
        <v>0</v>
      </c>
      <c r="J1784" s="121">
        <f t="shared" si="298"/>
        <v>0</v>
      </c>
      <c r="K1784" s="122" t="e">
        <f>MAX(0,($F1784-0+PV(a!$E$8/12,2*$U1784*a!$E$9,$W1784,0,1)))</f>
        <v>#N/A</v>
      </c>
      <c r="L1784" s="122" t="e">
        <f t="shared" si="295"/>
        <v>#N/A</v>
      </c>
      <c r="M1784" s="114" t="e">
        <f t="shared" si="296"/>
        <v>#N/A</v>
      </c>
      <c r="N1784" s="122" t="e">
        <f>-1*PMT(a!$E$8/12,2*$U1784*a!$E$9,$F1784-a!$E$4-$I1784,0,1)</f>
        <v>#N/A</v>
      </c>
      <c r="O1784" s="123" t="e">
        <f>-1*PMT(a!$E$8/12,2*$U1784*a!$E$9,$F1784-a!$E$4-$J1784,0,1)</f>
        <v>#N/A</v>
      </c>
      <c r="P1784" s="123" t="e">
        <f t="shared" si="299"/>
        <v>#N/A</v>
      </c>
      <c r="Q1784" s="123" t="e">
        <f t="shared" si="300"/>
        <v>#N/A</v>
      </c>
      <c r="R1784" s="114" t="e">
        <f>IF($M1784&lt;$I1784,"Error",IF(AND($K1784&gt;$J1784,$M1784&gt;$K1784),"Error",IF(AND($K1784&lt;$J1784,$M1784&gt;$J1784),"Error",-1*PMT(a!$E$8/12,2*$U1784*a!$E$9,$F1784-$M1784-a!$E$4,0,1))))</f>
        <v>#N/A</v>
      </c>
      <c r="S1784" s="32">
        <f t="shared" si="301"/>
        <v>1</v>
      </c>
      <c r="T1784" s="33" t="e">
        <f t="shared" si="302"/>
        <v>#N/A</v>
      </c>
      <c r="U1784" s="33" t="e">
        <f t="shared" si="297"/>
        <v>#N/A</v>
      </c>
      <c r="V1784" s="33" t="e">
        <f t="shared" si="303"/>
        <v>#N/A</v>
      </c>
      <c r="W1784" s="124">
        <f t="shared" si="304"/>
        <v>0</v>
      </c>
    </row>
    <row r="1785" spans="9:23" x14ac:dyDescent="0.25">
      <c r="I1785" s="31">
        <v>0</v>
      </c>
      <c r="J1785" s="121">
        <f t="shared" si="298"/>
        <v>0</v>
      </c>
      <c r="K1785" s="122" t="e">
        <f>MAX(0,($F1785-0+PV(a!$E$8/12,2*$U1785*a!$E$9,$W1785,0,1)))</f>
        <v>#N/A</v>
      </c>
      <c r="L1785" s="122" t="e">
        <f t="shared" si="295"/>
        <v>#N/A</v>
      </c>
      <c r="M1785" s="114" t="e">
        <f t="shared" si="296"/>
        <v>#N/A</v>
      </c>
      <c r="N1785" s="122" t="e">
        <f>-1*PMT(a!$E$8/12,2*$U1785*a!$E$9,$F1785-a!$E$4-$I1785,0,1)</f>
        <v>#N/A</v>
      </c>
      <c r="O1785" s="123" t="e">
        <f>-1*PMT(a!$E$8/12,2*$U1785*a!$E$9,$F1785-a!$E$4-$J1785,0,1)</f>
        <v>#N/A</v>
      </c>
      <c r="P1785" s="123" t="e">
        <f t="shared" si="299"/>
        <v>#N/A</v>
      </c>
      <c r="Q1785" s="123" t="e">
        <f t="shared" si="300"/>
        <v>#N/A</v>
      </c>
      <c r="R1785" s="114" t="e">
        <f>IF($M1785&lt;$I1785,"Error",IF(AND($K1785&gt;$J1785,$M1785&gt;$K1785),"Error",IF(AND($K1785&lt;$J1785,$M1785&gt;$J1785),"Error",-1*PMT(a!$E$8/12,2*$U1785*a!$E$9,$F1785-$M1785-a!$E$4,0,1))))</f>
        <v>#N/A</v>
      </c>
      <c r="S1785" s="32">
        <f t="shared" si="301"/>
        <v>1</v>
      </c>
      <c r="T1785" s="33" t="e">
        <f t="shared" si="302"/>
        <v>#N/A</v>
      </c>
      <c r="U1785" s="33" t="e">
        <f t="shared" si="297"/>
        <v>#N/A</v>
      </c>
      <c r="V1785" s="33" t="e">
        <f t="shared" si="303"/>
        <v>#N/A</v>
      </c>
      <c r="W1785" s="124">
        <f t="shared" si="304"/>
        <v>0</v>
      </c>
    </row>
    <row r="1786" spans="9:23" x14ac:dyDescent="0.25">
      <c r="I1786" s="31">
        <v>0</v>
      </c>
      <c r="J1786" s="121">
        <f t="shared" si="298"/>
        <v>0</v>
      </c>
      <c r="K1786" s="122" t="e">
        <f>MAX(0,($F1786-0+PV(a!$E$8/12,2*$U1786*a!$E$9,$W1786,0,1)))</f>
        <v>#N/A</v>
      </c>
      <c r="L1786" s="122" t="e">
        <f t="shared" si="295"/>
        <v>#N/A</v>
      </c>
      <c r="M1786" s="114" t="e">
        <f t="shared" si="296"/>
        <v>#N/A</v>
      </c>
      <c r="N1786" s="122" t="e">
        <f>-1*PMT(a!$E$8/12,2*$U1786*a!$E$9,$F1786-a!$E$4-$I1786,0,1)</f>
        <v>#N/A</v>
      </c>
      <c r="O1786" s="123" t="e">
        <f>-1*PMT(a!$E$8/12,2*$U1786*a!$E$9,$F1786-a!$E$4-$J1786,0,1)</f>
        <v>#N/A</v>
      </c>
      <c r="P1786" s="123" t="e">
        <f t="shared" si="299"/>
        <v>#N/A</v>
      </c>
      <c r="Q1786" s="123" t="e">
        <f t="shared" si="300"/>
        <v>#N/A</v>
      </c>
      <c r="R1786" s="114" t="e">
        <f>IF($M1786&lt;$I1786,"Error",IF(AND($K1786&gt;$J1786,$M1786&gt;$K1786),"Error",IF(AND($K1786&lt;$J1786,$M1786&gt;$J1786),"Error",-1*PMT(a!$E$8/12,2*$U1786*a!$E$9,$F1786-$M1786-a!$E$4,0,1))))</f>
        <v>#N/A</v>
      </c>
      <c r="S1786" s="32">
        <f t="shared" si="301"/>
        <v>1</v>
      </c>
      <c r="T1786" s="33" t="e">
        <f t="shared" si="302"/>
        <v>#N/A</v>
      </c>
      <c r="U1786" s="33" t="e">
        <f t="shared" si="297"/>
        <v>#N/A</v>
      </c>
      <c r="V1786" s="33" t="e">
        <f t="shared" si="303"/>
        <v>#N/A</v>
      </c>
      <c r="W1786" s="124">
        <f t="shared" si="304"/>
        <v>0</v>
      </c>
    </row>
    <row r="1787" spans="9:23" x14ac:dyDescent="0.25">
      <c r="I1787" s="31">
        <v>0</v>
      </c>
      <c r="J1787" s="121">
        <f t="shared" si="298"/>
        <v>0</v>
      </c>
      <c r="K1787" s="122" t="e">
        <f>MAX(0,($F1787-0+PV(a!$E$8/12,2*$U1787*a!$E$9,$W1787,0,1)))</f>
        <v>#N/A</v>
      </c>
      <c r="L1787" s="122" t="e">
        <f t="shared" si="295"/>
        <v>#N/A</v>
      </c>
      <c r="M1787" s="114" t="e">
        <f t="shared" si="296"/>
        <v>#N/A</v>
      </c>
      <c r="N1787" s="122" t="e">
        <f>-1*PMT(a!$E$8/12,2*$U1787*a!$E$9,$F1787-a!$E$4-$I1787,0,1)</f>
        <v>#N/A</v>
      </c>
      <c r="O1787" s="123" t="e">
        <f>-1*PMT(a!$E$8/12,2*$U1787*a!$E$9,$F1787-a!$E$4-$J1787,0,1)</f>
        <v>#N/A</v>
      </c>
      <c r="P1787" s="123" t="e">
        <f t="shared" si="299"/>
        <v>#N/A</v>
      </c>
      <c r="Q1787" s="123" t="e">
        <f t="shared" si="300"/>
        <v>#N/A</v>
      </c>
      <c r="R1787" s="114" t="e">
        <f>IF($M1787&lt;$I1787,"Error",IF(AND($K1787&gt;$J1787,$M1787&gt;$K1787),"Error",IF(AND($K1787&lt;$J1787,$M1787&gt;$J1787),"Error",-1*PMT(a!$E$8/12,2*$U1787*a!$E$9,$F1787-$M1787-a!$E$4,0,1))))</f>
        <v>#N/A</v>
      </c>
      <c r="S1787" s="32">
        <f t="shared" si="301"/>
        <v>1</v>
      </c>
      <c r="T1787" s="33" t="e">
        <f t="shared" si="302"/>
        <v>#N/A</v>
      </c>
      <c r="U1787" s="33" t="e">
        <f t="shared" si="297"/>
        <v>#N/A</v>
      </c>
      <c r="V1787" s="33" t="e">
        <f t="shared" si="303"/>
        <v>#N/A</v>
      </c>
      <c r="W1787" s="124">
        <f t="shared" si="304"/>
        <v>0</v>
      </c>
    </row>
    <row r="1788" spans="9:23" x14ac:dyDescent="0.25">
      <c r="I1788" s="31">
        <v>0</v>
      </c>
      <c r="J1788" s="121">
        <f t="shared" si="298"/>
        <v>0</v>
      </c>
      <c r="K1788" s="122" t="e">
        <f>MAX(0,($F1788-0+PV(a!$E$8/12,2*$U1788*a!$E$9,$W1788,0,1)))</f>
        <v>#N/A</v>
      </c>
      <c r="L1788" s="122" t="e">
        <f t="shared" si="295"/>
        <v>#N/A</v>
      </c>
      <c r="M1788" s="114" t="e">
        <f t="shared" si="296"/>
        <v>#N/A</v>
      </c>
      <c r="N1788" s="122" t="e">
        <f>-1*PMT(a!$E$8/12,2*$U1788*a!$E$9,$F1788-a!$E$4-$I1788,0,1)</f>
        <v>#N/A</v>
      </c>
      <c r="O1788" s="123" t="e">
        <f>-1*PMT(a!$E$8/12,2*$U1788*a!$E$9,$F1788-a!$E$4-$J1788,0,1)</f>
        <v>#N/A</v>
      </c>
      <c r="P1788" s="123" t="e">
        <f t="shared" si="299"/>
        <v>#N/A</v>
      </c>
      <c r="Q1788" s="123" t="e">
        <f t="shared" si="300"/>
        <v>#N/A</v>
      </c>
      <c r="R1788" s="114" t="e">
        <f>IF($M1788&lt;$I1788,"Error",IF(AND($K1788&gt;$J1788,$M1788&gt;$K1788),"Error",IF(AND($K1788&lt;$J1788,$M1788&gt;$J1788),"Error",-1*PMT(a!$E$8/12,2*$U1788*a!$E$9,$F1788-$M1788-a!$E$4,0,1))))</f>
        <v>#N/A</v>
      </c>
      <c r="S1788" s="32">
        <f t="shared" si="301"/>
        <v>1</v>
      </c>
      <c r="T1788" s="33" t="e">
        <f t="shared" si="302"/>
        <v>#N/A</v>
      </c>
      <c r="U1788" s="33" t="e">
        <f t="shared" si="297"/>
        <v>#N/A</v>
      </c>
      <c r="V1788" s="33" t="e">
        <f t="shared" si="303"/>
        <v>#N/A</v>
      </c>
      <c r="W1788" s="124">
        <f t="shared" si="304"/>
        <v>0</v>
      </c>
    </row>
    <row r="1789" spans="9:23" x14ac:dyDescent="0.25">
      <c r="I1789" s="31">
        <v>0</v>
      </c>
      <c r="J1789" s="121">
        <f t="shared" si="298"/>
        <v>0</v>
      </c>
      <c r="K1789" s="122" t="e">
        <f>MAX(0,($F1789-0+PV(a!$E$8/12,2*$U1789*a!$E$9,$W1789,0,1)))</f>
        <v>#N/A</v>
      </c>
      <c r="L1789" s="122" t="e">
        <f t="shared" si="295"/>
        <v>#N/A</v>
      </c>
      <c r="M1789" s="114" t="e">
        <f t="shared" si="296"/>
        <v>#N/A</v>
      </c>
      <c r="N1789" s="122" t="e">
        <f>-1*PMT(a!$E$8/12,2*$U1789*a!$E$9,$F1789-a!$E$4-$I1789,0,1)</f>
        <v>#N/A</v>
      </c>
      <c r="O1789" s="123" t="e">
        <f>-1*PMT(a!$E$8/12,2*$U1789*a!$E$9,$F1789-a!$E$4-$J1789,0,1)</f>
        <v>#N/A</v>
      </c>
      <c r="P1789" s="123" t="e">
        <f t="shared" si="299"/>
        <v>#N/A</v>
      </c>
      <c r="Q1789" s="123" t="e">
        <f t="shared" si="300"/>
        <v>#N/A</v>
      </c>
      <c r="R1789" s="114" t="e">
        <f>IF($M1789&lt;$I1789,"Error",IF(AND($K1789&gt;$J1789,$M1789&gt;$K1789),"Error",IF(AND($K1789&lt;$J1789,$M1789&gt;$J1789),"Error",-1*PMT(a!$E$8/12,2*$U1789*a!$E$9,$F1789-$M1789-a!$E$4,0,1))))</f>
        <v>#N/A</v>
      </c>
      <c r="S1789" s="32">
        <f t="shared" si="301"/>
        <v>1</v>
      </c>
      <c r="T1789" s="33" t="e">
        <f t="shared" si="302"/>
        <v>#N/A</v>
      </c>
      <c r="U1789" s="33" t="e">
        <f t="shared" si="297"/>
        <v>#N/A</v>
      </c>
      <c r="V1789" s="33" t="e">
        <f t="shared" si="303"/>
        <v>#N/A</v>
      </c>
      <c r="W1789" s="124">
        <f t="shared" si="304"/>
        <v>0</v>
      </c>
    </row>
    <row r="1790" spans="9:23" x14ac:dyDescent="0.25">
      <c r="I1790" s="31">
        <v>0</v>
      </c>
      <c r="J1790" s="121">
        <f t="shared" si="298"/>
        <v>0</v>
      </c>
      <c r="K1790" s="122" t="e">
        <f>MAX(0,($F1790-0+PV(a!$E$8/12,2*$U1790*a!$E$9,$W1790,0,1)))</f>
        <v>#N/A</v>
      </c>
      <c r="L1790" s="122" t="e">
        <f t="shared" si="295"/>
        <v>#N/A</v>
      </c>
      <c r="M1790" s="114" t="e">
        <f t="shared" si="296"/>
        <v>#N/A</v>
      </c>
      <c r="N1790" s="122" t="e">
        <f>-1*PMT(a!$E$8/12,2*$U1790*a!$E$9,$F1790-a!$E$4-$I1790,0,1)</f>
        <v>#N/A</v>
      </c>
      <c r="O1790" s="123" t="e">
        <f>-1*PMT(a!$E$8/12,2*$U1790*a!$E$9,$F1790-a!$E$4-$J1790,0,1)</f>
        <v>#N/A</v>
      </c>
      <c r="P1790" s="123" t="e">
        <f t="shared" si="299"/>
        <v>#N/A</v>
      </c>
      <c r="Q1790" s="123" t="e">
        <f t="shared" si="300"/>
        <v>#N/A</v>
      </c>
      <c r="R1790" s="114" t="e">
        <f>IF($M1790&lt;$I1790,"Error",IF(AND($K1790&gt;$J1790,$M1790&gt;$K1790),"Error",IF(AND($K1790&lt;$J1790,$M1790&gt;$J1790),"Error",-1*PMT(a!$E$8/12,2*$U1790*a!$E$9,$F1790-$M1790-a!$E$4,0,1))))</f>
        <v>#N/A</v>
      </c>
      <c r="S1790" s="32">
        <f t="shared" si="301"/>
        <v>1</v>
      </c>
      <c r="T1790" s="33" t="e">
        <f t="shared" si="302"/>
        <v>#N/A</v>
      </c>
      <c r="U1790" s="33" t="e">
        <f t="shared" si="297"/>
        <v>#N/A</v>
      </c>
      <c r="V1790" s="33" t="e">
        <f t="shared" si="303"/>
        <v>#N/A</v>
      </c>
      <c r="W1790" s="124">
        <f t="shared" si="304"/>
        <v>0</v>
      </c>
    </row>
    <row r="1791" spans="9:23" x14ac:dyDescent="0.25">
      <c r="I1791" s="31">
        <v>0</v>
      </c>
      <c r="J1791" s="121">
        <f t="shared" si="298"/>
        <v>0</v>
      </c>
      <c r="K1791" s="122" t="e">
        <f>MAX(0,($F1791-0+PV(a!$E$8/12,2*$U1791*a!$E$9,$W1791,0,1)))</f>
        <v>#N/A</v>
      </c>
      <c r="L1791" s="122" t="e">
        <f t="shared" si="295"/>
        <v>#N/A</v>
      </c>
      <c r="M1791" s="114" t="e">
        <f t="shared" si="296"/>
        <v>#N/A</v>
      </c>
      <c r="N1791" s="122" t="e">
        <f>-1*PMT(a!$E$8/12,2*$U1791*a!$E$9,$F1791-a!$E$4-$I1791,0,1)</f>
        <v>#N/A</v>
      </c>
      <c r="O1791" s="123" t="e">
        <f>-1*PMT(a!$E$8/12,2*$U1791*a!$E$9,$F1791-a!$E$4-$J1791,0,1)</f>
        <v>#N/A</v>
      </c>
      <c r="P1791" s="123" t="e">
        <f t="shared" si="299"/>
        <v>#N/A</v>
      </c>
      <c r="Q1791" s="123" t="e">
        <f t="shared" si="300"/>
        <v>#N/A</v>
      </c>
      <c r="R1791" s="114" t="e">
        <f>IF($M1791&lt;$I1791,"Error",IF(AND($K1791&gt;$J1791,$M1791&gt;$K1791),"Error",IF(AND($K1791&lt;$J1791,$M1791&gt;$J1791),"Error",-1*PMT(a!$E$8/12,2*$U1791*a!$E$9,$F1791-$M1791-a!$E$4,0,1))))</f>
        <v>#N/A</v>
      </c>
      <c r="S1791" s="32">
        <f t="shared" si="301"/>
        <v>1</v>
      </c>
      <c r="T1791" s="33" t="e">
        <f t="shared" si="302"/>
        <v>#N/A</v>
      </c>
      <c r="U1791" s="33" t="e">
        <f t="shared" si="297"/>
        <v>#N/A</v>
      </c>
      <c r="V1791" s="33" t="e">
        <f t="shared" si="303"/>
        <v>#N/A</v>
      </c>
      <c r="W1791" s="124">
        <f t="shared" si="304"/>
        <v>0</v>
      </c>
    </row>
    <row r="1792" spans="9:23" x14ac:dyDescent="0.25">
      <c r="I1792" s="31">
        <v>0</v>
      </c>
      <c r="J1792" s="121">
        <f t="shared" si="298"/>
        <v>0</v>
      </c>
      <c r="K1792" s="122" t="e">
        <f>MAX(0,($F1792-0+PV(a!$E$8/12,2*$U1792*a!$E$9,$W1792,0,1)))</f>
        <v>#N/A</v>
      </c>
      <c r="L1792" s="122" t="e">
        <f t="shared" si="295"/>
        <v>#N/A</v>
      </c>
      <c r="M1792" s="114" t="e">
        <f t="shared" si="296"/>
        <v>#N/A</v>
      </c>
      <c r="N1792" s="122" t="e">
        <f>-1*PMT(a!$E$8/12,2*$U1792*a!$E$9,$F1792-a!$E$4-$I1792,0,1)</f>
        <v>#N/A</v>
      </c>
      <c r="O1792" s="123" t="e">
        <f>-1*PMT(a!$E$8/12,2*$U1792*a!$E$9,$F1792-a!$E$4-$J1792,0,1)</f>
        <v>#N/A</v>
      </c>
      <c r="P1792" s="123" t="e">
        <f t="shared" si="299"/>
        <v>#N/A</v>
      </c>
      <c r="Q1792" s="123" t="e">
        <f t="shared" si="300"/>
        <v>#N/A</v>
      </c>
      <c r="R1792" s="114" t="e">
        <f>IF($M1792&lt;$I1792,"Error",IF(AND($K1792&gt;$J1792,$M1792&gt;$K1792),"Error",IF(AND($K1792&lt;$J1792,$M1792&gt;$J1792),"Error",-1*PMT(a!$E$8/12,2*$U1792*a!$E$9,$F1792-$M1792-a!$E$4,0,1))))</f>
        <v>#N/A</v>
      </c>
      <c r="S1792" s="32">
        <f t="shared" si="301"/>
        <v>1</v>
      </c>
      <c r="T1792" s="33" t="e">
        <f t="shared" si="302"/>
        <v>#N/A</v>
      </c>
      <c r="U1792" s="33" t="e">
        <f t="shared" si="297"/>
        <v>#N/A</v>
      </c>
      <c r="V1792" s="33" t="e">
        <f t="shared" si="303"/>
        <v>#N/A</v>
      </c>
      <c r="W1792" s="124">
        <f t="shared" si="304"/>
        <v>0</v>
      </c>
    </row>
    <row r="1793" spans="9:23" x14ac:dyDescent="0.25">
      <c r="I1793" s="31">
        <v>0</v>
      </c>
      <c r="J1793" s="121">
        <f t="shared" si="298"/>
        <v>0</v>
      </c>
      <c r="K1793" s="122" t="e">
        <f>MAX(0,($F1793-0+PV(a!$E$8/12,2*$U1793*a!$E$9,$W1793,0,1)))</f>
        <v>#N/A</v>
      </c>
      <c r="L1793" s="122" t="e">
        <f t="shared" si="295"/>
        <v>#N/A</v>
      </c>
      <c r="M1793" s="114" t="e">
        <f t="shared" si="296"/>
        <v>#N/A</v>
      </c>
      <c r="N1793" s="122" t="e">
        <f>-1*PMT(a!$E$8/12,2*$U1793*a!$E$9,$F1793-a!$E$4-$I1793,0,1)</f>
        <v>#N/A</v>
      </c>
      <c r="O1793" s="123" t="e">
        <f>-1*PMT(a!$E$8/12,2*$U1793*a!$E$9,$F1793-a!$E$4-$J1793,0,1)</f>
        <v>#N/A</v>
      </c>
      <c r="P1793" s="123" t="e">
        <f t="shared" si="299"/>
        <v>#N/A</v>
      </c>
      <c r="Q1793" s="123" t="e">
        <f t="shared" si="300"/>
        <v>#N/A</v>
      </c>
      <c r="R1793" s="114" t="e">
        <f>IF($M1793&lt;$I1793,"Error",IF(AND($K1793&gt;$J1793,$M1793&gt;$K1793),"Error",IF(AND($K1793&lt;$J1793,$M1793&gt;$J1793),"Error",-1*PMT(a!$E$8/12,2*$U1793*a!$E$9,$F1793-$M1793-a!$E$4,0,1))))</f>
        <v>#N/A</v>
      </c>
      <c r="S1793" s="32">
        <f t="shared" si="301"/>
        <v>1</v>
      </c>
      <c r="T1793" s="33" t="e">
        <f t="shared" si="302"/>
        <v>#N/A</v>
      </c>
      <c r="U1793" s="33" t="e">
        <f t="shared" si="297"/>
        <v>#N/A</v>
      </c>
      <c r="V1793" s="33" t="e">
        <f t="shared" si="303"/>
        <v>#N/A</v>
      </c>
      <c r="W1793" s="124">
        <f t="shared" si="304"/>
        <v>0</v>
      </c>
    </row>
    <row r="1794" spans="9:23" x14ac:dyDescent="0.25">
      <c r="I1794" s="31">
        <v>0</v>
      </c>
      <c r="J1794" s="121">
        <f t="shared" si="298"/>
        <v>0</v>
      </c>
      <c r="K1794" s="122" t="e">
        <f>MAX(0,($F1794-0+PV(a!$E$8/12,2*$U1794*a!$E$9,$W1794,0,1)))</f>
        <v>#N/A</v>
      </c>
      <c r="L1794" s="122" t="e">
        <f t="shared" si="295"/>
        <v>#N/A</v>
      </c>
      <c r="M1794" s="114" t="e">
        <f t="shared" si="296"/>
        <v>#N/A</v>
      </c>
      <c r="N1794" s="122" t="e">
        <f>-1*PMT(a!$E$8/12,2*$U1794*a!$E$9,$F1794-a!$E$4-$I1794,0,1)</f>
        <v>#N/A</v>
      </c>
      <c r="O1794" s="123" t="e">
        <f>-1*PMT(a!$E$8/12,2*$U1794*a!$E$9,$F1794-a!$E$4-$J1794,0,1)</f>
        <v>#N/A</v>
      </c>
      <c r="P1794" s="123" t="e">
        <f t="shared" si="299"/>
        <v>#N/A</v>
      </c>
      <c r="Q1794" s="123" t="e">
        <f t="shared" si="300"/>
        <v>#N/A</v>
      </c>
      <c r="R1794" s="114" t="e">
        <f>IF($M1794&lt;$I1794,"Error",IF(AND($K1794&gt;$J1794,$M1794&gt;$K1794),"Error",IF(AND($K1794&lt;$J1794,$M1794&gt;$J1794),"Error",-1*PMT(a!$E$8/12,2*$U1794*a!$E$9,$F1794-$M1794-a!$E$4,0,1))))</f>
        <v>#N/A</v>
      </c>
      <c r="S1794" s="32">
        <f t="shared" si="301"/>
        <v>1</v>
      </c>
      <c r="T1794" s="33" t="e">
        <f t="shared" si="302"/>
        <v>#N/A</v>
      </c>
      <c r="U1794" s="33" t="e">
        <f t="shared" si="297"/>
        <v>#N/A</v>
      </c>
      <c r="V1794" s="33" t="e">
        <f t="shared" si="303"/>
        <v>#N/A</v>
      </c>
      <c r="W1794" s="124">
        <f t="shared" si="304"/>
        <v>0</v>
      </c>
    </row>
    <row r="1795" spans="9:23" x14ac:dyDescent="0.25">
      <c r="I1795" s="31">
        <v>0</v>
      </c>
      <c r="J1795" s="121">
        <f t="shared" si="298"/>
        <v>0</v>
      </c>
      <c r="K1795" s="122" t="e">
        <f>MAX(0,($F1795-0+PV(a!$E$8/12,2*$U1795*a!$E$9,$W1795,0,1)))</f>
        <v>#N/A</v>
      </c>
      <c r="L1795" s="122" t="e">
        <f t="shared" ref="L1795:L1858" si="305">MAX(IF(K1795&gt;F1795*0.5,F1795*0.5,K1795),J1795)</f>
        <v>#N/A</v>
      </c>
      <c r="M1795" s="114" t="e">
        <f t="shared" ref="M1795:M1858" si="306">IF(OR(K1795&lt;=0,K1795&lt;J1795),J1795,MIN(K1795,F1795*50%))</f>
        <v>#N/A</v>
      </c>
      <c r="N1795" s="122" t="e">
        <f>-1*PMT(a!$E$8/12,2*$U1795*a!$E$9,$F1795-a!$E$4-$I1795,0,1)</f>
        <v>#N/A</v>
      </c>
      <c r="O1795" s="123" t="e">
        <f>-1*PMT(a!$E$8/12,2*$U1795*a!$E$9,$F1795-a!$E$4-$J1795,0,1)</f>
        <v>#N/A</v>
      </c>
      <c r="P1795" s="123" t="e">
        <f t="shared" si="299"/>
        <v>#N/A</v>
      </c>
      <c r="Q1795" s="123" t="e">
        <f t="shared" si="300"/>
        <v>#N/A</v>
      </c>
      <c r="R1795" s="114" t="e">
        <f>IF($M1795&lt;$I1795,"Error",IF(AND($K1795&gt;$J1795,$M1795&gt;$K1795),"Error",IF(AND($K1795&lt;$J1795,$M1795&gt;$J1795),"Error",-1*PMT(a!$E$8/12,2*$U1795*a!$E$9,$F1795-$M1795-a!$E$4,0,1))))</f>
        <v>#N/A</v>
      </c>
      <c r="S1795" s="32">
        <f t="shared" si="301"/>
        <v>1</v>
      </c>
      <c r="T1795" s="33" t="e">
        <f t="shared" si="302"/>
        <v>#N/A</v>
      </c>
      <c r="U1795" s="33" t="e">
        <f t="shared" si="297"/>
        <v>#N/A</v>
      </c>
      <c r="V1795" s="33" t="e">
        <f t="shared" si="303"/>
        <v>#N/A</v>
      </c>
      <c r="W1795" s="124">
        <f t="shared" si="304"/>
        <v>0</v>
      </c>
    </row>
    <row r="1796" spans="9:23" x14ac:dyDescent="0.25">
      <c r="I1796" s="31">
        <v>0</v>
      </c>
      <c r="J1796" s="121">
        <f t="shared" si="298"/>
        <v>0</v>
      </c>
      <c r="K1796" s="122" t="e">
        <f>MAX(0,($F1796-0+PV(a!$E$8/12,2*$U1796*a!$E$9,$W1796,0,1)))</f>
        <v>#N/A</v>
      </c>
      <c r="L1796" s="122" t="e">
        <f t="shared" si="305"/>
        <v>#N/A</v>
      </c>
      <c r="M1796" s="114" t="e">
        <f t="shared" si="306"/>
        <v>#N/A</v>
      </c>
      <c r="N1796" s="122" t="e">
        <f>-1*PMT(a!$E$8/12,2*$U1796*a!$E$9,$F1796-a!$E$4-$I1796,0,1)</f>
        <v>#N/A</v>
      </c>
      <c r="O1796" s="123" t="e">
        <f>-1*PMT(a!$E$8/12,2*$U1796*a!$E$9,$F1796-a!$E$4-$J1796,0,1)</f>
        <v>#N/A</v>
      </c>
      <c r="P1796" s="123" t="e">
        <f t="shared" si="299"/>
        <v>#N/A</v>
      </c>
      <c r="Q1796" s="123" t="e">
        <f t="shared" si="300"/>
        <v>#N/A</v>
      </c>
      <c r="R1796" s="114" t="e">
        <f>IF($M1796&lt;$I1796,"Error",IF(AND($K1796&gt;$J1796,$M1796&gt;$K1796),"Error",IF(AND($K1796&lt;$J1796,$M1796&gt;$J1796),"Error",-1*PMT(a!$E$8/12,2*$U1796*a!$E$9,$F1796-$M1796-a!$E$4,0,1))))</f>
        <v>#N/A</v>
      </c>
      <c r="S1796" s="32">
        <f t="shared" si="301"/>
        <v>1</v>
      </c>
      <c r="T1796" s="33" t="e">
        <f t="shared" si="302"/>
        <v>#N/A</v>
      </c>
      <c r="U1796" s="33" t="e">
        <f t="shared" si="297"/>
        <v>#N/A</v>
      </c>
      <c r="V1796" s="33" t="e">
        <f t="shared" si="303"/>
        <v>#N/A</v>
      </c>
      <c r="W1796" s="124">
        <f t="shared" si="304"/>
        <v>0</v>
      </c>
    </row>
    <row r="1797" spans="9:23" x14ac:dyDescent="0.25">
      <c r="I1797" s="31">
        <v>0</v>
      </c>
      <c r="J1797" s="121">
        <f t="shared" si="298"/>
        <v>0</v>
      </c>
      <c r="K1797" s="122" t="e">
        <f>MAX(0,($F1797-0+PV(a!$E$8/12,2*$U1797*a!$E$9,$W1797,0,1)))</f>
        <v>#N/A</v>
      </c>
      <c r="L1797" s="122" t="e">
        <f t="shared" si="305"/>
        <v>#N/A</v>
      </c>
      <c r="M1797" s="114" t="e">
        <f t="shared" si="306"/>
        <v>#N/A</v>
      </c>
      <c r="N1797" s="122" t="e">
        <f>-1*PMT(a!$E$8/12,2*$U1797*a!$E$9,$F1797-a!$E$4-$I1797,0,1)</f>
        <v>#N/A</v>
      </c>
      <c r="O1797" s="123" t="e">
        <f>-1*PMT(a!$E$8/12,2*$U1797*a!$E$9,$F1797-a!$E$4-$J1797,0,1)</f>
        <v>#N/A</v>
      </c>
      <c r="P1797" s="123" t="e">
        <f t="shared" si="299"/>
        <v>#N/A</v>
      </c>
      <c r="Q1797" s="123" t="e">
        <f t="shared" si="300"/>
        <v>#N/A</v>
      </c>
      <c r="R1797" s="114" t="e">
        <f>IF($M1797&lt;$I1797,"Error",IF(AND($K1797&gt;$J1797,$M1797&gt;$K1797),"Error",IF(AND($K1797&lt;$J1797,$M1797&gt;$J1797),"Error",-1*PMT(a!$E$8/12,2*$U1797*a!$E$9,$F1797-$M1797-a!$E$4,0,1))))</f>
        <v>#N/A</v>
      </c>
      <c r="S1797" s="32">
        <f t="shared" si="301"/>
        <v>1</v>
      </c>
      <c r="T1797" s="33" t="e">
        <f t="shared" si="302"/>
        <v>#N/A</v>
      </c>
      <c r="U1797" s="33" t="e">
        <f t="shared" si="297"/>
        <v>#N/A</v>
      </c>
      <c r="V1797" s="33" t="e">
        <f t="shared" si="303"/>
        <v>#N/A</v>
      </c>
      <c r="W1797" s="124">
        <f t="shared" si="304"/>
        <v>0</v>
      </c>
    </row>
    <row r="1798" spans="9:23" x14ac:dyDescent="0.25">
      <c r="I1798" s="31">
        <v>0</v>
      </c>
      <c r="J1798" s="121">
        <f t="shared" si="298"/>
        <v>0</v>
      </c>
      <c r="K1798" s="122" t="e">
        <f>MAX(0,($F1798-0+PV(a!$E$8/12,2*$U1798*a!$E$9,$W1798,0,1)))</f>
        <v>#N/A</v>
      </c>
      <c r="L1798" s="122" t="e">
        <f t="shared" si="305"/>
        <v>#N/A</v>
      </c>
      <c r="M1798" s="114" t="e">
        <f t="shared" si="306"/>
        <v>#N/A</v>
      </c>
      <c r="N1798" s="122" t="e">
        <f>-1*PMT(a!$E$8/12,2*$U1798*a!$E$9,$F1798-a!$E$4-$I1798,0,1)</f>
        <v>#N/A</v>
      </c>
      <c r="O1798" s="123" t="e">
        <f>-1*PMT(a!$E$8/12,2*$U1798*a!$E$9,$F1798-a!$E$4-$J1798,0,1)</f>
        <v>#N/A</v>
      </c>
      <c r="P1798" s="123" t="e">
        <f t="shared" si="299"/>
        <v>#N/A</v>
      </c>
      <c r="Q1798" s="123" t="e">
        <f t="shared" si="300"/>
        <v>#N/A</v>
      </c>
      <c r="R1798" s="114" t="e">
        <f>IF($M1798&lt;$I1798,"Error",IF(AND($K1798&gt;$J1798,$M1798&gt;$K1798),"Error",IF(AND($K1798&lt;$J1798,$M1798&gt;$J1798),"Error",-1*PMT(a!$E$8/12,2*$U1798*a!$E$9,$F1798-$M1798-a!$E$4,0,1))))</f>
        <v>#N/A</v>
      </c>
      <c r="S1798" s="32">
        <f t="shared" si="301"/>
        <v>1</v>
      </c>
      <c r="T1798" s="33" t="e">
        <f t="shared" si="302"/>
        <v>#N/A</v>
      </c>
      <c r="U1798" s="33" t="e">
        <f t="shared" si="297"/>
        <v>#N/A</v>
      </c>
      <c r="V1798" s="33" t="e">
        <f t="shared" si="303"/>
        <v>#N/A</v>
      </c>
      <c r="W1798" s="124">
        <f t="shared" si="304"/>
        <v>0</v>
      </c>
    </row>
    <row r="1799" spans="9:23" x14ac:dyDescent="0.25">
      <c r="I1799" s="31">
        <v>0</v>
      </c>
      <c r="J1799" s="121">
        <f t="shared" si="298"/>
        <v>0</v>
      </c>
      <c r="K1799" s="122" t="e">
        <f>MAX(0,($F1799-0+PV(a!$E$8/12,2*$U1799*a!$E$9,$W1799,0,1)))</f>
        <v>#N/A</v>
      </c>
      <c r="L1799" s="122" t="e">
        <f t="shared" si="305"/>
        <v>#N/A</v>
      </c>
      <c r="M1799" s="114" t="e">
        <f t="shared" si="306"/>
        <v>#N/A</v>
      </c>
      <c r="N1799" s="122" t="e">
        <f>-1*PMT(a!$E$8/12,2*$U1799*a!$E$9,$F1799-a!$E$4-$I1799,0,1)</f>
        <v>#N/A</v>
      </c>
      <c r="O1799" s="123" t="e">
        <f>-1*PMT(a!$E$8/12,2*$U1799*a!$E$9,$F1799-a!$E$4-$J1799,0,1)</f>
        <v>#N/A</v>
      </c>
      <c r="P1799" s="123" t="e">
        <f t="shared" si="299"/>
        <v>#N/A</v>
      </c>
      <c r="Q1799" s="123" t="e">
        <f t="shared" si="300"/>
        <v>#N/A</v>
      </c>
      <c r="R1799" s="114" t="e">
        <f>IF($M1799&lt;$I1799,"Error",IF(AND($K1799&gt;$J1799,$M1799&gt;$K1799),"Error",IF(AND($K1799&lt;$J1799,$M1799&gt;$J1799),"Error",-1*PMT(a!$E$8/12,2*$U1799*a!$E$9,$F1799-$M1799-a!$E$4,0,1))))</f>
        <v>#N/A</v>
      </c>
      <c r="S1799" s="32">
        <f t="shared" si="301"/>
        <v>1</v>
      </c>
      <c r="T1799" s="33" t="e">
        <f t="shared" si="302"/>
        <v>#N/A</v>
      </c>
      <c r="U1799" s="33" t="e">
        <f t="shared" si="297"/>
        <v>#N/A</v>
      </c>
      <c r="V1799" s="33" t="e">
        <f t="shared" si="303"/>
        <v>#N/A</v>
      </c>
      <c r="W1799" s="124">
        <f t="shared" si="304"/>
        <v>0</v>
      </c>
    </row>
    <row r="1800" spans="9:23" x14ac:dyDescent="0.25">
      <c r="I1800" s="31">
        <v>0</v>
      </c>
      <c r="J1800" s="121">
        <f t="shared" si="298"/>
        <v>0</v>
      </c>
      <c r="K1800" s="122" t="e">
        <f>MAX(0,($F1800-0+PV(a!$E$8/12,2*$U1800*a!$E$9,$W1800,0,1)))</f>
        <v>#N/A</v>
      </c>
      <c r="L1800" s="122" t="e">
        <f t="shared" si="305"/>
        <v>#N/A</v>
      </c>
      <c r="M1800" s="114" t="e">
        <f t="shared" si="306"/>
        <v>#N/A</v>
      </c>
      <c r="N1800" s="122" t="e">
        <f>-1*PMT(a!$E$8/12,2*$U1800*a!$E$9,$F1800-a!$E$4-$I1800,0,1)</f>
        <v>#N/A</v>
      </c>
      <c r="O1800" s="123" t="e">
        <f>-1*PMT(a!$E$8/12,2*$U1800*a!$E$9,$F1800-a!$E$4-$J1800,0,1)</f>
        <v>#N/A</v>
      </c>
      <c r="P1800" s="123" t="e">
        <f t="shared" si="299"/>
        <v>#N/A</v>
      </c>
      <c r="Q1800" s="123" t="e">
        <f t="shared" si="300"/>
        <v>#N/A</v>
      </c>
      <c r="R1800" s="114" t="e">
        <f>IF($M1800&lt;$I1800,"Error",IF(AND($K1800&gt;$J1800,$M1800&gt;$K1800),"Error",IF(AND($K1800&lt;$J1800,$M1800&gt;$J1800),"Error",-1*PMT(a!$E$8/12,2*$U1800*a!$E$9,$F1800-$M1800-a!$E$4,0,1))))</f>
        <v>#N/A</v>
      </c>
      <c r="S1800" s="32">
        <f t="shared" si="301"/>
        <v>1</v>
      </c>
      <c r="T1800" s="33" t="e">
        <f t="shared" si="302"/>
        <v>#N/A</v>
      </c>
      <c r="U1800" s="33" t="e">
        <f t="shared" ref="U1800:U1863" si="307">$T1800-(11/24)</f>
        <v>#N/A</v>
      </c>
      <c r="V1800" s="33" t="e">
        <f t="shared" si="303"/>
        <v>#N/A</v>
      </c>
      <c r="W1800" s="124">
        <f t="shared" si="304"/>
        <v>0</v>
      </c>
    </row>
    <row r="1801" spans="9:23" x14ac:dyDescent="0.25">
      <c r="I1801" s="31">
        <v>0</v>
      </c>
      <c r="J1801" s="121">
        <f t="shared" si="298"/>
        <v>0</v>
      </c>
      <c r="K1801" s="122" t="e">
        <f>MAX(0,($F1801-0+PV(a!$E$8/12,2*$U1801*a!$E$9,$W1801,0,1)))</f>
        <v>#N/A</v>
      </c>
      <c r="L1801" s="122" t="e">
        <f t="shared" si="305"/>
        <v>#N/A</v>
      </c>
      <c r="M1801" s="114" t="e">
        <f t="shared" si="306"/>
        <v>#N/A</v>
      </c>
      <c r="N1801" s="122" t="e">
        <f>-1*PMT(a!$E$8/12,2*$U1801*a!$E$9,$F1801-a!$E$4-$I1801,0,1)</f>
        <v>#N/A</v>
      </c>
      <c r="O1801" s="123" t="e">
        <f>-1*PMT(a!$E$8/12,2*$U1801*a!$E$9,$F1801-a!$E$4-$J1801,0,1)</f>
        <v>#N/A</v>
      </c>
      <c r="P1801" s="123" t="e">
        <f t="shared" si="299"/>
        <v>#N/A</v>
      </c>
      <c r="Q1801" s="123" t="e">
        <f t="shared" si="300"/>
        <v>#N/A</v>
      </c>
      <c r="R1801" s="114" t="e">
        <f>IF($M1801&lt;$I1801,"Error",IF(AND($K1801&gt;$J1801,$M1801&gt;$K1801),"Error",IF(AND($K1801&lt;$J1801,$M1801&gt;$J1801),"Error",-1*PMT(a!$E$8/12,2*$U1801*a!$E$9,$F1801-$M1801-a!$E$4,0,1))))</f>
        <v>#N/A</v>
      </c>
      <c r="S1801" s="32">
        <f t="shared" si="301"/>
        <v>1</v>
      </c>
      <c r="T1801" s="33" t="e">
        <f t="shared" si="302"/>
        <v>#N/A</v>
      </c>
      <c r="U1801" s="33" t="e">
        <f t="shared" si="307"/>
        <v>#N/A</v>
      </c>
      <c r="V1801" s="33" t="e">
        <f t="shared" si="303"/>
        <v>#N/A</v>
      </c>
      <c r="W1801" s="124">
        <f t="shared" si="304"/>
        <v>0</v>
      </c>
    </row>
    <row r="1802" spans="9:23" x14ac:dyDescent="0.25">
      <c r="I1802" s="31">
        <v>0</v>
      </c>
      <c r="J1802" s="121">
        <f t="shared" si="298"/>
        <v>0</v>
      </c>
      <c r="K1802" s="122" t="e">
        <f>MAX(0,($F1802-0+PV(a!$E$8/12,2*$U1802*a!$E$9,$W1802,0,1)))</f>
        <v>#N/A</v>
      </c>
      <c r="L1802" s="122" t="e">
        <f t="shared" si="305"/>
        <v>#N/A</v>
      </c>
      <c r="M1802" s="114" t="e">
        <f t="shared" si="306"/>
        <v>#N/A</v>
      </c>
      <c r="N1802" s="122" t="e">
        <f>-1*PMT(a!$E$8/12,2*$U1802*a!$E$9,$F1802-a!$E$4-$I1802,0,1)</f>
        <v>#N/A</v>
      </c>
      <c r="O1802" s="123" t="e">
        <f>-1*PMT(a!$E$8/12,2*$U1802*a!$E$9,$F1802-a!$E$4-$J1802,0,1)</f>
        <v>#N/A</v>
      </c>
      <c r="P1802" s="123" t="e">
        <f t="shared" si="299"/>
        <v>#N/A</v>
      </c>
      <c r="Q1802" s="123" t="e">
        <f t="shared" si="300"/>
        <v>#N/A</v>
      </c>
      <c r="R1802" s="114" t="e">
        <f>IF($M1802&lt;$I1802,"Error",IF(AND($K1802&gt;$J1802,$M1802&gt;$K1802),"Error",IF(AND($K1802&lt;$J1802,$M1802&gt;$J1802),"Error",-1*PMT(a!$E$8/12,2*$U1802*a!$E$9,$F1802-$M1802-a!$E$4,0,1))))</f>
        <v>#N/A</v>
      </c>
      <c r="S1802" s="32">
        <f t="shared" si="301"/>
        <v>1</v>
      </c>
      <c r="T1802" s="33" t="e">
        <f t="shared" si="302"/>
        <v>#N/A</v>
      </c>
      <c r="U1802" s="33" t="e">
        <f t="shared" si="307"/>
        <v>#N/A</v>
      </c>
      <c r="V1802" s="33" t="e">
        <f t="shared" si="303"/>
        <v>#N/A</v>
      </c>
      <c r="W1802" s="124">
        <f t="shared" si="304"/>
        <v>0</v>
      </c>
    </row>
    <row r="1803" spans="9:23" x14ac:dyDescent="0.25">
      <c r="I1803" s="31">
        <v>0</v>
      </c>
      <c r="J1803" s="121">
        <f t="shared" si="298"/>
        <v>0</v>
      </c>
      <c r="K1803" s="122" t="e">
        <f>MAX(0,($F1803-0+PV(a!$E$8/12,2*$U1803*a!$E$9,$W1803,0,1)))</f>
        <v>#N/A</v>
      </c>
      <c r="L1803" s="122" t="e">
        <f t="shared" si="305"/>
        <v>#N/A</v>
      </c>
      <c r="M1803" s="114" t="e">
        <f t="shared" si="306"/>
        <v>#N/A</v>
      </c>
      <c r="N1803" s="122" t="e">
        <f>-1*PMT(a!$E$8/12,2*$U1803*a!$E$9,$F1803-a!$E$4-$I1803,0,1)</f>
        <v>#N/A</v>
      </c>
      <c r="O1803" s="123" t="e">
        <f>-1*PMT(a!$E$8/12,2*$U1803*a!$E$9,$F1803-a!$E$4-$J1803,0,1)</f>
        <v>#N/A</v>
      </c>
      <c r="P1803" s="123" t="e">
        <f t="shared" si="299"/>
        <v>#N/A</v>
      </c>
      <c r="Q1803" s="123" t="e">
        <f t="shared" si="300"/>
        <v>#N/A</v>
      </c>
      <c r="R1803" s="114" t="e">
        <f>IF($M1803&lt;$I1803,"Error",IF(AND($K1803&gt;$J1803,$M1803&gt;$K1803),"Error",IF(AND($K1803&lt;$J1803,$M1803&gt;$J1803),"Error",-1*PMT(a!$E$8/12,2*$U1803*a!$E$9,$F1803-$M1803-a!$E$4,0,1))))</f>
        <v>#N/A</v>
      </c>
      <c r="S1803" s="32">
        <f t="shared" si="301"/>
        <v>1</v>
      </c>
      <c r="T1803" s="33" t="e">
        <f t="shared" si="302"/>
        <v>#N/A</v>
      </c>
      <c r="U1803" s="33" t="e">
        <f t="shared" si="307"/>
        <v>#N/A</v>
      </c>
      <c r="V1803" s="33" t="e">
        <f t="shared" si="303"/>
        <v>#N/A</v>
      </c>
      <c r="W1803" s="124">
        <f t="shared" si="304"/>
        <v>0</v>
      </c>
    </row>
    <row r="1804" spans="9:23" x14ac:dyDescent="0.25">
      <c r="I1804" s="31">
        <v>0</v>
      </c>
      <c r="J1804" s="121">
        <f t="shared" si="298"/>
        <v>0</v>
      </c>
      <c r="K1804" s="122" t="e">
        <f>MAX(0,($F1804-0+PV(a!$E$8/12,2*$U1804*a!$E$9,$W1804,0,1)))</f>
        <v>#N/A</v>
      </c>
      <c r="L1804" s="122" t="e">
        <f t="shared" si="305"/>
        <v>#N/A</v>
      </c>
      <c r="M1804" s="114" t="e">
        <f t="shared" si="306"/>
        <v>#N/A</v>
      </c>
      <c r="N1804" s="122" t="e">
        <f>-1*PMT(a!$E$8/12,2*$U1804*a!$E$9,$F1804-a!$E$4-$I1804,0,1)</f>
        <v>#N/A</v>
      </c>
      <c r="O1804" s="123" t="e">
        <f>-1*PMT(a!$E$8/12,2*$U1804*a!$E$9,$F1804-a!$E$4-$J1804,0,1)</f>
        <v>#N/A</v>
      </c>
      <c r="P1804" s="123" t="e">
        <f t="shared" si="299"/>
        <v>#N/A</v>
      </c>
      <c r="Q1804" s="123" t="e">
        <f t="shared" si="300"/>
        <v>#N/A</v>
      </c>
      <c r="R1804" s="114" t="e">
        <f>IF($M1804&lt;$I1804,"Error",IF(AND($K1804&gt;$J1804,$M1804&gt;$K1804),"Error",IF(AND($K1804&lt;$J1804,$M1804&gt;$J1804),"Error",-1*PMT(a!$E$8/12,2*$U1804*a!$E$9,$F1804-$M1804-a!$E$4,0,1))))</f>
        <v>#N/A</v>
      </c>
      <c r="S1804" s="32">
        <f t="shared" si="301"/>
        <v>1</v>
      </c>
      <c r="T1804" s="33" t="e">
        <f t="shared" si="302"/>
        <v>#N/A</v>
      </c>
      <c r="U1804" s="33" t="e">
        <f t="shared" si="307"/>
        <v>#N/A</v>
      </c>
      <c r="V1804" s="33" t="e">
        <f t="shared" si="303"/>
        <v>#N/A</v>
      </c>
      <c r="W1804" s="124">
        <f t="shared" si="304"/>
        <v>0</v>
      </c>
    </row>
    <row r="1805" spans="9:23" x14ac:dyDescent="0.25">
      <c r="I1805" s="31">
        <v>0</v>
      </c>
      <c r="J1805" s="121">
        <f t="shared" si="298"/>
        <v>0</v>
      </c>
      <c r="K1805" s="122" t="e">
        <f>MAX(0,($F1805-0+PV(a!$E$8/12,2*$U1805*a!$E$9,$W1805,0,1)))</f>
        <v>#N/A</v>
      </c>
      <c r="L1805" s="122" t="e">
        <f t="shared" si="305"/>
        <v>#N/A</v>
      </c>
      <c r="M1805" s="114" t="e">
        <f t="shared" si="306"/>
        <v>#N/A</v>
      </c>
      <c r="N1805" s="122" t="e">
        <f>-1*PMT(a!$E$8/12,2*$U1805*a!$E$9,$F1805-a!$E$4-$I1805,0,1)</f>
        <v>#N/A</v>
      </c>
      <c r="O1805" s="123" t="e">
        <f>-1*PMT(a!$E$8/12,2*$U1805*a!$E$9,$F1805-a!$E$4-$J1805,0,1)</f>
        <v>#N/A</v>
      </c>
      <c r="P1805" s="123" t="e">
        <f t="shared" si="299"/>
        <v>#N/A</v>
      </c>
      <c r="Q1805" s="123" t="e">
        <f t="shared" si="300"/>
        <v>#N/A</v>
      </c>
      <c r="R1805" s="114" t="e">
        <f>IF($M1805&lt;$I1805,"Error",IF(AND($K1805&gt;$J1805,$M1805&gt;$K1805),"Error",IF(AND($K1805&lt;$J1805,$M1805&gt;$J1805),"Error",-1*PMT(a!$E$8/12,2*$U1805*a!$E$9,$F1805-$M1805-a!$E$4,0,1))))</f>
        <v>#N/A</v>
      </c>
      <c r="S1805" s="32">
        <f t="shared" si="301"/>
        <v>1</v>
      </c>
      <c r="T1805" s="33" t="e">
        <f t="shared" si="302"/>
        <v>#N/A</v>
      </c>
      <c r="U1805" s="33" t="e">
        <f t="shared" si="307"/>
        <v>#N/A</v>
      </c>
      <c r="V1805" s="33" t="e">
        <f t="shared" si="303"/>
        <v>#N/A</v>
      </c>
      <c r="W1805" s="124">
        <f t="shared" si="304"/>
        <v>0</v>
      </c>
    </row>
    <row r="1806" spans="9:23" x14ac:dyDescent="0.25">
      <c r="I1806" s="31">
        <v>0</v>
      </c>
      <c r="J1806" s="121">
        <f t="shared" si="298"/>
        <v>0</v>
      </c>
      <c r="K1806" s="122" t="e">
        <f>MAX(0,($F1806-0+PV(a!$E$8/12,2*$U1806*a!$E$9,$W1806,0,1)))</f>
        <v>#N/A</v>
      </c>
      <c r="L1806" s="122" t="e">
        <f t="shared" si="305"/>
        <v>#N/A</v>
      </c>
      <c r="M1806" s="114" t="e">
        <f t="shared" si="306"/>
        <v>#N/A</v>
      </c>
      <c r="N1806" s="122" t="e">
        <f>-1*PMT(a!$E$8/12,2*$U1806*a!$E$9,$F1806-a!$E$4-$I1806,0,1)</f>
        <v>#N/A</v>
      </c>
      <c r="O1806" s="123" t="e">
        <f>-1*PMT(a!$E$8/12,2*$U1806*a!$E$9,$F1806-a!$E$4-$J1806,0,1)</f>
        <v>#N/A</v>
      </c>
      <c r="P1806" s="123" t="e">
        <f t="shared" si="299"/>
        <v>#N/A</v>
      </c>
      <c r="Q1806" s="123" t="e">
        <f t="shared" si="300"/>
        <v>#N/A</v>
      </c>
      <c r="R1806" s="114" t="e">
        <f>IF($M1806&lt;$I1806,"Error",IF(AND($K1806&gt;$J1806,$M1806&gt;$K1806),"Error",IF(AND($K1806&lt;$J1806,$M1806&gt;$J1806),"Error",-1*PMT(a!$E$8/12,2*$U1806*a!$E$9,$F1806-$M1806-a!$E$4,0,1))))</f>
        <v>#N/A</v>
      </c>
      <c r="S1806" s="32">
        <f t="shared" si="301"/>
        <v>1</v>
      </c>
      <c r="T1806" s="33" t="e">
        <f t="shared" si="302"/>
        <v>#N/A</v>
      </c>
      <c r="U1806" s="33" t="e">
        <f t="shared" si="307"/>
        <v>#N/A</v>
      </c>
      <c r="V1806" s="33" t="e">
        <f t="shared" si="303"/>
        <v>#N/A</v>
      </c>
      <c r="W1806" s="124">
        <f t="shared" si="304"/>
        <v>0</v>
      </c>
    </row>
    <row r="1807" spans="9:23" x14ac:dyDescent="0.25">
      <c r="I1807" s="31">
        <v>0</v>
      </c>
      <c r="J1807" s="121">
        <f t="shared" si="298"/>
        <v>0</v>
      </c>
      <c r="K1807" s="122" t="e">
        <f>MAX(0,($F1807-0+PV(a!$E$8/12,2*$U1807*a!$E$9,$W1807,0,1)))</f>
        <v>#N/A</v>
      </c>
      <c r="L1807" s="122" t="e">
        <f t="shared" si="305"/>
        <v>#N/A</v>
      </c>
      <c r="M1807" s="114" t="e">
        <f t="shared" si="306"/>
        <v>#N/A</v>
      </c>
      <c r="N1807" s="122" t="e">
        <f>-1*PMT(a!$E$8/12,2*$U1807*a!$E$9,$F1807-a!$E$4-$I1807,0,1)</f>
        <v>#N/A</v>
      </c>
      <c r="O1807" s="123" t="e">
        <f>-1*PMT(a!$E$8/12,2*$U1807*a!$E$9,$F1807-a!$E$4-$J1807,0,1)</f>
        <v>#N/A</v>
      </c>
      <c r="P1807" s="123" t="e">
        <f t="shared" si="299"/>
        <v>#N/A</v>
      </c>
      <c r="Q1807" s="123" t="e">
        <f t="shared" si="300"/>
        <v>#N/A</v>
      </c>
      <c r="R1807" s="114" t="e">
        <f>IF($M1807&lt;$I1807,"Error",IF(AND($K1807&gt;$J1807,$M1807&gt;$K1807),"Error",IF(AND($K1807&lt;$J1807,$M1807&gt;$J1807),"Error",-1*PMT(a!$E$8/12,2*$U1807*a!$E$9,$F1807-$M1807-a!$E$4,0,1))))</f>
        <v>#N/A</v>
      </c>
      <c r="S1807" s="32">
        <f t="shared" si="301"/>
        <v>1</v>
      </c>
      <c r="T1807" s="33" t="e">
        <f t="shared" si="302"/>
        <v>#N/A</v>
      </c>
      <c r="U1807" s="33" t="e">
        <f t="shared" si="307"/>
        <v>#N/A</v>
      </c>
      <c r="V1807" s="33" t="e">
        <f t="shared" si="303"/>
        <v>#N/A</v>
      </c>
      <c r="W1807" s="124">
        <f t="shared" si="304"/>
        <v>0</v>
      </c>
    </row>
    <row r="1808" spans="9:23" x14ac:dyDescent="0.25">
      <c r="I1808" s="31">
        <v>0</v>
      </c>
      <c r="J1808" s="121">
        <f t="shared" si="298"/>
        <v>0</v>
      </c>
      <c r="K1808" s="122" t="e">
        <f>MAX(0,($F1808-0+PV(a!$E$8/12,2*$U1808*a!$E$9,$W1808,0,1)))</f>
        <v>#N/A</v>
      </c>
      <c r="L1808" s="122" t="e">
        <f t="shared" si="305"/>
        <v>#N/A</v>
      </c>
      <c r="M1808" s="114" t="e">
        <f t="shared" si="306"/>
        <v>#N/A</v>
      </c>
      <c r="N1808" s="122" t="e">
        <f>-1*PMT(a!$E$8/12,2*$U1808*a!$E$9,$F1808-a!$E$4-$I1808,0,1)</f>
        <v>#N/A</v>
      </c>
      <c r="O1808" s="123" t="e">
        <f>-1*PMT(a!$E$8/12,2*$U1808*a!$E$9,$F1808-a!$E$4-$J1808,0,1)</f>
        <v>#N/A</v>
      </c>
      <c r="P1808" s="123" t="e">
        <f t="shared" si="299"/>
        <v>#N/A</v>
      </c>
      <c r="Q1808" s="123" t="e">
        <f t="shared" si="300"/>
        <v>#N/A</v>
      </c>
      <c r="R1808" s="114" t="e">
        <f>IF($M1808&lt;$I1808,"Error",IF(AND($K1808&gt;$J1808,$M1808&gt;$K1808),"Error",IF(AND($K1808&lt;$J1808,$M1808&gt;$J1808),"Error",-1*PMT(a!$E$8/12,2*$U1808*a!$E$9,$F1808-$M1808-a!$E$4,0,1))))</f>
        <v>#N/A</v>
      </c>
      <c r="S1808" s="32">
        <f t="shared" si="301"/>
        <v>1</v>
      </c>
      <c r="T1808" s="33" t="e">
        <f t="shared" si="302"/>
        <v>#N/A</v>
      </c>
      <c r="U1808" s="33" t="e">
        <f t="shared" si="307"/>
        <v>#N/A</v>
      </c>
      <c r="V1808" s="33" t="e">
        <f t="shared" si="303"/>
        <v>#N/A</v>
      </c>
      <c r="W1808" s="124">
        <f t="shared" si="304"/>
        <v>0</v>
      </c>
    </row>
    <row r="1809" spans="9:23" x14ac:dyDescent="0.25">
      <c r="I1809" s="31">
        <v>0</v>
      </c>
      <c r="J1809" s="121">
        <f t="shared" si="298"/>
        <v>0</v>
      </c>
      <c r="K1809" s="122" t="e">
        <f>MAX(0,($F1809-0+PV(a!$E$8/12,2*$U1809*a!$E$9,$W1809,0,1)))</f>
        <v>#N/A</v>
      </c>
      <c r="L1809" s="122" t="e">
        <f t="shared" si="305"/>
        <v>#N/A</v>
      </c>
      <c r="M1809" s="114" t="e">
        <f t="shared" si="306"/>
        <v>#N/A</v>
      </c>
      <c r="N1809" s="122" t="e">
        <f>-1*PMT(a!$E$8/12,2*$U1809*a!$E$9,$F1809-a!$E$4-$I1809,0,1)</f>
        <v>#N/A</v>
      </c>
      <c r="O1809" s="123" t="e">
        <f>-1*PMT(a!$E$8/12,2*$U1809*a!$E$9,$F1809-a!$E$4-$J1809,0,1)</f>
        <v>#N/A</v>
      </c>
      <c r="P1809" s="123" t="e">
        <f t="shared" si="299"/>
        <v>#N/A</v>
      </c>
      <c r="Q1809" s="123" t="e">
        <f t="shared" si="300"/>
        <v>#N/A</v>
      </c>
      <c r="R1809" s="114" t="e">
        <f>IF($M1809&lt;$I1809,"Error",IF(AND($K1809&gt;$J1809,$M1809&gt;$K1809),"Error",IF(AND($K1809&lt;$J1809,$M1809&gt;$J1809),"Error",-1*PMT(a!$E$8/12,2*$U1809*a!$E$9,$F1809-$M1809-a!$E$4,0,1))))</f>
        <v>#N/A</v>
      </c>
      <c r="S1809" s="32">
        <f t="shared" si="301"/>
        <v>1</v>
      </c>
      <c r="T1809" s="33" t="e">
        <f t="shared" si="302"/>
        <v>#N/A</v>
      </c>
      <c r="U1809" s="33" t="e">
        <f t="shared" si="307"/>
        <v>#N/A</v>
      </c>
      <c r="V1809" s="33" t="e">
        <f t="shared" si="303"/>
        <v>#N/A</v>
      </c>
      <c r="W1809" s="124">
        <f t="shared" si="304"/>
        <v>0</v>
      </c>
    </row>
    <row r="1810" spans="9:23" x14ac:dyDescent="0.25">
      <c r="I1810" s="31">
        <v>0</v>
      </c>
      <c r="J1810" s="121">
        <f t="shared" si="298"/>
        <v>0</v>
      </c>
      <c r="K1810" s="122" t="e">
        <f>MAX(0,($F1810-0+PV(a!$E$8/12,2*$U1810*a!$E$9,$W1810,0,1)))</f>
        <v>#N/A</v>
      </c>
      <c r="L1810" s="122" t="e">
        <f t="shared" si="305"/>
        <v>#N/A</v>
      </c>
      <c r="M1810" s="114" t="e">
        <f t="shared" si="306"/>
        <v>#N/A</v>
      </c>
      <c r="N1810" s="122" t="e">
        <f>-1*PMT(a!$E$8/12,2*$U1810*a!$E$9,$F1810-a!$E$4-$I1810,0,1)</f>
        <v>#N/A</v>
      </c>
      <c r="O1810" s="123" t="e">
        <f>-1*PMT(a!$E$8/12,2*$U1810*a!$E$9,$F1810-a!$E$4-$J1810,0,1)</f>
        <v>#N/A</v>
      </c>
      <c r="P1810" s="123" t="e">
        <f t="shared" si="299"/>
        <v>#N/A</v>
      </c>
      <c r="Q1810" s="123" t="e">
        <f t="shared" si="300"/>
        <v>#N/A</v>
      </c>
      <c r="R1810" s="114" t="e">
        <f>IF($M1810&lt;$I1810,"Error",IF(AND($K1810&gt;$J1810,$M1810&gt;$K1810),"Error",IF(AND($K1810&lt;$J1810,$M1810&gt;$J1810),"Error",-1*PMT(a!$E$8/12,2*$U1810*a!$E$9,$F1810-$M1810-a!$E$4,0,1))))</f>
        <v>#N/A</v>
      </c>
      <c r="S1810" s="32">
        <f t="shared" si="301"/>
        <v>1</v>
      </c>
      <c r="T1810" s="33" t="e">
        <f t="shared" si="302"/>
        <v>#N/A</v>
      </c>
      <c r="U1810" s="33" t="e">
        <f t="shared" si="307"/>
        <v>#N/A</v>
      </c>
      <c r="V1810" s="33" t="e">
        <f t="shared" si="303"/>
        <v>#N/A</v>
      </c>
      <c r="W1810" s="124">
        <f t="shared" si="304"/>
        <v>0</v>
      </c>
    </row>
    <row r="1811" spans="9:23" x14ac:dyDescent="0.25">
      <c r="I1811" s="31">
        <v>0</v>
      </c>
      <c r="J1811" s="121">
        <f t="shared" si="298"/>
        <v>0</v>
      </c>
      <c r="K1811" s="122" t="e">
        <f>MAX(0,($F1811-0+PV(a!$E$8/12,2*$U1811*a!$E$9,$W1811,0,1)))</f>
        <v>#N/A</v>
      </c>
      <c r="L1811" s="122" t="e">
        <f t="shared" si="305"/>
        <v>#N/A</v>
      </c>
      <c r="M1811" s="114" t="e">
        <f t="shared" si="306"/>
        <v>#N/A</v>
      </c>
      <c r="N1811" s="122" t="e">
        <f>-1*PMT(a!$E$8/12,2*$U1811*a!$E$9,$F1811-a!$E$4-$I1811,0,1)</f>
        <v>#N/A</v>
      </c>
      <c r="O1811" s="123" t="e">
        <f>-1*PMT(a!$E$8/12,2*$U1811*a!$E$9,$F1811-a!$E$4-$J1811,0,1)</f>
        <v>#N/A</v>
      </c>
      <c r="P1811" s="123" t="e">
        <f t="shared" si="299"/>
        <v>#N/A</v>
      </c>
      <c r="Q1811" s="123" t="e">
        <f t="shared" si="300"/>
        <v>#N/A</v>
      </c>
      <c r="R1811" s="114" t="e">
        <f>IF($M1811&lt;$I1811,"Error",IF(AND($K1811&gt;$J1811,$M1811&gt;$K1811),"Error",IF(AND($K1811&lt;$J1811,$M1811&gt;$J1811),"Error",-1*PMT(a!$E$8/12,2*$U1811*a!$E$9,$F1811-$M1811-a!$E$4,0,1))))</f>
        <v>#N/A</v>
      </c>
      <c r="S1811" s="32">
        <f t="shared" si="301"/>
        <v>1</v>
      </c>
      <c r="T1811" s="33" t="e">
        <f t="shared" si="302"/>
        <v>#N/A</v>
      </c>
      <c r="U1811" s="33" t="e">
        <f t="shared" si="307"/>
        <v>#N/A</v>
      </c>
      <c r="V1811" s="33" t="e">
        <f t="shared" si="303"/>
        <v>#N/A</v>
      </c>
      <c r="W1811" s="124">
        <f t="shared" si="304"/>
        <v>0</v>
      </c>
    </row>
    <row r="1812" spans="9:23" x14ac:dyDescent="0.25">
      <c r="I1812" s="31">
        <v>0</v>
      </c>
      <c r="J1812" s="121">
        <f t="shared" si="298"/>
        <v>0</v>
      </c>
      <c r="K1812" s="122" t="e">
        <f>MAX(0,($F1812-0+PV(a!$E$8/12,2*$U1812*a!$E$9,$W1812,0,1)))</f>
        <v>#N/A</v>
      </c>
      <c r="L1812" s="122" t="e">
        <f t="shared" si="305"/>
        <v>#N/A</v>
      </c>
      <c r="M1812" s="114" t="e">
        <f t="shared" si="306"/>
        <v>#N/A</v>
      </c>
      <c r="N1812" s="122" t="e">
        <f>-1*PMT(a!$E$8/12,2*$U1812*a!$E$9,$F1812-a!$E$4-$I1812,0,1)</f>
        <v>#N/A</v>
      </c>
      <c r="O1812" s="123" t="e">
        <f>-1*PMT(a!$E$8/12,2*$U1812*a!$E$9,$F1812-a!$E$4-$J1812,0,1)</f>
        <v>#N/A</v>
      </c>
      <c r="P1812" s="123" t="e">
        <f t="shared" si="299"/>
        <v>#N/A</v>
      </c>
      <c r="Q1812" s="123" t="e">
        <f t="shared" si="300"/>
        <v>#N/A</v>
      </c>
      <c r="R1812" s="114" t="e">
        <f>IF($M1812&lt;$I1812,"Error",IF(AND($K1812&gt;$J1812,$M1812&gt;$K1812),"Error",IF(AND($K1812&lt;$J1812,$M1812&gt;$J1812),"Error",-1*PMT(a!$E$8/12,2*$U1812*a!$E$9,$F1812-$M1812-a!$E$4,0,1))))</f>
        <v>#N/A</v>
      </c>
      <c r="S1812" s="32">
        <f t="shared" si="301"/>
        <v>1</v>
      </c>
      <c r="T1812" s="33" t="e">
        <f t="shared" si="302"/>
        <v>#N/A</v>
      </c>
      <c r="U1812" s="33" t="e">
        <f t="shared" si="307"/>
        <v>#N/A</v>
      </c>
      <c r="V1812" s="33" t="e">
        <f t="shared" si="303"/>
        <v>#N/A</v>
      </c>
      <c r="W1812" s="124">
        <f t="shared" si="304"/>
        <v>0</v>
      </c>
    </row>
    <row r="1813" spans="9:23" x14ac:dyDescent="0.25">
      <c r="I1813" s="31">
        <v>0</v>
      </c>
      <c r="J1813" s="121">
        <f t="shared" si="298"/>
        <v>0</v>
      </c>
      <c r="K1813" s="122" t="e">
        <f>MAX(0,($F1813-0+PV(a!$E$8/12,2*$U1813*a!$E$9,$W1813,0,1)))</f>
        <v>#N/A</v>
      </c>
      <c r="L1813" s="122" t="e">
        <f t="shared" si="305"/>
        <v>#N/A</v>
      </c>
      <c r="M1813" s="114" t="e">
        <f t="shared" si="306"/>
        <v>#N/A</v>
      </c>
      <c r="N1813" s="122" t="e">
        <f>-1*PMT(a!$E$8/12,2*$U1813*a!$E$9,$F1813-a!$E$4-$I1813,0,1)</f>
        <v>#N/A</v>
      </c>
      <c r="O1813" s="123" t="e">
        <f>-1*PMT(a!$E$8/12,2*$U1813*a!$E$9,$F1813-a!$E$4-$J1813,0,1)</f>
        <v>#N/A</v>
      </c>
      <c r="P1813" s="123" t="e">
        <f t="shared" si="299"/>
        <v>#N/A</v>
      </c>
      <c r="Q1813" s="123" t="e">
        <f t="shared" si="300"/>
        <v>#N/A</v>
      </c>
      <c r="R1813" s="114" t="e">
        <f>IF($M1813&lt;$I1813,"Error",IF(AND($K1813&gt;$J1813,$M1813&gt;$K1813),"Error",IF(AND($K1813&lt;$J1813,$M1813&gt;$J1813),"Error",-1*PMT(a!$E$8/12,2*$U1813*a!$E$9,$F1813-$M1813-a!$E$4,0,1))))</f>
        <v>#N/A</v>
      </c>
      <c r="S1813" s="32">
        <f t="shared" si="301"/>
        <v>1</v>
      </c>
      <c r="T1813" s="33" t="e">
        <f t="shared" si="302"/>
        <v>#N/A</v>
      </c>
      <c r="U1813" s="33" t="e">
        <f t="shared" si="307"/>
        <v>#N/A</v>
      </c>
      <c r="V1813" s="33" t="e">
        <f t="shared" si="303"/>
        <v>#N/A</v>
      </c>
      <c r="W1813" s="124">
        <f t="shared" si="304"/>
        <v>0</v>
      </c>
    </row>
    <row r="1814" spans="9:23" x14ac:dyDescent="0.25">
      <c r="I1814" s="31">
        <v>0</v>
      </c>
      <c r="J1814" s="121">
        <f t="shared" ref="J1814:J1877" si="308">F1814*0.25</f>
        <v>0</v>
      </c>
      <c r="K1814" s="122" t="e">
        <f>MAX(0,($F1814-0+PV(a!$E$8/12,2*$U1814*a!$E$9,$W1814,0,1)))</f>
        <v>#N/A</v>
      </c>
      <c r="L1814" s="122" t="e">
        <f t="shared" si="305"/>
        <v>#N/A</v>
      </c>
      <c r="M1814" s="114" t="e">
        <f t="shared" si="306"/>
        <v>#N/A</v>
      </c>
      <c r="N1814" s="122" t="e">
        <f>-1*PMT(a!$E$8/12,2*$U1814*a!$E$9,$F1814-a!$E$4-$I1814,0,1)</f>
        <v>#N/A</v>
      </c>
      <c r="O1814" s="123" t="e">
        <f>-1*PMT(a!$E$8/12,2*$U1814*a!$E$9,$F1814-a!$E$4-$J1814,0,1)</f>
        <v>#N/A</v>
      </c>
      <c r="P1814" s="123" t="e">
        <f t="shared" si="299"/>
        <v>#N/A</v>
      </c>
      <c r="Q1814" s="123" t="e">
        <f t="shared" si="300"/>
        <v>#N/A</v>
      </c>
      <c r="R1814" s="114" t="e">
        <f>IF($M1814&lt;$I1814,"Error",IF(AND($K1814&gt;$J1814,$M1814&gt;$K1814),"Error",IF(AND($K1814&lt;$J1814,$M1814&gt;$J1814),"Error",-1*PMT(a!$E$8/12,2*$U1814*a!$E$9,$F1814-$M1814-a!$E$4,0,1))))</f>
        <v>#N/A</v>
      </c>
      <c r="S1814" s="32">
        <f t="shared" si="301"/>
        <v>1</v>
      </c>
      <c r="T1814" s="33" t="e">
        <f t="shared" si="302"/>
        <v>#N/A</v>
      </c>
      <c r="U1814" s="33" t="e">
        <f t="shared" si="307"/>
        <v>#N/A</v>
      </c>
      <c r="V1814" s="33" t="e">
        <f t="shared" si="303"/>
        <v>#N/A</v>
      </c>
      <c r="W1814" s="124">
        <f t="shared" si="304"/>
        <v>0</v>
      </c>
    </row>
    <row r="1815" spans="9:23" x14ac:dyDescent="0.25">
      <c r="I1815" s="31">
        <v>0</v>
      </c>
      <c r="J1815" s="121">
        <f t="shared" si="308"/>
        <v>0</v>
      </c>
      <c r="K1815" s="122" t="e">
        <f>MAX(0,($F1815-0+PV(a!$E$8/12,2*$U1815*a!$E$9,$W1815,0,1)))</f>
        <v>#N/A</v>
      </c>
      <c r="L1815" s="122" t="e">
        <f t="shared" si="305"/>
        <v>#N/A</v>
      </c>
      <c r="M1815" s="114" t="e">
        <f t="shared" si="306"/>
        <v>#N/A</v>
      </c>
      <c r="N1815" s="122" t="e">
        <f>-1*PMT(a!$E$8/12,2*$U1815*a!$E$9,$F1815-a!$E$4-$I1815,0,1)</f>
        <v>#N/A</v>
      </c>
      <c r="O1815" s="123" t="e">
        <f>-1*PMT(a!$E$8/12,2*$U1815*a!$E$9,$F1815-a!$E$4-$J1815,0,1)</f>
        <v>#N/A</v>
      </c>
      <c r="P1815" s="123" t="e">
        <f t="shared" si="299"/>
        <v>#N/A</v>
      </c>
      <c r="Q1815" s="123" t="e">
        <f t="shared" si="300"/>
        <v>#N/A</v>
      </c>
      <c r="R1815" s="114" t="e">
        <f>IF($M1815&lt;$I1815,"Error",IF(AND($K1815&gt;$J1815,$M1815&gt;$K1815),"Error",IF(AND($K1815&lt;$J1815,$M1815&gt;$J1815),"Error",-1*PMT(a!$E$8/12,2*$U1815*a!$E$9,$F1815-$M1815-a!$E$4,0,1))))</f>
        <v>#N/A</v>
      </c>
      <c r="S1815" s="32">
        <f t="shared" si="301"/>
        <v>1</v>
      </c>
      <c r="T1815" s="33" t="e">
        <f t="shared" si="302"/>
        <v>#N/A</v>
      </c>
      <c r="U1815" s="33" t="e">
        <f t="shared" si="307"/>
        <v>#N/A</v>
      </c>
      <c r="V1815" s="33" t="e">
        <f t="shared" si="303"/>
        <v>#N/A</v>
      </c>
      <c r="W1815" s="124">
        <f t="shared" si="304"/>
        <v>0</v>
      </c>
    </row>
    <row r="1816" spans="9:23" x14ac:dyDescent="0.25">
      <c r="I1816" s="31">
        <v>0</v>
      </c>
      <c r="J1816" s="121">
        <f t="shared" si="308"/>
        <v>0</v>
      </c>
      <c r="K1816" s="122" t="e">
        <f>MAX(0,($F1816-0+PV(a!$E$8/12,2*$U1816*a!$E$9,$W1816,0,1)))</f>
        <v>#N/A</v>
      </c>
      <c r="L1816" s="122" t="e">
        <f t="shared" si="305"/>
        <v>#N/A</v>
      </c>
      <c r="M1816" s="114" t="e">
        <f t="shared" si="306"/>
        <v>#N/A</v>
      </c>
      <c r="N1816" s="122" t="e">
        <f>-1*PMT(a!$E$8/12,2*$U1816*a!$E$9,$F1816-a!$E$4-$I1816,0,1)</f>
        <v>#N/A</v>
      </c>
      <c r="O1816" s="123" t="e">
        <f>-1*PMT(a!$E$8/12,2*$U1816*a!$E$9,$F1816-a!$E$4-$J1816,0,1)</f>
        <v>#N/A</v>
      </c>
      <c r="P1816" s="123" t="e">
        <f t="shared" si="299"/>
        <v>#N/A</v>
      </c>
      <c r="Q1816" s="123" t="e">
        <f t="shared" si="300"/>
        <v>#N/A</v>
      </c>
      <c r="R1816" s="114" t="e">
        <f>IF($M1816&lt;$I1816,"Error",IF(AND($K1816&gt;$J1816,$M1816&gt;$K1816),"Error",IF(AND($K1816&lt;$J1816,$M1816&gt;$J1816),"Error",-1*PMT(a!$E$8/12,2*$U1816*a!$E$9,$F1816-$M1816-a!$E$4,0,1))))</f>
        <v>#N/A</v>
      </c>
      <c r="S1816" s="32">
        <f t="shared" si="301"/>
        <v>1</v>
      </c>
      <c r="T1816" s="33" t="e">
        <f t="shared" si="302"/>
        <v>#N/A</v>
      </c>
      <c r="U1816" s="33" t="e">
        <f t="shared" si="307"/>
        <v>#N/A</v>
      </c>
      <c r="V1816" s="33" t="e">
        <f t="shared" si="303"/>
        <v>#N/A</v>
      </c>
      <c r="W1816" s="124">
        <f t="shared" si="304"/>
        <v>0</v>
      </c>
    </row>
    <row r="1817" spans="9:23" x14ac:dyDescent="0.25">
      <c r="I1817" s="31">
        <v>0</v>
      </c>
      <c r="J1817" s="121">
        <f t="shared" si="308"/>
        <v>0</v>
      </c>
      <c r="K1817" s="122" t="e">
        <f>MAX(0,($F1817-0+PV(a!$E$8/12,2*$U1817*a!$E$9,$W1817,0,1)))</f>
        <v>#N/A</v>
      </c>
      <c r="L1817" s="122" t="e">
        <f t="shared" si="305"/>
        <v>#N/A</v>
      </c>
      <c r="M1817" s="114" t="e">
        <f t="shared" si="306"/>
        <v>#N/A</v>
      </c>
      <c r="N1817" s="122" t="e">
        <f>-1*PMT(a!$E$8/12,2*$U1817*a!$E$9,$F1817-a!$E$4-$I1817,0,1)</f>
        <v>#N/A</v>
      </c>
      <c r="O1817" s="123" t="e">
        <f>-1*PMT(a!$E$8/12,2*$U1817*a!$E$9,$F1817-a!$E$4-$J1817,0,1)</f>
        <v>#N/A</v>
      </c>
      <c r="P1817" s="123" t="e">
        <f t="shared" si="299"/>
        <v>#N/A</v>
      </c>
      <c r="Q1817" s="123" t="e">
        <f t="shared" si="300"/>
        <v>#N/A</v>
      </c>
      <c r="R1817" s="114" t="e">
        <f>IF($M1817&lt;$I1817,"Error",IF(AND($K1817&gt;$J1817,$M1817&gt;$K1817),"Error",IF(AND($K1817&lt;$J1817,$M1817&gt;$J1817),"Error",-1*PMT(a!$E$8/12,2*$U1817*a!$E$9,$F1817-$M1817-a!$E$4,0,1))))</f>
        <v>#N/A</v>
      </c>
      <c r="S1817" s="32">
        <f t="shared" si="301"/>
        <v>1</v>
      </c>
      <c r="T1817" s="33" t="e">
        <f t="shared" si="302"/>
        <v>#N/A</v>
      </c>
      <c r="U1817" s="33" t="e">
        <f t="shared" si="307"/>
        <v>#N/A</v>
      </c>
      <c r="V1817" s="33" t="e">
        <f t="shared" si="303"/>
        <v>#N/A</v>
      </c>
      <c r="W1817" s="124">
        <f t="shared" si="304"/>
        <v>0</v>
      </c>
    </row>
    <row r="1818" spans="9:23" x14ac:dyDescent="0.25">
      <c r="I1818" s="31">
        <v>0</v>
      </c>
      <c r="J1818" s="121">
        <f t="shared" si="308"/>
        <v>0</v>
      </c>
      <c r="K1818" s="122" t="e">
        <f>MAX(0,($F1818-0+PV(a!$E$8/12,2*$U1818*a!$E$9,$W1818,0,1)))</f>
        <v>#N/A</v>
      </c>
      <c r="L1818" s="122" t="e">
        <f t="shared" si="305"/>
        <v>#N/A</v>
      </c>
      <c r="M1818" s="114" t="e">
        <f t="shared" si="306"/>
        <v>#N/A</v>
      </c>
      <c r="N1818" s="122" t="e">
        <f>-1*PMT(a!$E$8/12,2*$U1818*a!$E$9,$F1818-a!$E$4-$I1818,0,1)</f>
        <v>#N/A</v>
      </c>
      <c r="O1818" s="123" t="e">
        <f>-1*PMT(a!$E$8/12,2*$U1818*a!$E$9,$F1818-a!$E$4-$J1818,0,1)</f>
        <v>#N/A</v>
      </c>
      <c r="P1818" s="123" t="e">
        <f t="shared" si="299"/>
        <v>#N/A</v>
      </c>
      <c r="Q1818" s="123" t="e">
        <f t="shared" si="300"/>
        <v>#N/A</v>
      </c>
      <c r="R1818" s="114" t="e">
        <f>IF($M1818&lt;$I1818,"Error",IF(AND($K1818&gt;$J1818,$M1818&gt;$K1818),"Error",IF(AND($K1818&lt;$J1818,$M1818&gt;$J1818),"Error",-1*PMT(a!$E$8/12,2*$U1818*a!$E$9,$F1818-$M1818-a!$E$4,0,1))))</f>
        <v>#N/A</v>
      </c>
      <c r="S1818" s="32">
        <f t="shared" si="301"/>
        <v>1</v>
      </c>
      <c r="T1818" s="33" t="e">
        <f t="shared" si="302"/>
        <v>#N/A</v>
      </c>
      <c r="U1818" s="33" t="e">
        <f t="shared" si="307"/>
        <v>#N/A</v>
      </c>
      <c r="V1818" s="33" t="e">
        <f t="shared" si="303"/>
        <v>#N/A</v>
      </c>
      <c r="W1818" s="124">
        <f t="shared" si="304"/>
        <v>0</v>
      </c>
    </row>
    <row r="1819" spans="9:23" x14ac:dyDescent="0.25">
      <c r="I1819" s="31">
        <v>0</v>
      </c>
      <c r="J1819" s="121">
        <f t="shared" si="308"/>
        <v>0</v>
      </c>
      <c r="K1819" s="122" t="e">
        <f>MAX(0,($F1819-0+PV(a!$E$8/12,2*$U1819*a!$E$9,$W1819,0,1)))</f>
        <v>#N/A</v>
      </c>
      <c r="L1819" s="122" t="e">
        <f t="shared" si="305"/>
        <v>#N/A</v>
      </c>
      <c r="M1819" s="114" t="e">
        <f t="shared" si="306"/>
        <v>#N/A</v>
      </c>
      <c r="N1819" s="122" t="e">
        <f>-1*PMT(a!$E$8/12,2*$U1819*a!$E$9,$F1819-a!$E$4-$I1819,0,1)</f>
        <v>#N/A</v>
      </c>
      <c r="O1819" s="123" t="e">
        <f>-1*PMT(a!$E$8/12,2*$U1819*a!$E$9,$F1819-a!$E$4-$J1819,0,1)</f>
        <v>#N/A</v>
      </c>
      <c r="P1819" s="123" t="e">
        <f t="shared" si="299"/>
        <v>#N/A</v>
      </c>
      <c r="Q1819" s="123" t="e">
        <f t="shared" si="300"/>
        <v>#N/A</v>
      </c>
      <c r="R1819" s="114" t="e">
        <f>IF($M1819&lt;$I1819,"Error",IF(AND($K1819&gt;$J1819,$M1819&gt;$K1819),"Error",IF(AND($K1819&lt;$J1819,$M1819&gt;$J1819),"Error",-1*PMT(a!$E$8/12,2*$U1819*a!$E$9,$F1819-$M1819-a!$E$4,0,1))))</f>
        <v>#N/A</v>
      </c>
      <c r="S1819" s="32">
        <f t="shared" si="301"/>
        <v>1</v>
      </c>
      <c r="T1819" s="33" t="e">
        <f t="shared" si="302"/>
        <v>#N/A</v>
      </c>
      <c r="U1819" s="33" t="e">
        <f t="shared" si="307"/>
        <v>#N/A</v>
      </c>
      <c r="V1819" s="33" t="e">
        <f t="shared" si="303"/>
        <v>#N/A</v>
      </c>
      <c r="W1819" s="124">
        <f t="shared" si="304"/>
        <v>0</v>
      </c>
    </row>
    <row r="1820" spans="9:23" x14ac:dyDescent="0.25">
      <c r="I1820" s="31">
        <v>0</v>
      </c>
      <c r="J1820" s="121">
        <f t="shared" si="308"/>
        <v>0</v>
      </c>
      <c r="K1820" s="122" t="e">
        <f>MAX(0,($F1820-0+PV(a!$E$8/12,2*$U1820*a!$E$9,$W1820,0,1)))</f>
        <v>#N/A</v>
      </c>
      <c r="L1820" s="122" t="e">
        <f t="shared" si="305"/>
        <v>#N/A</v>
      </c>
      <c r="M1820" s="114" t="e">
        <f t="shared" si="306"/>
        <v>#N/A</v>
      </c>
      <c r="N1820" s="122" t="e">
        <f>-1*PMT(a!$E$8/12,2*$U1820*a!$E$9,$F1820-a!$E$4-$I1820,0,1)</f>
        <v>#N/A</v>
      </c>
      <c r="O1820" s="123" t="e">
        <f>-1*PMT(a!$E$8/12,2*$U1820*a!$E$9,$F1820-a!$E$4-$J1820,0,1)</f>
        <v>#N/A</v>
      </c>
      <c r="P1820" s="123" t="e">
        <f t="shared" si="299"/>
        <v>#N/A</v>
      </c>
      <c r="Q1820" s="123" t="e">
        <f t="shared" si="300"/>
        <v>#N/A</v>
      </c>
      <c r="R1820" s="114" t="e">
        <f>IF($M1820&lt;$I1820,"Error",IF(AND($K1820&gt;$J1820,$M1820&gt;$K1820),"Error",IF(AND($K1820&lt;$J1820,$M1820&gt;$J1820),"Error",-1*PMT(a!$E$8/12,2*$U1820*a!$E$9,$F1820-$M1820-a!$E$4,0,1))))</f>
        <v>#N/A</v>
      </c>
      <c r="S1820" s="32">
        <f t="shared" si="301"/>
        <v>1</v>
      </c>
      <c r="T1820" s="33" t="e">
        <f t="shared" si="302"/>
        <v>#N/A</v>
      </c>
      <c r="U1820" s="33" t="e">
        <f t="shared" si="307"/>
        <v>#N/A</v>
      </c>
      <c r="V1820" s="33" t="e">
        <f t="shared" si="303"/>
        <v>#N/A</v>
      </c>
      <c r="W1820" s="124">
        <f t="shared" si="304"/>
        <v>0</v>
      </c>
    </row>
    <row r="1821" spans="9:23" x14ac:dyDescent="0.25">
      <c r="I1821" s="31">
        <v>0</v>
      </c>
      <c r="J1821" s="121">
        <f t="shared" si="308"/>
        <v>0</v>
      </c>
      <c r="K1821" s="122" t="e">
        <f>MAX(0,($F1821-0+PV(a!$E$8/12,2*$U1821*a!$E$9,$W1821,0,1)))</f>
        <v>#N/A</v>
      </c>
      <c r="L1821" s="122" t="e">
        <f t="shared" si="305"/>
        <v>#N/A</v>
      </c>
      <c r="M1821" s="114" t="e">
        <f t="shared" si="306"/>
        <v>#N/A</v>
      </c>
      <c r="N1821" s="122" t="e">
        <f>-1*PMT(a!$E$8/12,2*$U1821*a!$E$9,$F1821-a!$E$4-$I1821,0,1)</f>
        <v>#N/A</v>
      </c>
      <c r="O1821" s="123" t="e">
        <f>-1*PMT(a!$E$8/12,2*$U1821*a!$E$9,$F1821-a!$E$4-$J1821,0,1)</f>
        <v>#N/A</v>
      </c>
      <c r="P1821" s="123" t="e">
        <f t="shared" si="299"/>
        <v>#N/A</v>
      </c>
      <c r="Q1821" s="123" t="e">
        <f t="shared" si="300"/>
        <v>#N/A</v>
      </c>
      <c r="R1821" s="114" t="e">
        <f>IF($M1821&lt;$I1821,"Error",IF(AND($K1821&gt;$J1821,$M1821&gt;$K1821),"Error",IF(AND($K1821&lt;$J1821,$M1821&gt;$J1821),"Error",-1*PMT(a!$E$8/12,2*$U1821*a!$E$9,$F1821-$M1821-a!$E$4,0,1))))</f>
        <v>#N/A</v>
      </c>
      <c r="S1821" s="32">
        <f t="shared" si="301"/>
        <v>1</v>
      </c>
      <c r="T1821" s="33" t="e">
        <f t="shared" si="302"/>
        <v>#N/A</v>
      </c>
      <c r="U1821" s="33" t="e">
        <f t="shared" si="307"/>
        <v>#N/A</v>
      </c>
      <c r="V1821" s="33" t="e">
        <f t="shared" si="303"/>
        <v>#N/A</v>
      </c>
      <c r="W1821" s="124">
        <f t="shared" si="304"/>
        <v>0</v>
      </c>
    </row>
    <row r="1822" spans="9:23" x14ac:dyDescent="0.25">
      <c r="I1822" s="31">
        <v>0</v>
      </c>
      <c r="J1822" s="121">
        <f t="shared" si="308"/>
        <v>0</v>
      </c>
      <c r="K1822" s="122" t="e">
        <f>MAX(0,($F1822-0+PV(a!$E$8/12,2*$U1822*a!$E$9,$W1822,0,1)))</f>
        <v>#N/A</v>
      </c>
      <c r="L1822" s="122" t="e">
        <f t="shared" si="305"/>
        <v>#N/A</v>
      </c>
      <c r="M1822" s="114" t="e">
        <f t="shared" si="306"/>
        <v>#N/A</v>
      </c>
      <c r="N1822" s="122" t="e">
        <f>-1*PMT(a!$E$8/12,2*$U1822*a!$E$9,$F1822-a!$E$4-$I1822,0,1)</f>
        <v>#N/A</v>
      </c>
      <c r="O1822" s="123" t="e">
        <f>-1*PMT(a!$E$8/12,2*$U1822*a!$E$9,$F1822-a!$E$4-$J1822,0,1)</f>
        <v>#N/A</v>
      </c>
      <c r="P1822" s="123" t="e">
        <f t="shared" si="299"/>
        <v>#N/A</v>
      </c>
      <c r="Q1822" s="123" t="e">
        <f t="shared" si="300"/>
        <v>#N/A</v>
      </c>
      <c r="R1822" s="114" t="e">
        <f>IF($M1822&lt;$I1822,"Error",IF(AND($K1822&gt;$J1822,$M1822&gt;$K1822),"Error",IF(AND($K1822&lt;$J1822,$M1822&gt;$J1822),"Error",-1*PMT(a!$E$8/12,2*$U1822*a!$E$9,$F1822-$M1822-a!$E$4,0,1))))</f>
        <v>#N/A</v>
      </c>
      <c r="S1822" s="32">
        <f t="shared" si="301"/>
        <v>1</v>
      </c>
      <c r="T1822" s="33" t="e">
        <f t="shared" si="302"/>
        <v>#N/A</v>
      </c>
      <c r="U1822" s="33" t="e">
        <f t="shared" si="307"/>
        <v>#N/A</v>
      </c>
      <c r="V1822" s="33" t="e">
        <f t="shared" si="303"/>
        <v>#N/A</v>
      </c>
      <c r="W1822" s="124">
        <f t="shared" si="304"/>
        <v>0</v>
      </c>
    </row>
    <row r="1823" spans="9:23" x14ac:dyDescent="0.25">
      <c r="I1823" s="31">
        <v>0</v>
      </c>
      <c r="J1823" s="121">
        <f t="shared" si="308"/>
        <v>0</v>
      </c>
      <c r="K1823" s="122" t="e">
        <f>MAX(0,($F1823-0+PV(a!$E$8/12,2*$U1823*a!$E$9,$W1823,0,1)))</f>
        <v>#N/A</v>
      </c>
      <c r="L1823" s="122" t="e">
        <f t="shared" si="305"/>
        <v>#N/A</v>
      </c>
      <c r="M1823" s="114" t="e">
        <f t="shared" si="306"/>
        <v>#N/A</v>
      </c>
      <c r="N1823" s="122" t="e">
        <f>-1*PMT(a!$E$8/12,2*$U1823*a!$E$9,$F1823-a!$E$4-$I1823,0,1)</f>
        <v>#N/A</v>
      </c>
      <c r="O1823" s="123" t="e">
        <f>-1*PMT(a!$E$8/12,2*$U1823*a!$E$9,$F1823-a!$E$4-$J1823,0,1)</f>
        <v>#N/A</v>
      </c>
      <c r="P1823" s="123" t="e">
        <f t="shared" si="299"/>
        <v>#N/A</v>
      </c>
      <c r="Q1823" s="123" t="e">
        <f t="shared" si="300"/>
        <v>#N/A</v>
      </c>
      <c r="R1823" s="114" t="e">
        <f>IF($M1823&lt;$I1823,"Error",IF(AND($K1823&gt;$J1823,$M1823&gt;$K1823),"Error",IF(AND($K1823&lt;$J1823,$M1823&gt;$J1823),"Error",-1*PMT(a!$E$8/12,2*$U1823*a!$E$9,$F1823-$M1823-a!$E$4,0,1))))</f>
        <v>#N/A</v>
      </c>
      <c r="S1823" s="32">
        <f t="shared" si="301"/>
        <v>1</v>
      </c>
      <c r="T1823" s="33" t="e">
        <f t="shared" si="302"/>
        <v>#N/A</v>
      </c>
      <c r="U1823" s="33" t="e">
        <f t="shared" si="307"/>
        <v>#N/A</v>
      </c>
      <c r="V1823" s="33" t="e">
        <f t="shared" si="303"/>
        <v>#N/A</v>
      </c>
      <c r="W1823" s="124">
        <f t="shared" si="304"/>
        <v>0</v>
      </c>
    </row>
    <row r="1824" spans="9:23" x14ac:dyDescent="0.25">
      <c r="I1824" s="31">
        <v>0</v>
      </c>
      <c r="J1824" s="121">
        <f t="shared" si="308"/>
        <v>0</v>
      </c>
      <c r="K1824" s="122" t="e">
        <f>MAX(0,($F1824-0+PV(a!$E$8/12,2*$U1824*a!$E$9,$W1824,0,1)))</f>
        <v>#N/A</v>
      </c>
      <c r="L1824" s="122" t="e">
        <f t="shared" si="305"/>
        <v>#N/A</v>
      </c>
      <c r="M1824" s="114" t="e">
        <f t="shared" si="306"/>
        <v>#N/A</v>
      </c>
      <c r="N1824" s="122" t="e">
        <f>-1*PMT(a!$E$8/12,2*$U1824*a!$E$9,$F1824-a!$E$4-$I1824,0,1)</f>
        <v>#N/A</v>
      </c>
      <c r="O1824" s="123" t="e">
        <f>-1*PMT(a!$E$8/12,2*$U1824*a!$E$9,$F1824-a!$E$4-$J1824,0,1)</f>
        <v>#N/A</v>
      </c>
      <c r="P1824" s="123" t="e">
        <f t="shared" si="299"/>
        <v>#N/A</v>
      </c>
      <c r="Q1824" s="123" t="e">
        <f t="shared" si="300"/>
        <v>#N/A</v>
      </c>
      <c r="R1824" s="114" t="e">
        <f>IF($M1824&lt;$I1824,"Error",IF(AND($K1824&gt;$J1824,$M1824&gt;$K1824),"Error",IF(AND($K1824&lt;$J1824,$M1824&gt;$J1824),"Error",-1*PMT(a!$E$8/12,2*$U1824*a!$E$9,$F1824-$M1824-a!$E$4,0,1))))</f>
        <v>#N/A</v>
      </c>
      <c r="S1824" s="32">
        <f t="shared" si="301"/>
        <v>1</v>
      </c>
      <c r="T1824" s="33" t="e">
        <f t="shared" si="302"/>
        <v>#N/A</v>
      </c>
      <c r="U1824" s="33" t="e">
        <f t="shared" si="307"/>
        <v>#N/A</v>
      </c>
      <c r="V1824" s="33" t="e">
        <f t="shared" si="303"/>
        <v>#N/A</v>
      </c>
      <c r="W1824" s="124">
        <f t="shared" si="304"/>
        <v>0</v>
      </c>
    </row>
    <row r="1825" spans="9:23" x14ac:dyDescent="0.25">
      <c r="I1825" s="31">
        <v>0</v>
      </c>
      <c r="J1825" s="121">
        <f t="shared" si="308"/>
        <v>0</v>
      </c>
      <c r="K1825" s="122" t="e">
        <f>MAX(0,($F1825-0+PV(a!$E$8/12,2*$U1825*a!$E$9,$W1825,0,1)))</f>
        <v>#N/A</v>
      </c>
      <c r="L1825" s="122" t="e">
        <f t="shared" si="305"/>
        <v>#N/A</v>
      </c>
      <c r="M1825" s="114" t="e">
        <f t="shared" si="306"/>
        <v>#N/A</v>
      </c>
      <c r="N1825" s="122" t="e">
        <f>-1*PMT(a!$E$8/12,2*$U1825*a!$E$9,$F1825-a!$E$4-$I1825,0,1)</f>
        <v>#N/A</v>
      </c>
      <c r="O1825" s="123" t="e">
        <f>-1*PMT(a!$E$8/12,2*$U1825*a!$E$9,$F1825-a!$E$4-$J1825,0,1)</f>
        <v>#N/A</v>
      </c>
      <c r="P1825" s="123" t="e">
        <f t="shared" si="299"/>
        <v>#N/A</v>
      </c>
      <c r="Q1825" s="123" t="e">
        <f t="shared" si="300"/>
        <v>#N/A</v>
      </c>
      <c r="R1825" s="114" t="e">
        <f>IF($M1825&lt;$I1825,"Error",IF(AND($K1825&gt;$J1825,$M1825&gt;$K1825),"Error",IF(AND($K1825&lt;$J1825,$M1825&gt;$J1825),"Error",-1*PMT(a!$E$8/12,2*$U1825*a!$E$9,$F1825-$M1825-a!$E$4,0,1))))</f>
        <v>#N/A</v>
      </c>
      <c r="S1825" s="32">
        <f t="shared" si="301"/>
        <v>1</v>
      </c>
      <c r="T1825" s="33" t="e">
        <f t="shared" si="302"/>
        <v>#N/A</v>
      </c>
      <c r="U1825" s="33" t="e">
        <f t="shared" si="307"/>
        <v>#N/A</v>
      </c>
      <c r="V1825" s="33" t="e">
        <f t="shared" si="303"/>
        <v>#N/A</v>
      </c>
      <c r="W1825" s="124">
        <f t="shared" si="304"/>
        <v>0</v>
      </c>
    </row>
    <row r="1826" spans="9:23" x14ac:dyDescent="0.25">
      <c r="I1826" s="31">
        <v>0</v>
      </c>
      <c r="J1826" s="121">
        <f t="shared" si="308"/>
        <v>0</v>
      </c>
      <c r="K1826" s="122" t="e">
        <f>MAX(0,($F1826-0+PV(a!$E$8/12,2*$U1826*a!$E$9,$W1826,0,1)))</f>
        <v>#N/A</v>
      </c>
      <c r="L1826" s="122" t="e">
        <f t="shared" si="305"/>
        <v>#N/A</v>
      </c>
      <c r="M1826" s="114" t="e">
        <f t="shared" si="306"/>
        <v>#N/A</v>
      </c>
      <c r="N1826" s="122" t="e">
        <f>-1*PMT(a!$E$8/12,2*$U1826*a!$E$9,$F1826-a!$E$4-$I1826,0,1)</f>
        <v>#N/A</v>
      </c>
      <c r="O1826" s="123" t="e">
        <f>-1*PMT(a!$E$8/12,2*$U1826*a!$E$9,$F1826-a!$E$4-$J1826,0,1)</f>
        <v>#N/A</v>
      </c>
      <c r="P1826" s="123" t="e">
        <f t="shared" si="299"/>
        <v>#N/A</v>
      </c>
      <c r="Q1826" s="123" t="e">
        <f t="shared" si="300"/>
        <v>#N/A</v>
      </c>
      <c r="R1826" s="114" t="e">
        <f>IF($M1826&lt;$I1826,"Error",IF(AND($K1826&gt;$J1826,$M1826&gt;$K1826),"Error",IF(AND($K1826&lt;$J1826,$M1826&gt;$J1826),"Error",-1*PMT(a!$E$8/12,2*$U1826*a!$E$9,$F1826-$M1826-a!$E$4,0,1))))</f>
        <v>#N/A</v>
      </c>
      <c r="S1826" s="32">
        <f t="shared" si="301"/>
        <v>1</v>
      </c>
      <c r="T1826" s="33" t="e">
        <f t="shared" si="302"/>
        <v>#N/A</v>
      </c>
      <c r="U1826" s="33" t="e">
        <f t="shared" si="307"/>
        <v>#N/A</v>
      </c>
      <c r="V1826" s="33" t="e">
        <f t="shared" si="303"/>
        <v>#N/A</v>
      </c>
      <c r="W1826" s="124">
        <f t="shared" si="304"/>
        <v>0</v>
      </c>
    </row>
    <row r="1827" spans="9:23" x14ac:dyDescent="0.25">
      <c r="I1827" s="31">
        <v>0</v>
      </c>
      <c r="J1827" s="121">
        <f t="shared" si="308"/>
        <v>0</v>
      </c>
      <c r="K1827" s="122" t="e">
        <f>MAX(0,($F1827-0+PV(a!$E$8/12,2*$U1827*a!$E$9,$W1827,0,1)))</f>
        <v>#N/A</v>
      </c>
      <c r="L1827" s="122" t="e">
        <f t="shared" si="305"/>
        <v>#N/A</v>
      </c>
      <c r="M1827" s="114" t="e">
        <f t="shared" si="306"/>
        <v>#N/A</v>
      </c>
      <c r="N1827" s="122" t="e">
        <f>-1*PMT(a!$E$8/12,2*$U1827*a!$E$9,$F1827-a!$E$4-$I1827,0,1)</f>
        <v>#N/A</v>
      </c>
      <c r="O1827" s="123" t="e">
        <f>-1*PMT(a!$E$8/12,2*$U1827*a!$E$9,$F1827-a!$E$4-$J1827,0,1)</f>
        <v>#N/A</v>
      </c>
      <c r="P1827" s="123" t="e">
        <f t="shared" si="299"/>
        <v>#N/A</v>
      </c>
      <c r="Q1827" s="123" t="e">
        <f t="shared" si="300"/>
        <v>#N/A</v>
      </c>
      <c r="R1827" s="114" t="e">
        <f>IF($M1827&lt;$I1827,"Error",IF(AND($K1827&gt;$J1827,$M1827&gt;$K1827),"Error",IF(AND($K1827&lt;$J1827,$M1827&gt;$J1827),"Error",-1*PMT(a!$E$8/12,2*$U1827*a!$E$9,$F1827-$M1827-a!$E$4,0,1))))</f>
        <v>#N/A</v>
      </c>
      <c r="S1827" s="32">
        <f t="shared" si="301"/>
        <v>1</v>
      </c>
      <c r="T1827" s="33" t="e">
        <f t="shared" si="302"/>
        <v>#N/A</v>
      </c>
      <c r="U1827" s="33" t="e">
        <f t="shared" si="307"/>
        <v>#N/A</v>
      </c>
      <c r="V1827" s="33" t="e">
        <f t="shared" si="303"/>
        <v>#N/A</v>
      </c>
      <c r="W1827" s="124">
        <f t="shared" si="304"/>
        <v>0</v>
      </c>
    </row>
    <row r="1828" spans="9:23" x14ac:dyDescent="0.25">
      <c r="I1828" s="31">
        <v>0</v>
      </c>
      <c r="J1828" s="121">
        <f t="shared" si="308"/>
        <v>0</v>
      </c>
      <c r="K1828" s="122" t="e">
        <f>MAX(0,($F1828-0+PV(a!$E$8/12,2*$U1828*a!$E$9,$W1828,0,1)))</f>
        <v>#N/A</v>
      </c>
      <c r="L1828" s="122" t="e">
        <f t="shared" si="305"/>
        <v>#N/A</v>
      </c>
      <c r="M1828" s="114" t="e">
        <f t="shared" si="306"/>
        <v>#N/A</v>
      </c>
      <c r="N1828" s="122" t="e">
        <f>-1*PMT(a!$E$8/12,2*$U1828*a!$E$9,$F1828-a!$E$4-$I1828,0,1)</f>
        <v>#N/A</v>
      </c>
      <c r="O1828" s="123" t="e">
        <f>-1*PMT(a!$E$8/12,2*$U1828*a!$E$9,$F1828-a!$E$4-$J1828,0,1)</f>
        <v>#N/A</v>
      </c>
      <c r="P1828" s="123" t="e">
        <f t="shared" si="299"/>
        <v>#N/A</v>
      </c>
      <c r="Q1828" s="123" t="e">
        <f t="shared" si="300"/>
        <v>#N/A</v>
      </c>
      <c r="R1828" s="114" t="e">
        <f>IF($M1828&lt;$I1828,"Error",IF(AND($K1828&gt;$J1828,$M1828&gt;$K1828),"Error",IF(AND($K1828&lt;$J1828,$M1828&gt;$J1828),"Error",-1*PMT(a!$E$8/12,2*$U1828*a!$E$9,$F1828-$M1828-a!$E$4,0,1))))</f>
        <v>#N/A</v>
      </c>
      <c r="S1828" s="32">
        <f t="shared" si="301"/>
        <v>1</v>
      </c>
      <c r="T1828" s="33" t="e">
        <f t="shared" si="302"/>
        <v>#N/A</v>
      </c>
      <c r="U1828" s="33" t="e">
        <f t="shared" si="307"/>
        <v>#N/A</v>
      </c>
      <c r="V1828" s="33" t="e">
        <f t="shared" si="303"/>
        <v>#N/A</v>
      </c>
      <c r="W1828" s="124">
        <f t="shared" si="304"/>
        <v>0</v>
      </c>
    </row>
    <row r="1829" spans="9:23" x14ac:dyDescent="0.25">
      <c r="I1829" s="31">
        <v>0</v>
      </c>
      <c r="J1829" s="121">
        <f t="shared" si="308"/>
        <v>0</v>
      </c>
      <c r="K1829" s="122" t="e">
        <f>MAX(0,($F1829-0+PV(a!$E$8/12,2*$U1829*a!$E$9,$W1829,0,1)))</f>
        <v>#N/A</v>
      </c>
      <c r="L1829" s="122" t="e">
        <f t="shared" si="305"/>
        <v>#N/A</v>
      </c>
      <c r="M1829" s="114" t="e">
        <f t="shared" si="306"/>
        <v>#N/A</v>
      </c>
      <c r="N1829" s="122" t="e">
        <f>-1*PMT(a!$E$8/12,2*$U1829*a!$E$9,$F1829-a!$E$4-$I1829,0,1)</f>
        <v>#N/A</v>
      </c>
      <c r="O1829" s="123" t="e">
        <f>-1*PMT(a!$E$8/12,2*$U1829*a!$E$9,$F1829-a!$E$4-$J1829,0,1)</f>
        <v>#N/A</v>
      </c>
      <c r="P1829" s="123" t="e">
        <f t="shared" si="299"/>
        <v>#N/A</v>
      </c>
      <c r="Q1829" s="123" t="e">
        <f t="shared" si="300"/>
        <v>#N/A</v>
      </c>
      <c r="R1829" s="114" t="e">
        <f>IF($M1829&lt;$I1829,"Error",IF(AND($K1829&gt;$J1829,$M1829&gt;$K1829),"Error",IF(AND($K1829&lt;$J1829,$M1829&gt;$J1829),"Error",-1*PMT(a!$E$8/12,2*$U1829*a!$E$9,$F1829-$M1829-a!$E$4,0,1))))</f>
        <v>#N/A</v>
      </c>
      <c r="S1829" s="32">
        <f t="shared" si="301"/>
        <v>1</v>
      </c>
      <c r="T1829" s="33" t="e">
        <f t="shared" si="302"/>
        <v>#N/A</v>
      </c>
      <c r="U1829" s="33" t="e">
        <f t="shared" si="307"/>
        <v>#N/A</v>
      </c>
      <c r="V1829" s="33" t="e">
        <f t="shared" si="303"/>
        <v>#N/A</v>
      </c>
      <c r="W1829" s="124">
        <f t="shared" si="304"/>
        <v>0</v>
      </c>
    </row>
    <row r="1830" spans="9:23" x14ac:dyDescent="0.25">
      <c r="I1830" s="31">
        <v>0</v>
      </c>
      <c r="J1830" s="121">
        <f t="shared" si="308"/>
        <v>0</v>
      </c>
      <c r="K1830" s="122" t="e">
        <f>MAX(0,($F1830-0+PV(a!$E$8/12,2*$U1830*a!$E$9,$W1830,0,1)))</f>
        <v>#N/A</v>
      </c>
      <c r="L1830" s="122" t="e">
        <f t="shared" si="305"/>
        <v>#N/A</v>
      </c>
      <c r="M1830" s="114" t="e">
        <f t="shared" si="306"/>
        <v>#N/A</v>
      </c>
      <c r="N1830" s="122" t="e">
        <f>-1*PMT(a!$E$8/12,2*$U1830*a!$E$9,$F1830-a!$E$4-$I1830,0,1)</f>
        <v>#N/A</v>
      </c>
      <c r="O1830" s="123" t="e">
        <f>-1*PMT(a!$E$8/12,2*$U1830*a!$E$9,$F1830-a!$E$4-$J1830,0,1)</f>
        <v>#N/A</v>
      </c>
      <c r="P1830" s="123" t="e">
        <f t="shared" si="299"/>
        <v>#N/A</v>
      </c>
      <c r="Q1830" s="123" t="e">
        <f t="shared" si="300"/>
        <v>#N/A</v>
      </c>
      <c r="R1830" s="114" t="e">
        <f>IF($M1830&lt;$I1830,"Error",IF(AND($K1830&gt;$J1830,$M1830&gt;$K1830),"Error",IF(AND($K1830&lt;$J1830,$M1830&gt;$J1830),"Error",-1*PMT(a!$E$8/12,2*$U1830*a!$E$9,$F1830-$M1830-a!$E$4,0,1))))</f>
        <v>#N/A</v>
      </c>
      <c r="S1830" s="32">
        <f t="shared" si="301"/>
        <v>1</v>
      </c>
      <c r="T1830" s="33" t="e">
        <f t="shared" si="302"/>
        <v>#N/A</v>
      </c>
      <c r="U1830" s="33" t="e">
        <f t="shared" si="307"/>
        <v>#N/A</v>
      </c>
      <c r="V1830" s="33" t="e">
        <f t="shared" si="303"/>
        <v>#N/A</v>
      </c>
      <c r="W1830" s="124">
        <f t="shared" si="304"/>
        <v>0</v>
      </c>
    </row>
    <row r="1831" spans="9:23" x14ac:dyDescent="0.25">
      <c r="I1831" s="31">
        <v>0</v>
      </c>
      <c r="J1831" s="121">
        <f t="shared" si="308"/>
        <v>0</v>
      </c>
      <c r="K1831" s="122" t="e">
        <f>MAX(0,($F1831-0+PV(a!$E$8/12,2*$U1831*a!$E$9,$W1831,0,1)))</f>
        <v>#N/A</v>
      </c>
      <c r="L1831" s="122" t="e">
        <f t="shared" si="305"/>
        <v>#N/A</v>
      </c>
      <c r="M1831" s="114" t="e">
        <f t="shared" si="306"/>
        <v>#N/A</v>
      </c>
      <c r="N1831" s="122" t="e">
        <f>-1*PMT(a!$E$8/12,2*$U1831*a!$E$9,$F1831-a!$E$4-$I1831,0,1)</f>
        <v>#N/A</v>
      </c>
      <c r="O1831" s="123" t="e">
        <f>-1*PMT(a!$E$8/12,2*$U1831*a!$E$9,$F1831-a!$E$4-$J1831,0,1)</f>
        <v>#N/A</v>
      </c>
      <c r="P1831" s="123" t="e">
        <f t="shared" si="299"/>
        <v>#N/A</v>
      </c>
      <c r="Q1831" s="123" t="e">
        <f t="shared" si="300"/>
        <v>#N/A</v>
      </c>
      <c r="R1831" s="114" t="e">
        <f>IF($M1831&lt;$I1831,"Error",IF(AND($K1831&gt;$J1831,$M1831&gt;$K1831),"Error",IF(AND($K1831&lt;$J1831,$M1831&gt;$J1831),"Error",-1*PMT(a!$E$8/12,2*$U1831*a!$E$9,$F1831-$M1831-a!$E$4,0,1))))</f>
        <v>#N/A</v>
      </c>
      <c r="S1831" s="32">
        <f t="shared" si="301"/>
        <v>1</v>
      </c>
      <c r="T1831" s="33" t="e">
        <f t="shared" si="302"/>
        <v>#N/A</v>
      </c>
      <c r="U1831" s="33" t="e">
        <f t="shared" si="307"/>
        <v>#N/A</v>
      </c>
      <c r="V1831" s="33" t="e">
        <f t="shared" si="303"/>
        <v>#N/A</v>
      </c>
      <c r="W1831" s="124">
        <f t="shared" si="304"/>
        <v>0</v>
      </c>
    </row>
    <row r="1832" spans="9:23" x14ac:dyDescent="0.25">
      <c r="I1832" s="31">
        <v>0</v>
      </c>
      <c r="J1832" s="121">
        <f t="shared" si="308"/>
        <v>0</v>
      </c>
      <c r="K1832" s="122" t="e">
        <f>MAX(0,($F1832-0+PV(a!$E$8/12,2*$U1832*a!$E$9,$W1832,0,1)))</f>
        <v>#N/A</v>
      </c>
      <c r="L1832" s="122" t="e">
        <f t="shared" si="305"/>
        <v>#N/A</v>
      </c>
      <c r="M1832" s="114" t="e">
        <f t="shared" si="306"/>
        <v>#N/A</v>
      </c>
      <c r="N1832" s="122" t="e">
        <f>-1*PMT(a!$E$8/12,2*$U1832*a!$E$9,$F1832-a!$E$4-$I1832,0,1)</f>
        <v>#N/A</v>
      </c>
      <c r="O1832" s="123" t="e">
        <f>-1*PMT(a!$E$8/12,2*$U1832*a!$E$9,$F1832-a!$E$4-$J1832,0,1)</f>
        <v>#N/A</v>
      </c>
      <c r="P1832" s="123" t="e">
        <f t="shared" si="299"/>
        <v>#N/A</v>
      </c>
      <c r="Q1832" s="123" t="e">
        <f t="shared" si="300"/>
        <v>#N/A</v>
      </c>
      <c r="R1832" s="114" t="e">
        <f>IF($M1832&lt;$I1832,"Error",IF(AND($K1832&gt;$J1832,$M1832&gt;$K1832),"Error",IF(AND($K1832&lt;$J1832,$M1832&gt;$J1832),"Error",-1*PMT(a!$E$8/12,2*$U1832*a!$E$9,$F1832-$M1832-a!$E$4,0,1))))</f>
        <v>#N/A</v>
      </c>
      <c r="S1832" s="32">
        <f t="shared" si="301"/>
        <v>1</v>
      </c>
      <c r="T1832" s="33" t="e">
        <f t="shared" si="302"/>
        <v>#N/A</v>
      </c>
      <c r="U1832" s="33" t="e">
        <f t="shared" si="307"/>
        <v>#N/A</v>
      </c>
      <c r="V1832" s="33" t="e">
        <f t="shared" si="303"/>
        <v>#N/A</v>
      </c>
      <c r="W1832" s="124">
        <f t="shared" si="304"/>
        <v>0</v>
      </c>
    </row>
    <row r="1833" spans="9:23" x14ac:dyDescent="0.25">
      <c r="I1833" s="31">
        <v>0</v>
      </c>
      <c r="J1833" s="121">
        <f t="shared" si="308"/>
        <v>0</v>
      </c>
      <c r="K1833" s="122" t="e">
        <f>MAX(0,($F1833-0+PV(a!$E$8/12,2*$U1833*a!$E$9,$W1833,0,1)))</f>
        <v>#N/A</v>
      </c>
      <c r="L1833" s="122" t="e">
        <f t="shared" si="305"/>
        <v>#N/A</v>
      </c>
      <c r="M1833" s="114" t="e">
        <f t="shared" si="306"/>
        <v>#N/A</v>
      </c>
      <c r="N1833" s="122" t="e">
        <f>-1*PMT(a!$E$8/12,2*$U1833*a!$E$9,$F1833-a!$E$4-$I1833,0,1)</f>
        <v>#N/A</v>
      </c>
      <c r="O1833" s="123" t="e">
        <f>-1*PMT(a!$E$8/12,2*$U1833*a!$E$9,$F1833-a!$E$4-$J1833,0,1)</f>
        <v>#N/A</v>
      </c>
      <c r="P1833" s="123" t="e">
        <f t="shared" si="299"/>
        <v>#N/A</v>
      </c>
      <c r="Q1833" s="123" t="e">
        <f t="shared" si="300"/>
        <v>#N/A</v>
      </c>
      <c r="R1833" s="114" t="e">
        <f>IF($M1833&lt;$I1833,"Error",IF(AND($K1833&gt;$J1833,$M1833&gt;$K1833),"Error",IF(AND($K1833&lt;$J1833,$M1833&gt;$J1833),"Error",-1*PMT(a!$E$8/12,2*$U1833*a!$E$9,$F1833-$M1833-a!$E$4,0,1))))</f>
        <v>#N/A</v>
      </c>
      <c r="S1833" s="32">
        <f t="shared" si="301"/>
        <v>1</v>
      </c>
      <c r="T1833" s="33" t="e">
        <f t="shared" si="302"/>
        <v>#N/A</v>
      </c>
      <c r="U1833" s="33" t="e">
        <f t="shared" si="307"/>
        <v>#N/A</v>
      </c>
      <c r="V1833" s="33" t="e">
        <f t="shared" si="303"/>
        <v>#N/A</v>
      </c>
      <c r="W1833" s="124">
        <f t="shared" si="304"/>
        <v>0</v>
      </c>
    </row>
    <row r="1834" spans="9:23" x14ac:dyDescent="0.25">
      <c r="I1834" s="31">
        <v>0</v>
      </c>
      <c r="J1834" s="121">
        <f t="shared" si="308"/>
        <v>0</v>
      </c>
      <c r="K1834" s="122" t="e">
        <f>MAX(0,($F1834-0+PV(a!$E$8/12,2*$U1834*a!$E$9,$W1834,0,1)))</f>
        <v>#N/A</v>
      </c>
      <c r="L1834" s="122" t="e">
        <f t="shared" si="305"/>
        <v>#N/A</v>
      </c>
      <c r="M1834" s="114" t="e">
        <f t="shared" si="306"/>
        <v>#N/A</v>
      </c>
      <c r="N1834" s="122" t="e">
        <f>-1*PMT(a!$E$8/12,2*$U1834*a!$E$9,$F1834-a!$E$4-$I1834,0,1)</f>
        <v>#N/A</v>
      </c>
      <c r="O1834" s="123" t="e">
        <f>-1*PMT(a!$E$8/12,2*$U1834*a!$E$9,$F1834-a!$E$4-$J1834,0,1)</f>
        <v>#N/A</v>
      </c>
      <c r="P1834" s="123" t="e">
        <f t="shared" si="299"/>
        <v>#N/A</v>
      </c>
      <c r="Q1834" s="123" t="e">
        <f t="shared" si="300"/>
        <v>#N/A</v>
      </c>
      <c r="R1834" s="114" t="e">
        <f>IF($M1834&lt;$I1834,"Error",IF(AND($K1834&gt;$J1834,$M1834&gt;$K1834),"Error",IF(AND($K1834&lt;$J1834,$M1834&gt;$J1834),"Error",-1*PMT(a!$E$8/12,2*$U1834*a!$E$9,$F1834-$M1834-a!$E$4,0,1))))</f>
        <v>#N/A</v>
      </c>
      <c r="S1834" s="32">
        <f t="shared" si="301"/>
        <v>1</v>
      </c>
      <c r="T1834" s="33" t="e">
        <f t="shared" si="302"/>
        <v>#N/A</v>
      </c>
      <c r="U1834" s="33" t="e">
        <f t="shared" si="307"/>
        <v>#N/A</v>
      </c>
      <c r="V1834" s="33" t="e">
        <f t="shared" si="303"/>
        <v>#N/A</v>
      </c>
      <c r="W1834" s="124">
        <f t="shared" si="304"/>
        <v>0</v>
      </c>
    </row>
    <row r="1835" spans="9:23" x14ac:dyDescent="0.25">
      <c r="I1835" s="31">
        <v>0</v>
      </c>
      <c r="J1835" s="121">
        <f t="shared" si="308"/>
        <v>0</v>
      </c>
      <c r="K1835" s="122" t="e">
        <f>MAX(0,($F1835-0+PV(a!$E$8/12,2*$U1835*a!$E$9,$W1835,0,1)))</f>
        <v>#N/A</v>
      </c>
      <c r="L1835" s="122" t="e">
        <f t="shared" si="305"/>
        <v>#N/A</v>
      </c>
      <c r="M1835" s="114" t="e">
        <f t="shared" si="306"/>
        <v>#N/A</v>
      </c>
      <c r="N1835" s="122" t="e">
        <f>-1*PMT(a!$E$8/12,2*$U1835*a!$E$9,$F1835-a!$E$4-$I1835,0,1)</f>
        <v>#N/A</v>
      </c>
      <c r="O1835" s="123" t="e">
        <f>-1*PMT(a!$E$8/12,2*$U1835*a!$E$9,$F1835-a!$E$4-$J1835,0,1)</f>
        <v>#N/A</v>
      </c>
      <c r="P1835" s="123" t="e">
        <f t="shared" si="299"/>
        <v>#N/A</v>
      </c>
      <c r="Q1835" s="123" t="e">
        <f t="shared" si="300"/>
        <v>#N/A</v>
      </c>
      <c r="R1835" s="114" t="e">
        <f>IF($M1835&lt;$I1835,"Error",IF(AND($K1835&gt;$J1835,$M1835&gt;$K1835),"Error",IF(AND($K1835&lt;$J1835,$M1835&gt;$J1835),"Error",-1*PMT(a!$E$8/12,2*$U1835*a!$E$9,$F1835-$M1835-a!$E$4,0,1))))</f>
        <v>#N/A</v>
      </c>
      <c r="S1835" s="32">
        <f t="shared" si="301"/>
        <v>1</v>
      </c>
      <c r="T1835" s="33" t="e">
        <f t="shared" si="302"/>
        <v>#N/A</v>
      </c>
      <c r="U1835" s="33" t="e">
        <f t="shared" si="307"/>
        <v>#N/A</v>
      </c>
      <c r="V1835" s="33" t="e">
        <f t="shared" si="303"/>
        <v>#N/A</v>
      </c>
      <c r="W1835" s="124">
        <f t="shared" si="304"/>
        <v>0</v>
      </c>
    </row>
    <row r="1836" spans="9:23" x14ac:dyDescent="0.25">
      <c r="I1836" s="31">
        <v>0</v>
      </c>
      <c r="J1836" s="121">
        <f t="shared" si="308"/>
        <v>0</v>
      </c>
      <c r="K1836" s="122" t="e">
        <f>MAX(0,($F1836-0+PV(a!$E$8/12,2*$U1836*a!$E$9,$W1836,0,1)))</f>
        <v>#N/A</v>
      </c>
      <c r="L1836" s="122" t="e">
        <f t="shared" si="305"/>
        <v>#N/A</v>
      </c>
      <c r="M1836" s="114" t="e">
        <f t="shared" si="306"/>
        <v>#N/A</v>
      </c>
      <c r="N1836" s="122" t="e">
        <f>-1*PMT(a!$E$8/12,2*$U1836*a!$E$9,$F1836-a!$E$4-$I1836,0,1)</f>
        <v>#N/A</v>
      </c>
      <c r="O1836" s="123" t="e">
        <f>-1*PMT(a!$E$8/12,2*$U1836*a!$E$9,$F1836-a!$E$4-$J1836,0,1)</f>
        <v>#N/A</v>
      </c>
      <c r="P1836" s="123" t="e">
        <f t="shared" si="299"/>
        <v>#N/A</v>
      </c>
      <c r="Q1836" s="123" t="e">
        <f t="shared" si="300"/>
        <v>#N/A</v>
      </c>
      <c r="R1836" s="114" t="e">
        <f>IF($M1836&lt;$I1836,"Error",IF(AND($K1836&gt;$J1836,$M1836&gt;$K1836),"Error",IF(AND($K1836&lt;$J1836,$M1836&gt;$J1836),"Error",-1*PMT(a!$E$8/12,2*$U1836*a!$E$9,$F1836-$M1836-a!$E$4,0,1))))</f>
        <v>#N/A</v>
      </c>
      <c r="S1836" s="32">
        <f t="shared" si="301"/>
        <v>1</v>
      </c>
      <c r="T1836" s="33" t="e">
        <f t="shared" si="302"/>
        <v>#N/A</v>
      </c>
      <c r="U1836" s="33" t="e">
        <f t="shared" si="307"/>
        <v>#N/A</v>
      </c>
      <c r="V1836" s="33" t="e">
        <f t="shared" si="303"/>
        <v>#N/A</v>
      </c>
      <c r="W1836" s="124">
        <f t="shared" si="304"/>
        <v>0</v>
      </c>
    </row>
    <row r="1837" spans="9:23" x14ac:dyDescent="0.25">
      <c r="I1837" s="31">
        <v>0</v>
      </c>
      <c r="J1837" s="121">
        <f t="shared" si="308"/>
        <v>0</v>
      </c>
      <c r="K1837" s="122" t="e">
        <f>MAX(0,($F1837-0+PV(a!$E$8/12,2*$U1837*a!$E$9,$W1837,0,1)))</f>
        <v>#N/A</v>
      </c>
      <c r="L1837" s="122" t="e">
        <f t="shared" si="305"/>
        <v>#N/A</v>
      </c>
      <c r="M1837" s="114" t="e">
        <f t="shared" si="306"/>
        <v>#N/A</v>
      </c>
      <c r="N1837" s="122" t="e">
        <f>-1*PMT(a!$E$8/12,2*$U1837*a!$E$9,$F1837-a!$E$4-$I1837,0,1)</f>
        <v>#N/A</v>
      </c>
      <c r="O1837" s="123" t="e">
        <f>-1*PMT(a!$E$8/12,2*$U1837*a!$E$9,$F1837-a!$E$4-$J1837,0,1)</f>
        <v>#N/A</v>
      </c>
      <c r="P1837" s="123" t="e">
        <f t="shared" si="299"/>
        <v>#N/A</v>
      </c>
      <c r="Q1837" s="123" t="e">
        <f t="shared" si="300"/>
        <v>#N/A</v>
      </c>
      <c r="R1837" s="114" t="e">
        <f>IF($M1837&lt;$I1837,"Error",IF(AND($K1837&gt;$J1837,$M1837&gt;$K1837),"Error",IF(AND($K1837&lt;$J1837,$M1837&gt;$J1837),"Error",-1*PMT(a!$E$8/12,2*$U1837*a!$E$9,$F1837-$M1837-a!$E$4,0,1))))</f>
        <v>#N/A</v>
      </c>
      <c r="S1837" s="32">
        <f t="shared" si="301"/>
        <v>1</v>
      </c>
      <c r="T1837" s="33" t="e">
        <f t="shared" si="302"/>
        <v>#N/A</v>
      </c>
      <c r="U1837" s="33" t="e">
        <f t="shared" si="307"/>
        <v>#N/A</v>
      </c>
      <c r="V1837" s="33" t="e">
        <f t="shared" si="303"/>
        <v>#N/A</v>
      </c>
      <c r="W1837" s="124">
        <f t="shared" si="304"/>
        <v>0</v>
      </c>
    </row>
    <row r="1838" spans="9:23" x14ac:dyDescent="0.25">
      <c r="I1838" s="31">
        <v>0</v>
      </c>
      <c r="J1838" s="121">
        <f t="shared" si="308"/>
        <v>0</v>
      </c>
      <c r="K1838" s="122" t="e">
        <f>MAX(0,($F1838-0+PV(a!$E$8/12,2*$U1838*a!$E$9,$W1838,0,1)))</f>
        <v>#N/A</v>
      </c>
      <c r="L1838" s="122" t="e">
        <f t="shared" si="305"/>
        <v>#N/A</v>
      </c>
      <c r="M1838" s="114" t="e">
        <f t="shared" si="306"/>
        <v>#N/A</v>
      </c>
      <c r="N1838" s="122" t="e">
        <f>-1*PMT(a!$E$8/12,2*$U1838*a!$E$9,$F1838-a!$E$4-$I1838,0,1)</f>
        <v>#N/A</v>
      </c>
      <c r="O1838" s="123" t="e">
        <f>-1*PMT(a!$E$8/12,2*$U1838*a!$E$9,$F1838-a!$E$4-$J1838,0,1)</f>
        <v>#N/A</v>
      </c>
      <c r="P1838" s="123" t="e">
        <f t="shared" si="299"/>
        <v>#N/A</v>
      </c>
      <c r="Q1838" s="123" t="e">
        <f t="shared" si="300"/>
        <v>#N/A</v>
      </c>
      <c r="R1838" s="114" t="e">
        <f>IF($M1838&lt;$I1838,"Error",IF(AND($K1838&gt;$J1838,$M1838&gt;$K1838),"Error",IF(AND($K1838&lt;$J1838,$M1838&gt;$J1838),"Error",-1*PMT(a!$E$8/12,2*$U1838*a!$E$9,$F1838-$M1838-a!$E$4,0,1))))</f>
        <v>#N/A</v>
      </c>
      <c r="S1838" s="32">
        <f t="shared" si="301"/>
        <v>1</v>
      </c>
      <c r="T1838" s="33" t="e">
        <f t="shared" si="302"/>
        <v>#N/A</v>
      </c>
      <c r="U1838" s="33" t="e">
        <f t="shared" si="307"/>
        <v>#N/A</v>
      </c>
      <c r="V1838" s="33" t="e">
        <f t="shared" si="303"/>
        <v>#N/A</v>
      </c>
      <c r="W1838" s="124">
        <f t="shared" si="304"/>
        <v>0</v>
      </c>
    </row>
    <row r="1839" spans="9:23" x14ac:dyDescent="0.25">
      <c r="I1839" s="31">
        <v>0</v>
      </c>
      <c r="J1839" s="121">
        <f t="shared" si="308"/>
        <v>0</v>
      </c>
      <c r="K1839" s="122" t="e">
        <f>MAX(0,($F1839-0+PV(a!$E$8/12,2*$U1839*a!$E$9,$W1839,0,1)))</f>
        <v>#N/A</v>
      </c>
      <c r="L1839" s="122" t="e">
        <f t="shared" si="305"/>
        <v>#N/A</v>
      </c>
      <c r="M1839" s="114" t="e">
        <f t="shared" si="306"/>
        <v>#N/A</v>
      </c>
      <c r="N1839" s="122" t="e">
        <f>-1*PMT(a!$E$8/12,2*$U1839*a!$E$9,$F1839-a!$E$4-$I1839,0,1)</f>
        <v>#N/A</v>
      </c>
      <c r="O1839" s="123" t="e">
        <f>-1*PMT(a!$E$8/12,2*$U1839*a!$E$9,$F1839-a!$E$4-$J1839,0,1)</f>
        <v>#N/A</v>
      </c>
      <c r="P1839" s="123" t="e">
        <f t="shared" si="299"/>
        <v>#N/A</v>
      </c>
      <c r="Q1839" s="123" t="e">
        <f t="shared" si="300"/>
        <v>#N/A</v>
      </c>
      <c r="R1839" s="114" t="e">
        <f>IF($M1839&lt;$I1839,"Error",IF(AND($K1839&gt;$J1839,$M1839&gt;$K1839),"Error",IF(AND($K1839&lt;$J1839,$M1839&gt;$J1839),"Error",-1*PMT(a!$E$8/12,2*$U1839*a!$E$9,$F1839-$M1839-a!$E$4,0,1))))</f>
        <v>#N/A</v>
      </c>
      <c r="S1839" s="32">
        <f t="shared" si="301"/>
        <v>1</v>
      </c>
      <c r="T1839" s="33" t="e">
        <f t="shared" si="302"/>
        <v>#N/A</v>
      </c>
      <c r="U1839" s="33" t="e">
        <f t="shared" si="307"/>
        <v>#N/A</v>
      </c>
      <c r="V1839" s="33" t="e">
        <f t="shared" si="303"/>
        <v>#N/A</v>
      </c>
      <c r="W1839" s="124">
        <f t="shared" si="304"/>
        <v>0</v>
      </c>
    </row>
    <row r="1840" spans="9:23" x14ac:dyDescent="0.25">
      <c r="I1840" s="31">
        <v>0</v>
      </c>
      <c r="J1840" s="121">
        <f t="shared" si="308"/>
        <v>0</v>
      </c>
      <c r="K1840" s="122" t="e">
        <f>MAX(0,($F1840-0+PV(a!$E$8/12,2*$U1840*a!$E$9,$W1840,0,1)))</f>
        <v>#N/A</v>
      </c>
      <c r="L1840" s="122" t="e">
        <f t="shared" si="305"/>
        <v>#N/A</v>
      </c>
      <c r="M1840" s="114" t="e">
        <f t="shared" si="306"/>
        <v>#N/A</v>
      </c>
      <c r="N1840" s="122" t="e">
        <f>-1*PMT(a!$E$8/12,2*$U1840*a!$E$9,$F1840-a!$E$4-$I1840,0,1)</f>
        <v>#N/A</v>
      </c>
      <c r="O1840" s="123" t="e">
        <f>-1*PMT(a!$E$8/12,2*$U1840*a!$E$9,$F1840-a!$E$4-$J1840,0,1)</f>
        <v>#N/A</v>
      </c>
      <c r="P1840" s="123" t="e">
        <f t="shared" si="299"/>
        <v>#N/A</v>
      </c>
      <c r="Q1840" s="123" t="e">
        <f t="shared" si="300"/>
        <v>#N/A</v>
      </c>
      <c r="R1840" s="114" t="e">
        <f>IF($M1840&lt;$I1840,"Error",IF(AND($K1840&gt;$J1840,$M1840&gt;$K1840),"Error",IF(AND($K1840&lt;$J1840,$M1840&gt;$J1840),"Error",-1*PMT(a!$E$8/12,2*$U1840*a!$E$9,$F1840-$M1840-a!$E$4,0,1))))</f>
        <v>#N/A</v>
      </c>
      <c r="S1840" s="32">
        <f t="shared" si="301"/>
        <v>1</v>
      </c>
      <c r="T1840" s="33" t="e">
        <f t="shared" si="302"/>
        <v>#N/A</v>
      </c>
      <c r="U1840" s="33" t="e">
        <f t="shared" si="307"/>
        <v>#N/A</v>
      </c>
      <c r="V1840" s="33" t="e">
        <f t="shared" si="303"/>
        <v>#N/A</v>
      </c>
      <c r="W1840" s="124">
        <f t="shared" si="304"/>
        <v>0</v>
      </c>
    </row>
    <row r="1841" spans="9:23" x14ac:dyDescent="0.25">
      <c r="I1841" s="31">
        <v>0</v>
      </c>
      <c r="J1841" s="121">
        <f t="shared" si="308"/>
        <v>0</v>
      </c>
      <c r="K1841" s="122" t="e">
        <f>MAX(0,($F1841-0+PV(a!$E$8/12,2*$U1841*a!$E$9,$W1841,0,1)))</f>
        <v>#N/A</v>
      </c>
      <c r="L1841" s="122" t="e">
        <f t="shared" si="305"/>
        <v>#N/A</v>
      </c>
      <c r="M1841" s="114" t="e">
        <f t="shared" si="306"/>
        <v>#N/A</v>
      </c>
      <c r="N1841" s="122" t="e">
        <f>-1*PMT(a!$E$8/12,2*$U1841*a!$E$9,$F1841-a!$E$4-$I1841,0,1)</f>
        <v>#N/A</v>
      </c>
      <c r="O1841" s="123" t="e">
        <f>-1*PMT(a!$E$8/12,2*$U1841*a!$E$9,$F1841-a!$E$4-$J1841,0,1)</f>
        <v>#N/A</v>
      </c>
      <c r="P1841" s="123" t="e">
        <f t="shared" si="299"/>
        <v>#N/A</v>
      </c>
      <c r="Q1841" s="123" t="e">
        <f t="shared" si="300"/>
        <v>#N/A</v>
      </c>
      <c r="R1841" s="114" t="e">
        <f>IF($M1841&lt;$I1841,"Error",IF(AND($K1841&gt;$J1841,$M1841&gt;$K1841),"Error",IF(AND($K1841&lt;$J1841,$M1841&gt;$J1841),"Error",-1*PMT(a!$E$8/12,2*$U1841*a!$E$9,$F1841-$M1841-a!$E$4,0,1))))</f>
        <v>#N/A</v>
      </c>
      <c r="S1841" s="32">
        <f t="shared" si="301"/>
        <v>1</v>
      </c>
      <c r="T1841" s="33" t="e">
        <f t="shared" si="302"/>
        <v>#N/A</v>
      </c>
      <c r="U1841" s="33" t="e">
        <f t="shared" si="307"/>
        <v>#N/A</v>
      </c>
      <c r="V1841" s="33" t="e">
        <f t="shared" si="303"/>
        <v>#N/A</v>
      </c>
      <c r="W1841" s="124">
        <f t="shared" si="304"/>
        <v>0</v>
      </c>
    </row>
    <row r="1842" spans="9:23" x14ac:dyDescent="0.25">
      <c r="I1842" s="31">
        <v>0</v>
      </c>
      <c r="J1842" s="121">
        <f t="shared" si="308"/>
        <v>0</v>
      </c>
      <c r="K1842" s="122" t="e">
        <f>MAX(0,($F1842-0+PV(a!$E$8/12,2*$U1842*a!$E$9,$W1842,0,1)))</f>
        <v>#N/A</v>
      </c>
      <c r="L1842" s="122" t="e">
        <f t="shared" si="305"/>
        <v>#N/A</v>
      </c>
      <c r="M1842" s="114" t="e">
        <f t="shared" si="306"/>
        <v>#N/A</v>
      </c>
      <c r="N1842" s="122" t="e">
        <f>-1*PMT(a!$E$8/12,2*$U1842*a!$E$9,$F1842-a!$E$4-$I1842,0,1)</f>
        <v>#N/A</v>
      </c>
      <c r="O1842" s="123" t="e">
        <f>-1*PMT(a!$E$8/12,2*$U1842*a!$E$9,$F1842-a!$E$4-$J1842,0,1)</f>
        <v>#N/A</v>
      </c>
      <c r="P1842" s="123" t="e">
        <f t="shared" si="299"/>
        <v>#N/A</v>
      </c>
      <c r="Q1842" s="123" t="e">
        <f t="shared" si="300"/>
        <v>#N/A</v>
      </c>
      <c r="R1842" s="114" t="e">
        <f>IF($M1842&lt;$I1842,"Error",IF(AND($K1842&gt;$J1842,$M1842&gt;$K1842),"Error",IF(AND($K1842&lt;$J1842,$M1842&gt;$J1842),"Error",-1*PMT(a!$E$8/12,2*$U1842*a!$E$9,$F1842-$M1842-a!$E$4,0,1))))</f>
        <v>#N/A</v>
      </c>
      <c r="S1842" s="32">
        <f t="shared" si="301"/>
        <v>1</v>
      </c>
      <c r="T1842" s="33" t="e">
        <f t="shared" si="302"/>
        <v>#N/A</v>
      </c>
      <c r="U1842" s="33" t="e">
        <f t="shared" si="307"/>
        <v>#N/A</v>
      </c>
      <c r="V1842" s="33" t="e">
        <f t="shared" si="303"/>
        <v>#N/A</v>
      </c>
      <c r="W1842" s="124">
        <f t="shared" si="304"/>
        <v>0</v>
      </c>
    </row>
    <row r="1843" spans="9:23" x14ac:dyDescent="0.25">
      <c r="I1843" s="31">
        <v>0</v>
      </c>
      <c r="J1843" s="121">
        <f t="shared" si="308"/>
        <v>0</v>
      </c>
      <c r="K1843" s="122" t="e">
        <f>MAX(0,($F1843-0+PV(a!$E$8/12,2*$U1843*a!$E$9,$W1843,0,1)))</f>
        <v>#N/A</v>
      </c>
      <c r="L1843" s="122" t="e">
        <f t="shared" si="305"/>
        <v>#N/A</v>
      </c>
      <c r="M1843" s="114" t="e">
        <f t="shared" si="306"/>
        <v>#N/A</v>
      </c>
      <c r="N1843" s="122" t="e">
        <f>-1*PMT(a!$E$8/12,2*$U1843*a!$E$9,$F1843-a!$E$4-$I1843,0,1)</f>
        <v>#N/A</v>
      </c>
      <c r="O1843" s="123" t="e">
        <f>-1*PMT(a!$E$8/12,2*$U1843*a!$E$9,$F1843-a!$E$4-$J1843,0,1)</f>
        <v>#N/A</v>
      </c>
      <c r="P1843" s="123" t="e">
        <f t="shared" si="299"/>
        <v>#N/A</v>
      </c>
      <c r="Q1843" s="123" t="e">
        <f t="shared" si="300"/>
        <v>#N/A</v>
      </c>
      <c r="R1843" s="114" t="e">
        <f>IF($M1843&lt;$I1843,"Error",IF(AND($K1843&gt;$J1843,$M1843&gt;$K1843),"Error",IF(AND($K1843&lt;$J1843,$M1843&gt;$J1843),"Error",-1*PMT(a!$E$8/12,2*$U1843*a!$E$9,$F1843-$M1843-a!$E$4,0,1))))</f>
        <v>#N/A</v>
      </c>
      <c r="S1843" s="32">
        <f t="shared" si="301"/>
        <v>1</v>
      </c>
      <c r="T1843" s="33" t="e">
        <f t="shared" si="302"/>
        <v>#N/A</v>
      </c>
      <c r="U1843" s="33" t="e">
        <f t="shared" si="307"/>
        <v>#N/A</v>
      </c>
      <c r="V1843" s="33" t="e">
        <f t="shared" si="303"/>
        <v>#N/A</v>
      </c>
      <c r="W1843" s="124">
        <f t="shared" si="304"/>
        <v>0</v>
      </c>
    </row>
    <row r="1844" spans="9:23" x14ac:dyDescent="0.25">
      <c r="I1844" s="31">
        <v>0</v>
      </c>
      <c r="J1844" s="121">
        <f t="shared" si="308"/>
        <v>0</v>
      </c>
      <c r="K1844" s="122" t="e">
        <f>MAX(0,($F1844-0+PV(a!$E$8/12,2*$U1844*a!$E$9,$W1844,0,1)))</f>
        <v>#N/A</v>
      </c>
      <c r="L1844" s="122" t="e">
        <f t="shared" si="305"/>
        <v>#N/A</v>
      </c>
      <c r="M1844" s="114" t="e">
        <f t="shared" si="306"/>
        <v>#N/A</v>
      </c>
      <c r="N1844" s="122" t="e">
        <f>-1*PMT(a!$E$8/12,2*$U1844*a!$E$9,$F1844-a!$E$4-$I1844,0,1)</f>
        <v>#N/A</v>
      </c>
      <c r="O1844" s="123" t="e">
        <f>-1*PMT(a!$E$8/12,2*$U1844*a!$E$9,$F1844-a!$E$4-$J1844,0,1)</f>
        <v>#N/A</v>
      </c>
      <c r="P1844" s="123" t="e">
        <f t="shared" si="299"/>
        <v>#N/A</v>
      </c>
      <c r="Q1844" s="123" t="e">
        <f t="shared" si="300"/>
        <v>#N/A</v>
      </c>
      <c r="R1844" s="114" t="e">
        <f>IF($M1844&lt;$I1844,"Error",IF(AND($K1844&gt;$J1844,$M1844&gt;$K1844),"Error",IF(AND($K1844&lt;$J1844,$M1844&gt;$J1844),"Error",-1*PMT(a!$E$8/12,2*$U1844*a!$E$9,$F1844-$M1844-a!$E$4,0,1))))</f>
        <v>#N/A</v>
      </c>
      <c r="S1844" s="32">
        <f t="shared" si="301"/>
        <v>1</v>
      </c>
      <c r="T1844" s="33" t="e">
        <f t="shared" si="302"/>
        <v>#N/A</v>
      </c>
      <c r="U1844" s="33" t="e">
        <f t="shared" si="307"/>
        <v>#N/A</v>
      </c>
      <c r="V1844" s="33" t="e">
        <f t="shared" si="303"/>
        <v>#N/A</v>
      </c>
      <c r="W1844" s="124">
        <f t="shared" si="304"/>
        <v>0</v>
      </c>
    </row>
    <row r="1845" spans="9:23" x14ac:dyDescent="0.25">
      <c r="I1845" s="31">
        <v>0</v>
      </c>
      <c r="J1845" s="121">
        <f t="shared" si="308"/>
        <v>0</v>
      </c>
      <c r="K1845" s="122" t="e">
        <f>MAX(0,($F1845-0+PV(a!$E$8/12,2*$U1845*a!$E$9,$W1845,0,1)))</f>
        <v>#N/A</v>
      </c>
      <c r="L1845" s="122" t="e">
        <f t="shared" si="305"/>
        <v>#N/A</v>
      </c>
      <c r="M1845" s="114" t="e">
        <f t="shared" si="306"/>
        <v>#N/A</v>
      </c>
      <c r="N1845" s="122" t="e">
        <f>-1*PMT(a!$E$8/12,2*$U1845*a!$E$9,$F1845-a!$E$4-$I1845,0,1)</f>
        <v>#N/A</v>
      </c>
      <c r="O1845" s="123" t="e">
        <f>-1*PMT(a!$E$8/12,2*$U1845*a!$E$9,$F1845-a!$E$4-$J1845,0,1)</f>
        <v>#N/A</v>
      </c>
      <c r="P1845" s="123" t="e">
        <f t="shared" si="299"/>
        <v>#N/A</v>
      </c>
      <c r="Q1845" s="123" t="e">
        <f t="shared" si="300"/>
        <v>#N/A</v>
      </c>
      <c r="R1845" s="114" t="e">
        <f>IF($M1845&lt;$I1845,"Error",IF(AND($K1845&gt;$J1845,$M1845&gt;$K1845),"Error",IF(AND($K1845&lt;$J1845,$M1845&gt;$J1845),"Error",-1*PMT(a!$E$8/12,2*$U1845*a!$E$9,$F1845-$M1845-a!$E$4,0,1))))</f>
        <v>#N/A</v>
      </c>
      <c r="S1845" s="32">
        <f t="shared" si="301"/>
        <v>1</v>
      </c>
      <c r="T1845" s="33" t="e">
        <f t="shared" si="302"/>
        <v>#N/A</v>
      </c>
      <c r="U1845" s="33" t="e">
        <f t="shared" si="307"/>
        <v>#N/A</v>
      </c>
      <c r="V1845" s="33" t="e">
        <f t="shared" si="303"/>
        <v>#N/A</v>
      </c>
      <c r="W1845" s="124">
        <f t="shared" si="304"/>
        <v>0</v>
      </c>
    </row>
    <row r="1846" spans="9:23" x14ac:dyDescent="0.25">
      <c r="I1846" s="31">
        <v>0</v>
      </c>
      <c r="J1846" s="121">
        <f t="shared" si="308"/>
        <v>0</v>
      </c>
      <c r="K1846" s="122" t="e">
        <f>MAX(0,($F1846-0+PV(a!$E$8/12,2*$U1846*a!$E$9,$W1846,0,1)))</f>
        <v>#N/A</v>
      </c>
      <c r="L1846" s="122" t="e">
        <f t="shared" si="305"/>
        <v>#N/A</v>
      </c>
      <c r="M1846" s="114" t="e">
        <f t="shared" si="306"/>
        <v>#N/A</v>
      </c>
      <c r="N1846" s="122" t="e">
        <f>-1*PMT(a!$E$8/12,2*$U1846*a!$E$9,$F1846-a!$E$4-$I1846,0,1)</f>
        <v>#N/A</v>
      </c>
      <c r="O1846" s="123" t="e">
        <f>-1*PMT(a!$E$8/12,2*$U1846*a!$E$9,$F1846-a!$E$4-$J1846,0,1)</f>
        <v>#N/A</v>
      </c>
      <c r="P1846" s="123" t="e">
        <f t="shared" si="299"/>
        <v>#N/A</v>
      </c>
      <c r="Q1846" s="123" t="e">
        <f t="shared" si="300"/>
        <v>#N/A</v>
      </c>
      <c r="R1846" s="114" t="e">
        <f>IF($M1846&lt;$I1846,"Error",IF(AND($K1846&gt;$J1846,$M1846&gt;$K1846),"Error",IF(AND($K1846&lt;$J1846,$M1846&gt;$J1846),"Error",-1*PMT(a!$E$8/12,2*$U1846*a!$E$9,$F1846-$M1846-a!$E$4,0,1))))</f>
        <v>#N/A</v>
      </c>
      <c r="S1846" s="32">
        <f t="shared" si="301"/>
        <v>1</v>
      </c>
      <c r="T1846" s="33" t="e">
        <f t="shared" si="302"/>
        <v>#N/A</v>
      </c>
      <c r="U1846" s="33" t="e">
        <f t="shared" si="307"/>
        <v>#N/A</v>
      </c>
      <c r="V1846" s="33" t="e">
        <f t="shared" si="303"/>
        <v>#N/A</v>
      </c>
      <c r="W1846" s="124">
        <f t="shared" si="304"/>
        <v>0</v>
      </c>
    </row>
    <row r="1847" spans="9:23" x14ac:dyDescent="0.25">
      <c r="I1847" s="31">
        <v>0</v>
      </c>
      <c r="J1847" s="121">
        <f t="shared" si="308"/>
        <v>0</v>
      </c>
      <c r="K1847" s="122" t="e">
        <f>MAX(0,($F1847-0+PV(a!$E$8/12,2*$U1847*a!$E$9,$W1847,0,1)))</f>
        <v>#N/A</v>
      </c>
      <c r="L1847" s="122" t="e">
        <f t="shared" si="305"/>
        <v>#N/A</v>
      </c>
      <c r="M1847" s="114" t="e">
        <f t="shared" si="306"/>
        <v>#N/A</v>
      </c>
      <c r="N1847" s="122" t="e">
        <f>-1*PMT(a!$E$8/12,2*$U1847*a!$E$9,$F1847-a!$E$4-$I1847,0,1)</f>
        <v>#N/A</v>
      </c>
      <c r="O1847" s="123" t="e">
        <f>-1*PMT(a!$E$8/12,2*$U1847*a!$E$9,$F1847-a!$E$4-$J1847,0,1)</f>
        <v>#N/A</v>
      </c>
      <c r="P1847" s="123" t="e">
        <f t="shared" ref="P1847:P1910" si="309">IF(K1847=0,N1847,W1847)</f>
        <v>#N/A</v>
      </c>
      <c r="Q1847" s="123" t="e">
        <f t="shared" ref="Q1847:Q1910" si="310">IF(K1847=L1847,P1847,R1847)</f>
        <v>#N/A</v>
      </c>
      <c r="R1847" s="114" t="e">
        <f>IF($M1847&lt;$I1847,"Error",IF(AND($K1847&gt;$J1847,$M1847&gt;$K1847),"Error",IF(AND($K1847&lt;$J1847,$M1847&gt;$J1847),"Error",-1*PMT(a!$E$8/12,2*$U1847*a!$E$9,$F1847-$M1847-a!$E$4,0,1))))</f>
        <v>#N/A</v>
      </c>
      <c r="S1847" s="32">
        <f t="shared" ref="S1847:S1910" si="311">IF(E1847="F",0,1)</f>
        <v>1</v>
      </c>
      <c r="T1847" s="33" t="e">
        <f t="shared" ref="T1847:T1910" si="312">IF($S1847=1,VLOOKUP(H1847,M,11,FALSE),VLOOKUP(H1847,F,11,FALSE))</f>
        <v>#N/A</v>
      </c>
      <c r="U1847" s="33" t="e">
        <f t="shared" si="307"/>
        <v>#N/A</v>
      </c>
      <c r="V1847" s="33" t="e">
        <f t="shared" ref="V1847:V1910" si="313">+U1847*2</f>
        <v>#N/A</v>
      </c>
      <c r="W1847" s="124">
        <f t="shared" ref="W1847:W1910" si="314">+G1847/12*0.5</f>
        <v>0</v>
      </c>
    </row>
    <row r="1848" spans="9:23" x14ac:dyDescent="0.25">
      <c r="I1848" s="31">
        <v>0</v>
      </c>
      <c r="J1848" s="121">
        <f t="shared" si="308"/>
        <v>0</v>
      </c>
      <c r="K1848" s="122" t="e">
        <f>MAX(0,($F1848-0+PV(a!$E$8/12,2*$U1848*a!$E$9,$W1848,0,1)))</f>
        <v>#N/A</v>
      </c>
      <c r="L1848" s="122" t="e">
        <f t="shared" si="305"/>
        <v>#N/A</v>
      </c>
      <c r="M1848" s="114" t="e">
        <f t="shared" si="306"/>
        <v>#N/A</v>
      </c>
      <c r="N1848" s="122" t="e">
        <f>-1*PMT(a!$E$8/12,2*$U1848*a!$E$9,$F1848-a!$E$4-$I1848,0,1)</f>
        <v>#N/A</v>
      </c>
      <c r="O1848" s="123" t="e">
        <f>-1*PMT(a!$E$8/12,2*$U1848*a!$E$9,$F1848-a!$E$4-$J1848,0,1)</f>
        <v>#N/A</v>
      </c>
      <c r="P1848" s="123" t="e">
        <f t="shared" si="309"/>
        <v>#N/A</v>
      </c>
      <c r="Q1848" s="123" t="e">
        <f t="shared" si="310"/>
        <v>#N/A</v>
      </c>
      <c r="R1848" s="114" t="e">
        <f>IF($M1848&lt;$I1848,"Error",IF(AND($K1848&gt;$J1848,$M1848&gt;$K1848),"Error",IF(AND($K1848&lt;$J1848,$M1848&gt;$J1848),"Error",-1*PMT(a!$E$8/12,2*$U1848*a!$E$9,$F1848-$M1848-a!$E$4,0,1))))</f>
        <v>#N/A</v>
      </c>
      <c r="S1848" s="32">
        <f t="shared" si="311"/>
        <v>1</v>
      </c>
      <c r="T1848" s="33" t="e">
        <f t="shared" si="312"/>
        <v>#N/A</v>
      </c>
      <c r="U1848" s="33" t="e">
        <f t="shared" si="307"/>
        <v>#N/A</v>
      </c>
      <c r="V1848" s="33" t="e">
        <f t="shared" si="313"/>
        <v>#N/A</v>
      </c>
      <c r="W1848" s="124">
        <f t="shared" si="314"/>
        <v>0</v>
      </c>
    </row>
    <row r="1849" spans="9:23" x14ac:dyDescent="0.25">
      <c r="I1849" s="31">
        <v>0</v>
      </c>
      <c r="J1849" s="121">
        <f t="shared" si="308"/>
        <v>0</v>
      </c>
      <c r="K1849" s="122" t="e">
        <f>MAX(0,($F1849-0+PV(a!$E$8/12,2*$U1849*a!$E$9,$W1849,0,1)))</f>
        <v>#N/A</v>
      </c>
      <c r="L1849" s="122" t="e">
        <f t="shared" si="305"/>
        <v>#N/A</v>
      </c>
      <c r="M1849" s="114" t="e">
        <f t="shared" si="306"/>
        <v>#N/A</v>
      </c>
      <c r="N1849" s="122" t="e">
        <f>-1*PMT(a!$E$8/12,2*$U1849*a!$E$9,$F1849-a!$E$4-$I1849,0,1)</f>
        <v>#N/A</v>
      </c>
      <c r="O1849" s="123" t="e">
        <f>-1*PMT(a!$E$8/12,2*$U1849*a!$E$9,$F1849-a!$E$4-$J1849,0,1)</f>
        <v>#N/A</v>
      </c>
      <c r="P1849" s="123" t="e">
        <f t="shared" si="309"/>
        <v>#N/A</v>
      </c>
      <c r="Q1849" s="123" t="e">
        <f t="shared" si="310"/>
        <v>#N/A</v>
      </c>
      <c r="R1849" s="114" t="e">
        <f>IF($M1849&lt;$I1849,"Error",IF(AND($K1849&gt;$J1849,$M1849&gt;$K1849),"Error",IF(AND($K1849&lt;$J1849,$M1849&gt;$J1849),"Error",-1*PMT(a!$E$8/12,2*$U1849*a!$E$9,$F1849-$M1849-a!$E$4,0,1))))</f>
        <v>#N/A</v>
      </c>
      <c r="S1849" s="32">
        <f t="shared" si="311"/>
        <v>1</v>
      </c>
      <c r="T1849" s="33" t="e">
        <f t="shared" si="312"/>
        <v>#N/A</v>
      </c>
      <c r="U1849" s="33" t="e">
        <f t="shared" si="307"/>
        <v>#N/A</v>
      </c>
      <c r="V1849" s="33" t="e">
        <f t="shared" si="313"/>
        <v>#N/A</v>
      </c>
      <c r="W1849" s="124">
        <f t="shared" si="314"/>
        <v>0</v>
      </c>
    </row>
    <row r="1850" spans="9:23" x14ac:dyDescent="0.25">
      <c r="I1850" s="31">
        <v>0</v>
      </c>
      <c r="J1850" s="121">
        <f t="shared" si="308"/>
        <v>0</v>
      </c>
      <c r="K1850" s="122" t="e">
        <f>MAX(0,($F1850-0+PV(a!$E$8/12,2*$U1850*a!$E$9,$W1850,0,1)))</f>
        <v>#N/A</v>
      </c>
      <c r="L1850" s="122" t="e">
        <f t="shared" si="305"/>
        <v>#N/A</v>
      </c>
      <c r="M1850" s="114" t="e">
        <f t="shared" si="306"/>
        <v>#N/A</v>
      </c>
      <c r="N1850" s="122" t="e">
        <f>-1*PMT(a!$E$8/12,2*$U1850*a!$E$9,$F1850-a!$E$4-$I1850,0,1)</f>
        <v>#N/A</v>
      </c>
      <c r="O1850" s="123" t="e">
        <f>-1*PMT(a!$E$8/12,2*$U1850*a!$E$9,$F1850-a!$E$4-$J1850,0,1)</f>
        <v>#N/A</v>
      </c>
      <c r="P1850" s="123" t="e">
        <f t="shared" si="309"/>
        <v>#N/A</v>
      </c>
      <c r="Q1850" s="123" t="e">
        <f t="shared" si="310"/>
        <v>#N/A</v>
      </c>
      <c r="R1850" s="114" t="e">
        <f>IF($M1850&lt;$I1850,"Error",IF(AND($K1850&gt;$J1850,$M1850&gt;$K1850),"Error",IF(AND($K1850&lt;$J1850,$M1850&gt;$J1850),"Error",-1*PMT(a!$E$8/12,2*$U1850*a!$E$9,$F1850-$M1850-a!$E$4,0,1))))</f>
        <v>#N/A</v>
      </c>
      <c r="S1850" s="32">
        <f t="shared" si="311"/>
        <v>1</v>
      </c>
      <c r="T1850" s="33" t="e">
        <f t="shared" si="312"/>
        <v>#N/A</v>
      </c>
      <c r="U1850" s="33" t="e">
        <f t="shared" si="307"/>
        <v>#N/A</v>
      </c>
      <c r="V1850" s="33" t="e">
        <f t="shared" si="313"/>
        <v>#N/A</v>
      </c>
      <c r="W1850" s="124">
        <f t="shared" si="314"/>
        <v>0</v>
      </c>
    </row>
    <row r="1851" spans="9:23" x14ac:dyDescent="0.25">
      <c r="I1851" s="31">
        <v>0</v>
      </c>
      <c r="J1851" s="121">
        <f t="shared" si="308"/>
        <v>0</v>
      </c>
      <c r="K1851" s="122" t="e">
        <f>MAX(0,($F1851-0+PV(a!$E$8/12,2*$U1851*a!$E$9,$W1851,0,1)))</f>
        <v>#N/A</v>
      </c>
      <c r="L1851" s="122" t="e">
        <f t="shared" si="305"/>
        <v>#N/A</v>
      </c>
      <c r="M1851" s="114" t="e">
        <f t="shared" si="306"/>
        <v>#N/A</v>
      </c>
      <c r="N1851" s="122" t="e">
        <f>-1*PMT(a!$E$8/12,2*$U1851*a!$E$9,$F1851-a!$E$4-$I1851,0,1)</f>
        <v>#N/A</v>
      </c>
      <c r="O1851" s="123" t="e">
        <f>-1*PMT(a!$E$8/12,2*$U1851*a!$E$9,$F1851-a!$E$4-$J1851,0,1)</f>
        <v>#N/A</v>
      </c>
      <c r="P1851" s="123" t="e">
        <f t="shared" si="309"/>
        <v>#N/A</v>
      </c>
      <c r="Q1851" s="123" t="e">
        <f t="shared" si="310"/>
        <v>#N/A</v>
      </c>
      <c r="R1851" s="114" t="e">
        <f>IF($M1851&lt;$I1851,"Error",IF(AND($K1851&gt;$J1851,$M1851&gt;$K1851),"Error",IF(AND($K1851&lt;$J1851,$M1851&gt;$J1851),"Error",-1*PMT(a!$E$8/12,2*$U1851*a!$E$9,$F1851-$M1851-a!$E$4,0,1))))</f>
        <v>#N/A</v>
      </c>
      <c r="S1851" s="32">
        <f t="shared" si="311"/>
        <v>1</v>
      </c>
      <c r="T1851" s="33" t="e">
        <f t="shared" si="312"/>
        <v>#N/A</v>
      </c>
      <c r="U1851" s="33" t="e">
        <f t="shared" si="307"/>
        <v>#N/A</v>
      </c>
      <c r="V1851" s="33" t="e">
        <f t="shared" si="313"/>
        <v>#N/A</v>
      </c>
      <c r="W1851" s="124">
        <f t="shared" si="314"/>
        <v>0</v>
      </c>
    </row>
    <row r="1852" spans="9:23" x14ac:dyDescent="0.25">
      <c r="I1852" s="31">
        <v>0</v>
      </c>
      <c r="J1852" s="121">
        <f t="shared" si="308"/>
        <v>0</v>
      </c>
      <c r="K1852" s="122" t="e">
        <f>MAX(0,($F1852-0+PV(a!$E$8/12,2*$U1852*a!$E$9,$W1852,0,1)))</f>
        <v>#N/A</v>
      </c>
      <c r="L1852" s="122" t="e">
        <f t="shared" si="305"/>
        <v>#N/A</v>
      </c>
      <c r="M1852" s="114" t="e">
        <f t="shared" si="306"/>
        <v>#N/A</v>
      </c>
      <c r="N1852" s="122" t="e">
        <f>-1*PMT(a!$E$8/12,2*$U1852*a!$E$9,$F1852-a!$E$4-$I1852,0,1)</f>
        <v>#N/A</v>
      </c>
      <c r="O1852" s="123" t="e">
        <f>-1*PMT(a!$E$8/12,2*$U1852*a!$E$9,$F1852-a!$E$4-$J1852,0,1)</f>
        <v>#N/A</v>
      </c>
      <c r="P1852" s="123" t="e">
        <f t="shared" si="309"/>
        <v>#N/A</v>
      </c>
      <c r="Q1852" s="123" t="e">
        <f t="shared" si="310"/>
        <v>#N/A</v>
      </c>
      <c r="R1852" s="114" t="e">
        <f>IF($M1852&lt;$I1852,"Error",IF(AND($K1852&gt;$J1852,$M1852&gt;$K1852),"Error",IF(AND($K1852&lt;$J1852,$M1852&gt;$J1852),"Error",-1*PMT(a!$E$8/12,2*$U1852*a!$E$9,$F1852-$M1852-a!$E$4,0,1))))</f>
        <v>#N/A</v>
      </c>
      <c r="S1852" s="32">
        <f t="shared" si="311"/>
        <v>1</v>
      </c>
      <c r="T1852" s="33" t="e">
        <f t="shared" si="312"/>
        <v>#N/A</v>
      </c>
      <c r="U1852" s="33" t="e">
        <f t="shared" si="307"/>
        <v>#N/A</v>
      </c>
      <c r="V1852" s="33" t="e">
        <f t="shared" si="313"/>
        <v>#N/A</v>
      </c>
      <c r="W1852" s="124">
        <f t="shared" si="314"/>
        <v>0</v>
      </c>
    </row>
    <row r="1853" spans="9:23" x14ac:dyDescent="0.25">
      <c r="I1853" s="31">
        <v>0</v>
      </c>
      <c r="J1853" s="121">
        <f t="shared" si="308"/>
        <v>0</v>
      </c>
      <c r="K1853" s="122" t="e">
        <f>MAX(0,($F1853-0+PV(a!$E$8/12,2*$U1853*a!$E$9,$W1853,0,1)))</f>
        <v>#N/A</v>
      </c>
      <c r="L1853" s="122" t="e">
        <f t="shared" si="305"/>
        <v>#N/A</v>
      </c>
      <c r="M1853" s="114" t="e">
        <f t="shared" si="306"/>
        <v>#N/A</v>
      </c>
      <c r="N1853" s="122" t="e">
        <f>-1*PMT(a!$E$8/12,2*$U1853*a!$E$9,$F1853-a!$E$4-$I1853,0,1)</f>
        <v>#N/A</v>
      </c>
      <c r="O1853" s="123" t="e">
        <f>-1*PMT(a!$E$8/12,2*$U1853*a!$E$9,$F1853-a!$E$4-$J1853,0,1)</f>
        <v>#N/A</v>
      </c>
      <c r="P1853" s="123" t="e">
        <f t="shared" si="309"/>
        <v>#N/A</v>
      </c>
      <c r="Q1853" s="123" t="e">
        <f t="shared" si="310"/>
        <v>#N/A</v>
      </c>
      <c r="R1853" s="114" t="e">
        <f>IF($M1853&lt;$I1853,"Error",IF(AND($K1853&gt;$J1853,$M1853&gt;$K1853),"Error",IF(AND($K1853&lt;$J1853,$M1853&gt;$J1853),"Error",-1*PMT(a!$E$8/12,2*$U1853*a!$E$9,$F1853-$M1853-a!$E$4,0,1))))</f>
        <v>#N/A</v>
      </c>
      <c r="S1853" s="32">
        <f t="shared" si="311"/>
        <v>1</v>
      </c>
      <c r="T1853" s="33" t="e">
        <f t="shared" si="312"/>
        <v>#N/A</v>
      </c>
      <c r="U1853" s="33" t="e">
        <f t="shared" si="307"/>
        <v>#N/A</v>
      </c>
      <c r="V1853" s="33" t="e">
        <f t="shared" si="313"/>
        <v>#N/A</v>
      </c>
      <c r="W1853" s="124">
        <f t="shared" si="314"/>
        <v>0</v>
      </c>
    </row>
    <row r="1854" spans="9:23" x14ac:dyDescent="0.25">
      <c r="I1854" s="31">
        <v>0</v>
      </c>
      <c r="J1854" s="121">
        <f t="shared" si="308"/>
        <v>0</v>
      </c>
      <c r="K1854" s="122" t="e">
        <f>MAX(0,($F1854-0+PV(a!$E$8/12,2*$U1854*a!$E$9,$W1854,0,1)))</f>
        <v>#N/A</v>
      </c>
      <c r="L1854" s="122" t="e">
        <f t="shared" si="305"/>
        <v>#N/A</v>
      </c>
      <c r="M1854" s="114" t="e">
        <f t="shared" si="306"/>
        <v>#N/A</v>
      </c>
      <c r="N1854" s="122" t="e">
        <f>-1*PMT(a!$E$8/12,2*$U1854*a!$E$9,$F1854-a!$E$4-$I1854,0,1)</f>
        <v>#N/A</v>
      </c>
      <c r="O1854" s="123" t="e">
        <f>-1*PMT(a!$E$8/12,2*$U1854*a!$E$9,$F1854-a!$E$4-$J1854,0,1)</f>
        <v>#N/A</v>
      </c>
      <c r="P1854" s="123" t="e">
        <f t="shared" si="309"/>
        <v>#N/A</v>
      </c>
      <c r="Q1854" s="123" t="e">
        <f t="shared" si="310"/>
        <v>#N/A</v>
      </c>
      <c r="R1854" s="114" t="e">
        <f>IF($M1854&lt;$I1854,"Error",IF(AND($K1854&gt;$J1854,$M1854&gt;$K1854),"Error",IF(AND($K1854&lt;$J1854,$M1854&gt;$J1854),"Error",-1*PMT(a!$E$8/12,2*$U1854*a!$E$9,$F1854-$M1854-a!$E$4,0,1))))</f>
        <v>#N/A</v>
      </c>
      <c r="S1854" s="32">
        <f t="shared" si="311"/>
        <v>1</v>
      </c>
      <c r="T1854" s="33" t="e">
        <f t="shared" si="312"/>
        <v>#N/A</v>
      </c>
      <c r="U1854" s="33" t="e">
        <f t="shared" si="307"/>
        <v>#N/A</v>
      </c>
      <c r="V1854" s="33" t="e">
        <f t="shared" si="313"/>
        <v>#N/A</v>
      </c>
      <c r="W1854" s="124">
        <f t="shared" si="314"/>
        <v>0</v>
      </c>
    </row>
    <row r="1855" spans="9:23" x14ac:dyDescent="0.25">
      <c r="I1855" s="31">
        <v>0</v>
      </c>
      <c r="J1855" s="121">
        <f t="shared" si="308"/>
        <v>0</v>
      </c>
      <c r="K1855" s="122" t="e">
        <f>MAX(0,($F1855-0+PV(a!$E$8/12,2*$U1855*a!$E$9,$W1855,0,1)))</f>
        <v>#N/A</v>
      </c>
      <c r="L1855" s="122" t="e">
        <f t="shared" si="305"/>
        <v>#N/A</v>
      </c>
      <c r="M1855" s="114" t="e">
        <f t="shared" si="306"/>
        <v>#N/A</v>
      </c>
      <c r="N1855" s="122" t="e">
        <f>-1*PMT(a!$E$8/12,2*$U1855*a!$E$9,$F1855-a!$E$4-$I1855,0,1)</f>
        <v>#N/A</v>
      </c>
      <c r="O1855" s="123" t="e">
        <f>-1*PMT(a!$E$8/12,2*$U1855*a!$E$9,$F1855-a!$E$4-$J1855,0,1)</f>
        <v>#N/A</v>
      </c>
      <c r="P1855" s="123" t="e">
        <f t="shared" si="309"/>
        <v>#N/A</v>
      </c>
      <c r="Q1855" s="123" t="e">
        <f t="shared" si="310"/>
        <v>#N/A</v>
      </c>
      <c r="R1855" s="114" t="e">
        <f>IF($M1855&lt;$I1855,"Error",IF(AND($K1855&gt;$J1855,$M1855&gt;$K1855),"Error",IF(AND($K1855&lt;$J1855,$M1855&gt;$J1855),"Error",-1*PMT(a!$E$8/12,2*$U1855*a!$E$9,$F1855-$M1855-a!$E$4,0,1))))</f>
        <v>#N/A</v>
      </c>
      <c r="S1855" s="32">
        <f t="shared" si="311"/>
        <v>1</v>
      </c>
      <c r="T1855" s="33" t="e">
        <f t="shared" si="312"/>
        <v>#N/A</v>
      </c>
      <c r="U1855" s="33" t="e">
        <f t="shared" si="307"/>
        <v>#N/A</v>
      </c>
      <c r="V1855" s="33" t="e">
        <f t="shared" si="313"/>
        <v>#N/A</v>
      </c>
      <c r="W1855" s="124">
        <f t="shared" si="314"/>
        <v>0</v>
      </c>
    </row>
    <row r="1856" spans="9:23" x14ac:dyDescent="0.25">
      <c r="I1856" s="31">
        <v>0</v>
      </c>
      <c r="J1856" s="121">
        <f t="shared" si="308"/>
        <v>0</v>
      </c>
      <c r="K1856" s="122" t="e">
        <f>MAX(0,($F1856-0+PV(a!$E$8/12,2*$U1856*a!$E$9,$W1856,0,1)))</f>
        <v>#N/A</v>
      </c>
      <c r="L1856" s="122" t="e">
        <f t="shared" si="305"/>
        <v>#N/A</v>
      </c>
      <c r="M1856" s="114" t="e">
        <f t="shared" si="306"/>
        <v>#N/A</v>
      </c>
      <c r="N1856" s="122" t="e">
        <f>-1*PMT(a!$E$8/12,2*$U1856*a!$E$9,$F1856-a!$E$4-$I1856,0,1)</f>
        <v>#N/A</v>
      </c>
      <c r="O1856" s="123" t="e">
        <f>-1*PMT(a!$E$8/12,2*$U1856*a!$E$9,$F1856-a!$E$4-$J1856,0,1)</f>
        <v>#N/A</v>
      </c>
      <c r="P1856" s="123" t="e">
        <f t="shared" si="309"/>
        <v>#N/A</v>
      </c>
      <c r="Q1856" s="123" t="e">
        <f t="shared" si="310"/>
        <v>#N/A</v>
      </c>
      <c r="R1856" s="114" t="e">
        <f>IF($M1856&lt;$I1856,"Error",IF(AND($K1856&gt;$J1856,$M1856&gt;$K1856),"Error",IF(AND($K1856&lt;$J1856,$M1856&gt;$J1856),"Error",-1*PMT(a!$E$8/12,2*$U1856*a!$E$9,$F1856-$M1856-a!$E$4,0,1))))</f>
        <v>#N/A</v>
      </c>
      <c r="S1856" s="32">
        <f t="shared" si="311"/>
        <v>1</v>
      </c>
      <c r="T1856" s="33" t="e">
        <f t="shared" si="312"/>
        <v>#N/A</v>
      </c>
      <c r="U1856" s="33" t="e">
        <f t="shared" si="307"/>
        <v>#N/A</v>
      </c>
      <c r="V1856" s="33" t="e">
        <f t="shared" si="313"/>
        <v>#N/A</v>
      </c>
      <c r="W1856" s="124">
        <f t="shared" si="314"/>
        <v>0</v>
      </c>
    </row>
    <row r="1857" spans="9:23" x14ac:dyDescent="0.25">
      <c r="I1857" s="31">
        <v>0</v>
      </c>
      <c r="J1857" s="121">
        <f t="shared" si="308"/>
        <v>0</v>
      </c>
      <c r="K1857" s="122" t="e">
        <f>MAX(0,($F1857-0+PV(a!$E$8/12,2*$U1857*a!$E$9,$W1857,0,1)))</f>
        <v>#N/A</v>
      </c>
      <c r="L1857" s="122" t="e">
        <f t="shared" si="305"/>
        <v>#N/A</v>
      </c>
      <c r="M1857" s="114" t="e">
        <f t="shared" si="306"/>
        <v>#N/A</v>
      </c>
      <c r="N1857" s="122" t="e">
        <f>-1*PMT(a!$E$8/12,2*$U1857*a!$E$9,$F1857-a!$E$4-$I1857,0,1)</f>
        <v>#N/A</v>
      </c>
      <c r="O1857" s="123" t="e">
        <f>-1*PMT(a!$E$8/12,2*$U1857*a!$E$9,$F1857-a!$E$4-$J1857,0,1)</f>
        <v>#N/A</v>
      </c>
      <c r="P1857" s="123" t="e">
        <f t="shared" si="309"/>
        <v>#N/A</v>
      </c>
      <c r="Q1857" s="123" t="e">
        <f t="shared" si="310"/>
        <v>#N/A</v>
      </c>
      <c r="R1857" s="114" t="e">
        <f>IF($M1857&lt;$I1857,"Error",IF(AND($K1857&gt;$J1857,$M1857&gt;$K1857),"Error",IF(AND($K1857&lt;$J1857,$M1857&gt;$J1857),"Error",-1*PMT(a!$E$8/12,2*$U1857*a!$E$9,$F1857-$M1857-a!$E$4,0,1))))</f>
        <v>#N/A</v>
      </c>
      <c r="S1857" s="32">
        <f t="shared" si="311"/>
        <v>1</v>
      </c>
      <c r="T1857" s="33" t="e">
        <f t="shared" si="312"/>
        <v>#N/A</v>
      </c>
      <c r="U1857" s="33" t="e">
        <f t="shared" si="307"/>
        <v>#N/A</v>
      </c>
      <c r="V1857" s="33" t="e">
        <f t="shared" si="313"/>
        <v>#N/A</v>
      </c>
      <c r="W1857" s="124">
        <f t="shared" si="314"/>
        <v>0</v>
      </c>
    </row>
    <row r="1858" spans="9:23" x14ac:dyDescent="0.25">
      <c r="I1858" s="31">
        <v>0</v>
      </c>
      <c r="J1858" s="121">
        <f t="shared" si="308"/>
        <v>0</v>
      </c>
      <c r="K1858" s="122" t="e">
        <f>MAX(0,($F1858-0+PV(a!$E$8/12,2*$U1858*a!$E$9,$W1858,0,1)))</f>
        <v>#N/A</v>
      </c>
      <c r="L1858" s="122" t="e">
        <f t="shared" si="305"/>
        <v>#N/A</v>
      </c>
      <c r="M1858" s="114" t="e">
        <f t="shared" si="306"/>
        <v>#N/A</v>
      </c>
      <c r="N1858" s="122" t="e">
        <f>-1*PMT(a!$E$8/12,2*$U1858*a!$E$9,$F1858-a!$E$4-$I1858,0,1)</f>
        <v>#N/A</v>
      </c>
      <c r="O1858" s="123" t="e">
        <f>-1*PMT(a!$E$8/12,2*$U1858*a!$E$9,$F1858-a!$E$4-$J1858,0,1)</f>
        <v>#N/A</v>
      </c>
      <c r="P1858" s="123" t="e">
        <f t="shared" si="309"/>
        <v>#N/A</v>
      </c>
      <c r="Q1858" s="123" t="e">
        <f t="shared" si="310"/>
        <v>#N/A</v>
      </c>
      <c r="R1858" s="114" t="e">
        <f>IF($M1858&lt;$I1858,"Error",IF(AND($K1858&gt;$J1858,$M1858&gt;$K1858),"Error",IF(AND($K1858&lt;$J1858,$M1858&gt;$J1858),"Error",-1*PMT(a!$E$8/12,2*$U1858*a!$E$9,$F1858-$M1858-a!$E$4,0,1))))</f>
        <v>#N/A</v>
      </c>
      <c r="S1858" s="32">
        <f t="shared" si="311"/>
        <v>1</v>
      </c>
      <c r="T1858" s="33" t="e">
        <f t="shared" si="312"/>
        <v>#N/A</v>
      </c>
      <c r="U1858" s="33" t="e">
        <f t="shared" si="307"/>
        <v>#N/A</v>
      </c>
      <c r="V1858" s="33" t="e">
        <f t="shared" si="313"/>
        <v>#N/A</v>
      </c>
      <c r="W1858" s="124">
        <f t="shared" si="314"/>
        <v>0</v>
      </c>
    </row>
    <row r="1859" spans="9:23" x14ac:dyDescent="0.25">
      <c r="I1859" s="31">
        <v>0</v>
      </c>
      <c r="J1859" s="121">
        <f t="shared" si="308"/>
        <v>0</v>
      </c>
      <c r="K1859" s="122" t="e">
        <f>MAX(0,($F1859-0+PV(a!$E$8/12,2*$U1859*a!$E$9,$W1859,0,1)))</f>
        <v>#N/A</v>
      </c>
      <c r="L1859" s="122" t="e">
        <f t="shared" ref="L1859:L1922" si="315">MAX(IF(K1859&gt;F1859*0.5,F1859*0.5,K1859),J1859)</f>
        <v>#N/A</v>
      </c>
      <c r="M1859" s="114" t="e">
        <f t="shared" ref="M1859:M1922" si="316">IF(OR(K1859&lt;=0,K1859&lt;J1859),J1859,MIN(K1859,F1859*50%))</f>
        <v>#N/A</v>
      </c>
      <c r="N1859" s="122" t="e">
        <f>-1*PMT(a!$E$8/12,2*$U1859*a!$E$9,$F1859-a!$E$4-$I1859,0,1)</f>
        <v>#N/A</v>
      </c>
      <c r="O1859" s="123" t="e">
        <f>-1*PMT(a!$E$8/12,2*$U1859*a!$E$9,$F1859-a!$E$4-$J1859,0,1)</f>
        <v>#N/A</v>
      </c>
      <c r="P1859" s="123" t="e">
        <f t="shared" si="309"/>
        <v>#N/A</v>
      </c>
      <c r="Q1859" s="123" t="e">
        <f t="shared" si="310"/>
        <v>#N/A</v>
      </c>
      <c r="R1859" s="114" t="e">
        <f>IF($M1859&lt;$I1859,"Error",IF(AND($K1859&gt;$J1859,$M1859&gt;$K1859),"Error",IF(AND($K1859&lt;$J1859,$M1859&gt;$J1859),"Error",-1*PMT(a!$E$8/12,2*$U1859*a!$E$9,$F1859-$M1859-a!$E$4,0,1))))</f>
        <v>#N/A</v>
      </c>
      <c r="S1859" s="32">
        <f t="shared" si="311"/>
        <v>1</v>
      </c>
      <c r="T1859" s="33" t="e">
        <f t="shared" si="312"/>
        <v>#N/A</v>
      </c>
      <c r="U1859" s="33" t="e">
        <f t="shared" si="307"/>
        <v>#N/A</v>
      </c>
      <c r="V1859" s="33" t="e">
        <f t="shared" si="313"/>
        <v>#N/A</v>
      </c>
      <c r="W1859" s="124">
        <f t="shared" si="314"/>
        <v>0</v>
      </c>
    </row>
    <row r="1860" spans="9:23" x14ac:dyDescent="0.25">
      <c r="I1860" s="31">
        <v>0</v>
      </c>
      <c r="J1860" s="121">
        <f t="shared" si="308"/>
        <v>0</v>
      </c>
      <c r="K1860" s="122" t="e">
        <f>MAX(0,($F1860-0+PV(a!$E$8/12,2*$U1860*a!$E$9,$W1860,0,1)))</f>
        <v>#N/A</v>
      </c>
      <c r="L1860" s="122" t="e">
        <f t="shared" si="315"/>
        <v>#N/A</v>
      </c>
      <c r="M1860" s="114" t="e">
        <f t="shared" si="316"/>
        <v>#N/A</v>
      </c>
      <c r="N1860" s="122" t="e">
        <f>-1*PMT(a!$E$8/12,2*$U1860*a!$E$9,$F1860-a!$E$4-$I1860,0,1)</f>
        <v>#N/A</v>
      </c>
      <c r="O1860" s="123" t="e">
        <f>-1*PMT(a!$E$8/12,2*$U1860*a!$E$9,$F1860-a!$E$4-$J1860,0,1)</f>
        <v>#N/A</v>
      </c>
      <c r="P1860" s="123" t="e">
        <f t="shared" si="309"/>
        <v>#N/A</v>
      </c>
      <c r="Q1860" s="123" t="e">
        <f t="shared" si="310"/>
        <v>#N/A</v>
      </c>
      <c r="R1860" s="114" t="e">
        <f>IF($M1860&lt;$I1860,"Error",IF(AND($K1860&gt;$J1860,$M1860&gt;$K1860),"Error",IF(AND($K1860&lt;$J1860,$M1860&gt;$J1860),"Error",-1*PMT(a!$E$8/12,2*$U1860*a!$E$9,$F1860-$M1860-a!$E$4,0,1))))</f>
        <v>#N/A</v>
      </c>
      <c r="S1860" s="32">
        <f t="shared" si="311"/>
        <v>1</v>
      </c>
      <c r="T1860" s="33" t="e">
        <f t="shared" si="312"/>
        <v>#N/A</v>
      </c>
      <c r="U1860" s="33" t="e">
        <f t="shared" si="307"/>
        <v>#N/A</v>
      </c>
      <c r="V1860" s="33" t="e">
        <f t="shared" si="313"/>
        <v>#N/A</v>
      </c>
      <c r="W1860" s="124">
        <f t="shared" si="314"/>
        <v>0</v>
      </c>
    </row>
    <row r="1861" spans="9:23" x14ac:dyDescent="0.25">
      <c r="I1861" s="31">
        <v>0</v>
      </c>
      <c r="J1861" s="121">
        <f t="shared" si="308"/>
        <v>0</v>
      </c>
      <c r="K1861" s="122" t="e">
        <f>MAX(0,($F1861-0+PV(a!$E$8/12,2*$U1861*a!$E$9,$W1861,0,1)))</f>
        <v>#N/A</v>
      </c>
      <c r="L1861" s="122" t="e">
        <f t="shared" si="315"/>
        <v>#N/A</v>
      </c>
      <c r="M1861" s="114" t="e">
        <f t="shared" si="316"/>
        <v>#N/A</v>
      </c>
      <c r="N1861" s="122" t="e">
        <f>-1*PMT(a!$E$8/12,2*$U1861*a!$E$9,$F1861-a!$E$4-$I1861,0,1)</f>
        <v>#N/A</v>
      </c>
      <c r="O1861" s="123" t="e">
        <f>-1*PMT(a!$E$8/12,2*$U1861*a!$E$9,$F1861-a!$E$4-$J1861,0,1)</f>
        <v>#N/A</v>
      </c>
      <c r="P1861" s="123" t="e">
        <f t="shared" si="309"/>
        <v>#N/A</v>
      </c>
      <c r="Q1861" s="123" t="e">
        <f t="shared" si="310"/>
        <v>#N/A</v>
      </c>
      <c r="R1861" s="114" t="e">
        <f>IF($M1861&lt;$I1861,"Error",IF(AND($K1861&gt;$J1861,$M1861&gt;$K1861),"Error",IF(AND($K1861&lt;$J1861,$M1861&gt;$J1861),"Error",-1*PMT(a!$E$8/12,2*$U1861*a!$E$9,$F1861-$M1861-a!$E$4,0,1))))</f>
        <v>#N/A</v>
      </c>
      <c r="S1861" s="32">
        <f t="shared" si="311"/>
        <v>1</v>
      </c>
      <c r="T1861" s="33" t="e">
        <f t="shared" si="312"/>
        <v>#N/A</v>
      </c>
      <c r="U1861" s="33" t="e">
        <f t="shared" si="307"/>
        <v>#N/A</v>
      </c>
      <c r="V1861" s="33" t="e">
        <f t="shared" si="313"/>
        <v>#N/A</v>
      </c>
      <c r="W1861" s="124">
        <f t="shared" si="314"/>
        <v>0</v>
      </c>
    </row>
    <row r="1862" spans="9:23" x14ac:dyDescent="0.25">
      <c r="I1862" s="31">
        <v>0</v>
      </c>
      <c r="J1862" s="121">
        <f t="shared" si="308"/>
        <v>0</v>
      </c>
      <c r="K1862" s="122" t="e">
        <f>MAX(0,($F1862-0+PV(a!$E$8/12,2*$U1862*a!$E$9,$W1862,0,1)))</f>
        <v>#N/A</v>
      </c>
      <c r="L1862" s="122" t="e">
        <f t="shared" si="315"/>
        <v>#N/A</v>
      </c>
      <c r="M1862" s="114" t="e">
        <f t="shared" si="316"/>
        <v>#N/A</v>
      </c>
      <c r="N1862" s="122" t="e">
        <f>-1*PMT(a!$E$8/12,2*$U1862*a!$E$9,$F1862-a!$E$4-$I1862,0,1)</f>
        <v>#N/A</v>
      </c>
      <c r="O1862" s="123" t="e">
        <f>-1*PMT(a!$E$8/12,2*$U1862*a!$E$9,$F1862-a!$E$4-$J1862,0,1)</f>
        <v>#N/A</v>
      </c>
      <c r="P1862" s="123" t="e">
        <f t="shared" si="309"/>
        <v>#N/A</v>
      </c>
      <c r="Q1862" s="123" t="e">
        <f t="shared" si="310"/>
        <v>#N/A</v>
      </c>
      <c r="R1862" s="114" t="e">
        <f>IF($M1862&lt;$I1862,"Error",IF(AND($K1862&gt;$J1862,$M1862&gt;$K1862),"Error",IF(AND($K1862&lt;$J1862,$M1862&gt;$J1862),"Error",-1*PMT(a!$E$8/12,2*$U1862*a!$E$9,$F1862-$M1862-a!$E$4,0,1))))</f>
        <v>#N/A</v>
      </c>
      <c r="S1862" s="32">
        <f t="shared" si="311"/>
        <v>1</v>
      </c>
      <c r="T1862" s="33" t="e">
        <f t="shared" si="312"/>
        <v>#N/A</v>
      </c>
      <c r="U1862" s="33" t="e">
        <f t="shared" si="307"/>
        <v>#N/A</v>
      </c>
      <c r="V1862" s="33" t="e">
        <f t="shared" si="313"/>
        <v>#N/A</v>
      </c>
      <c r="W1862" s="124">
        <f t="shared" si="314"/>
        <v>0</v>
      </c>
    </row>
    <row r="1863" spans="9:23" x14ac:dyDescent="0.25">
      <c r="I1863" s="31">
        <v>0</v>
      </c>
      <c r="J1863" s="121">
        <f t="shared" si="308"/>
        <v>0</v>
      </c>
      <c r="K1863" s="122" t="e">
        <f>MAX(0,($F1863-0+PV(a!$E$8/12,2*$U1863*a!$E$9,$W1863,0,1)))</f>
        <v>#N/A</v>
      </c>
      <c r="L1863" s="122" t="e">
        <f t="shared" si="315"/>
        <v>#N/A</v>
      </c>
      <c r="M1863" s="114" t="e">
        <f t="shared" si="316"/>
        <v>#N/A</v>
      </c>
      <c r="N1863" s="122" t="e">
        <f>-1*PMT(a!$E$8/12,2*$U1863*a!$E$9,$F1863-a!$E$4-$I1863,0,1)</f>
        <v>#N/A</v>
      </c>
      <c r="O1863" s="123" t="e">
        <f>-1*PMT(a!$E$8/12,2*$U1863*a!$E$9,$F1863-a!$E$4-$J1863,0,1)</f>
        <v>#N/A</v>
      </c>
      <c r="P1863" s="123" t="e">
        <f t="shared" si="309"/>
        <v>#N/A</v>
      </c>
      <c r="Q1863" s="123" t="e">
        <f t="shared" si="310"/>
        <v>#N/A</v>
      </c>
      <c r="R1863" s="114" t="e">
        <f>IF($M1863&lt;$I1863,"Error",IF(AND($K1863&gt;$J1863,$M1863&gt;$K1863),"Error",IF(AND($K1863&lt;$J1863,$M1863&gt;$J1863),"Error",-1*PMT(a!$E$8/12,2*$U1863*a!$E$9,$F1863-$M1863-a!$E$4,0,1))))</f>
        <v>#N/A</v>
      </c>
      <c r="S1863" s="32">
        <f t="shared" si="311"/>
        <v>1</v>
      </c>
      <c r="T1863" s="33" t="e">
        <f t="shared" si="312"/>
        <v>#N/A</v>
      </c>
      <c r="U1863" s="33" t="e">
        <f t="shared" si="307"/>
        <v>#N/A</v>
      </c>
      <c r="V1863" s="33" t="e">
        <f t="shared" si="313"/>
        <v>#N/A</v>
      </c>
      <c r="W1863" s="124">
        <f t="shared" si="314"/>
        <v>0</v>
      </c>
    </row>
    <row r="1864" spans="9:23" x14ac:dyDescent="0.25">
      <c r="I1864" s="31">
        <v>0</v>
      </c>
      <c r="J1864" s="121">
        <f t="shared" si="308"/>
        <v>0</v>
      </c>
      <c r="K1864" s="122" t="e">
        <f>MAX(0,($F1864-0+PV(a!$E$8/12,2*$U1864*a!$E$9,$W1864,0,1)))</f>
        <v>#N/A</v>
      </c>
      <c r="L1864" s="122" t="e">
        <f t="shared" si="315"/>
        <v>#N/A</v>
      </c>
      <c r="M1864" s="114" t="e">
        <f t="shared" si="316"/>
        <v>#N/A</v>
      </c>
      <c r="N1864" s="122" t="e">
        <f>-1*PMT(a!$E$8/12,2*$U1864*a!$E$9,$F1864-a!$E$4-$I1864,0,1)</f>
        <v>#N/A</v>
      </c>
      <c r="O1864" s="123" t="e">
        <f>-1*PMT(a!$E$8/12,2*$U1864*a!$E$9,$F1864-a!$E$4-$J1864,0,1)</f>
        <v>#N/A</v>
      </c>
      <c r="P1864" s="123" t="e">
        <f t="shared" si="309"/>
        <v>#N/A</v>
      </c>
      <c r="Q1864" s="123" t="e">
        <f t="shared" si="310"/>
        <v>#N/A</v>
      </c>
      <c r="R1864" s="114" t="e">
        <f>IF($M1864&lt;$I1864,"Error",IF(AND($K1864&gt;$J1864,$M1864&gt;$K1864),"Error",IF(AND($K1864&lt;$J1864,$M1864&gt;$J1864),"Error",-1*PMT(a!$E$8/12,2*$U1864*a!$E$9,$F1864-$M1864-a!$E$4,0,1))))</f>
        <v>#N/A</v>
      </c>
      <c r="S1864" s="32">
        <f t="shared" si="311"/>
        <v>1</v>
      </c>
      <c r="T1864" s="33" t="e">
        <f t="shared" si="312"/>
        <v>#N/A</v>
      </c>
      <c r="U1864" s="33" t="e">
        <f t="shared" ref="U1864:U1927" si="317">$T1864-(11/24)</f>
        <v>#N/A</v>
      </c>
      <c r="V1864" s="33" t="e">
        <f t="shared" si="313"/>
        <v>#N/A</v>
      </c>
      <c r="W1864" s="124">
        <f t="shared" si="314"/>
        <v>0</v>
      </c>
    </row>
    <row r="1865" spans="9:23" x14ac:dyDescent="0.25">
      <c r="I1865" s="31">
        <v>0</v>
      </c>
      <c r="J1865" s="121">
        <f t="shared" si="308"/>
        <v>0</v>
      </c>
      <c r="K1865" s="122" t="e">
        <f>MAX(0,($F1865-0+PV(a!$E$8/12,2*$U1865*a!$E$9,$W1865,0,1)))</f>
        <v>#N/A</v>
      </c>
      <c r="L1865" s="122" t="e">
        <f t="shared" si="315"/>
        <v>#N/A</v>
      </c>
      <c r="M1865" s="114" t="e">
        <f t="shared" si="316"/>
        <v>#N/A</v>
      </c>
      <c r="N1865" s="122" t="e">
        <f>-1*PMT(a!$E$8/12,2*$U1865*a!$E$9,$F1865-a!$E$4-$I1865,0,1)</f>
        <v>#N/A</v>
      </c>
      <c r="O1865" s="123" t="e">
        <f>-1*PMT(a!$E$8/12,2*$U1865*a!$E$9,$F1865-a!$E$4-$J1865,0,1)</f>
        <v>#N/A</v>
      </c>
      <c r="P1865" s="123" t="e">
        <f t="shared" si="309"/>
        <v>#N/A</v>
      </c>
      <c r="Q1865" s="123" t="e">
        <f t="shared" si="310"/>
        <v>#N/A</v>
      </c>
      <c r="R1865" s="114" t="e">
        <f>IF($M1865&lt;$I1865,"Error",IF(AND($K1865&gt;$J1865,$M1865&gt;$K1865),"Error",IF(AND($K1865&lt;$J1865,$M1865&gt;$J1865),"Error",-1*PMT(a!$E$8/12,2*$U1865*a!$E$9,$F1865-$M1865-a!$E$4,0,1))))</f>
        <v>#N/A</v>
      </c>
      <c r="S1865" s="32">
        <f t="shared" si="311"/>
        <v>1</v>
      </c>
      <c r="T1865" s="33" t="e">
        <f t="shared" si="312"/>
        <v>#N/A</v>
      </c>
      <c r="U1865" s="33" t="e">
        <f t="shared" si="317"/>
        <v>#N/A</v>
      </c>
      <c r="V1865" s="33" t="e">
        <f t="shared" si="313"/>
        <v>#N/A</v>
      </c>
      <c r="W1865" s="124">
        <f t="shared" si="314"/>
        <v>0</v>
      </c>
    </row>
    <row r="1866" spans="9:23" x14ac:dyDescent="0.25">
      <c r="I1866" s="31">
        <v>0</v>
      </c>
      <c r="J1866" s="121">
        <f t="shared" si="308"/>
        <v>0</v>
      </c>
      <c r="K1866" s="122" t="e">
        <f>MAX(0,($F1866-0+PV(a!$E$8/12,2*$U1866*a!$E$9,$W1866,0,1)))</f>
        <v>#N/A</v>
      </c>
      <c r="L1866" s="122" t="e">
        <f t="shared" si="315"/>
        <v>#N/A</v>
      </c>
      <c r="M1866" s="114" t="e">
        <f t="shared" si="316"/>
        <v>#N/A</v>
      </c>
      <c r="N1866" s="122" t="e">
        <f>-1*PMT(a!$E$8/12,2*$U1866*a!$E$9,$F1866-a!$E$4-$I1866,0,1)</f>
        <v>#N/A</v>
      </c>
      <c r="O1866" s="123" t="e">
        <f>-1*PMT(a!$E$8/12,2*$U1866*a!$E$9,$F1866-a!$E$4-$J1866,0,1)</f>
        <v>#N/A</v>
      </c>
      <c r="P1866" s="123" t="e">
        <f t="shared" si="309"/>
        <v>#N/A</v>
      </c>
      <c r="Q1866" s="123" t="e">
        <f t="shared" si="310"/>
        <v>#N/A</v>
      </c>
      <c r="R1866" s="114" t="e">
        <f>IF($M1866&lt;$I1866,"Error",IF(AND($K1866&gt;$J1866,$M1866&gt;$K1866),"Error",IF(AND($K1866&lt;$J1866,$M1866&gt;$J1866),"Error",-1*PMT(a!$E$8/12,2*$U1866*a!$E$9,$F1866-$M1866-a!$E$4,0,1))))</f>
        <v>#N/A</v>
      </c>
      <c r="S1866" s="32">
        <f t="shared" si="311"/>
        <v>1</v>
      </c>
      <c r="T1866" s="33" t="e">
        <f t="shared" si="312"/>
        <v>#N/A</v>
      </c>
      <c r="U1866" s="33" t="e">
        <f t="shared" si="317"/>
        <v>#N/A</v>
      </c>
      <c r="V1866" s="33" t="e">
        <f t="shared" si="313"/>
        <v>#N/A</v>
      </c>
      <c r="W1866" s="124">
        <f t="shared" si="314"/>
        <v>0</v>
      </c>
    </row>
    <row r="1867" spans="9:23" x14ac:dyDescent="0.25">
      <c r="I1867" s="31">
        <v>0</v>
      </c>
      <c r="J1867" s="121">
        <f t="shared" si="308"/>
        <v>0</v>
      </c>
      <c r="K1867" s="122" t="e">
        <f>MAX(0,($F1867-0+PV(a!$E$8/12,2*$U1867*a!$E$9,$W1867,0,1)))</f>
        <v>#N/A</v>
      </c>
      <c r="L1867" s="122" t="e">
        <f t="shared" si="315"/>
        <v>#N/A</v>
      </c>
      <c r="M1867" s="114" t="e">
        <f t="shared" si="316"/>
        <v>#N/A</v>
      </c>
      <c r="N1867" s="122" t="e">
        <f>-1*PMT(a!$E$8/12,2*$U1867*a!$E$9,$F1867-a!$E$4-$I1867,0,1)</f>
        <v>#N/A</v>
      </c>
      <c r="O1867" s="123" t="e">
        <f>-1*PMT(a!$E$8/12,2*$U1867*a!$E$9,$F1867-a!$E$4-$J1867,0,1)</f>
        <v>#N/A</v>
      </c>
      <c r="P1867" s="123" t="e">
        <f t="shared" si="309"/>
        <v>#N/A</v>
      </c>
      <c r="Q1867" s="123" t="e">
        <f t="shared" si="310"/>
        <v>#N/A</v>
      </c>
      <c r="R1867" s="114" t="e">
        <f>IF($M1867&lt;$I1867,"Error",IF(AND($K1867&gt;$J1867,$M1867&gt;$K1867),"Error",IF(AND($K1867&lt;$J1867,$M1867&gt;$J1867),"Error",-1*PMT(a!$E$8/12,2*$U1867*a!$E$9,$F1867-$M1867-a!$E$4,0,1))))</f>
        <v>#N/A</v>
      </c>
      <c r="S1867" s="32">
        <f t="shared" si="311"/>
        <v>1</v>
      </c>
      <c r="T1867" s="33" t="e">
        <f t="shared" si="312"/>
        <v>#N/A</v>
      </c>
      <c r="U1867" s="33" t="e">
        <f t="shared" si="317"/>
        <v>#N/A</v>
      </c>
      <c r="V1867" s="33" t="e">
        <f t="shared" si="313"/>
        <v>#N/A</v>
      </c>
      <c r="W1867" s="124">
        <f t="shared" si="314"/>
        <v>0</v>
      </c>
    </row>
    <row r="1868" spans="9:23" x14ac:dyDescent="0.25">
      <c r="I1868" s="31">
        <v>0</v>
      </c>
      <c r="J1868" s="121">
        <f t="shared" si="308"/>
        <v>0</v>
      </c>
      <c r="K1868" s="122" t="e">
        <f>MAX(0,($F1868-0+PV(a!$E$8/12,2*$U1868*a!$E$9,$W1868,0,1)))</f>
        <v>#N/A</v>
      </c>
      <c r="L1868" s="122" t="e">
        <f t="shared" si="315"/>
        <v>#N/A</v>
      </c>
      <c r="M1868" s="114" t="e">
        <f t="shared" si="316"/>
        <v>#N/A</v>
      </c>
      <c r="N1868" s="122" t="e">
        <f>-1*PMT(a!$E$8/12,2*$U1868*a!$E$9,$F1868-a!$E$4-$I1868,0,1)</f>
        <v>#N/A</v>
      </c>
      <c r="O1868" s="123" t="e">
        <f>-1*PMT(a!$E$8/12,2*$U1868*a!$E$9,$F1868-a!$E$4-$J1868,0,1)</f>
        <v>#N/A</v>
      </c>
      <c r="P1868" s="123" t="e">
        <f t="shared" si="309"/>
        <v>#N/A</v>
      </c>
      <c r="Q1868" s="123" t="e">
        <f t="shared" si="310"/>
        <v>#N/A</v>
      </c>
      <c r="R1868" s="114" t="e">
        <f>IF($M1868&lt;$I1868,"Error",IF(AND($K1868&gt;$J1868,$M1868&gt;$K1868),"Error",IF(AND($K1868&lt;$J1868,$M1868&gt;$J1868),"Error",-1*PMT(a!$E$8/12,2*$U1868*a!$E$9,$F1868-$M1868-a!$E$4,0,1))))</f>
        <v>#N/A</v>
      </c>
      <c r="S1868" s="32">
        <f t="shared" si="311"/>
        <v>1</v>
      </c>
      <c r="T1868" s="33" t="e">
        <f t="shared" si="312"/>
        <v>#N/A</v>
      </c>
      <c r="U1868" s="33" t="e">
        <f t="shared" si="317"/>
        <v>#N/A</v>
      </c>
      <c r="V1868" s="33" t="e">
        <f t="shared" si="313"/>
        <v>#N/A</v>
      </c>
      <c r="W1868" s="124">
        <f t="shared" si="314"/>
        <v>0</v>
      </c>
    </row>
    <row r="1869" spans="9:23" x14ac:dyDescent="0.25">
      <c r="I1869" s="31">
        <v>0</v>
      </c>
      <c r="J1869" s="121">
        <f t="shared" si="308"/>
        <v>0</v>
      </c>
      <c r="K1869" s="122" t="e">
        <f>MAX(0,($F1869-0+PV(a!$E$8/12,2*$U1869*a!$E$9,$W1869,0,1)))</f>
        <v>#N/A</v>
      </c>
      <c r="L1869" s="122" t="e">
        <f t="shared" si="315"/>
        <v>#N/A</v>
      </c>
      <c r="M1869" s="114" t="e">
        <f t="shared" si="316"/>
        <v>#N/A</v>
      </c>
      <c r="N1869" s="122" t="e">
        <f>-1*PMT(a!$E$8/12,2*$U1869*a!$E$9,$F1869-a!$E$4-$I1869,0,1)</f>
        <v>#N/A</v>
      </c>
      <c r="O1869" s="123" t="e">
        <f>-1*PMT(a!$E$8/12,2*$U1869*a!$E$9,$F1869-a!$E$4-$J1869,0,1)</f>
        <v>#N/A</v>
      </c>
      <c r="P1869" s="123" t="e">
        <f t="shared" si="309"/>
        <v>#N/A</v>
      </c>
      <c r="Q1869" s="123" t="e">
        <f t="shared" si="310"/>
        <v>#N/A</v>
      </c>
      <c r="R1869" s="114" t="e">
        <f>IF($M1869&lt;$I1869,"Error",IF(AND($K1869&gt;$J1869,$M1869&gt;$K1869),"Error",IF(AND($K1869&lt;$J1869,$M1869&gt;$J1869),"Error",-1*PMT(a!$E$8/12,2*$U1869*a!$E$9,$F1869-$M1869-a!$E$4,0,1))))</f>
        <v>#N/A</v>
      </c>
      <c r="S1869" s="32">
        <f t="shared" si="311"/>
        <v>1</v>
      </c>
      <c r="T1869" s="33" t="e">
        <f t="shared" si="312"/>
        <v>#N/A</v>
      </c>
      <c r="U1869" s="33" t="e">
        <f t="shared" si="317"/>
        <v>#N/A</v>
      </c>
      <c r="V1869" s="33" t="e">
        <f t="shared" si="313"/>
        <v>#N/A</v>
      </c>
      <c r="W1869" s="124">
        <f t="shared" si="314"/>
        <v>0</v>
      </c>
    </row>
    <row r="1870" spans="9:23" x14ac:dyDescent="0.25">
      <c r="I1870" s="31">
        <v>0</v>
      </c>
      <c r="J1870" s="121">
        <f t="shared" si="308"/>
        <v>0</v>
      </c>
      <c r="K1870" s="122" t="e">
        <f>MAX(0,($F1870-0+PV(a!$E$8/12,2*$U1870*a!$E$9,$W1870,0,1)))</f>
        <v>#N/A</v>
      </c>
      <c r="L1870" s="122" t="e">
        <f t="shared" si="315"/>
        <v>#N/A</v>
      </c>
      <c r="M1870" s="114" t="e">
        <f t="shared" si="316"/>
        <v>#N/A</v>
      </c>
      <c r="N1870" s="122" t="e">
        <f>-1*PMT(a!$E$8/12,2*$U1870*a!$E$9,$F1870-a!$E$4-$I1870,0,1)</f>
        <v>#N/A</v>
      </c>
      <c r="O1870" s="123" t="e">
        <f>-1*PMT(a!$E$8/12,2*$U1870*a!$E$9,$F1870-a!$E$4-$J1870,0,1)</f>
        <v>#N/A</v>
      </c>
      <c r="P1870" s="123" t="e">
        <f t="shared" si="309"/>
        <v>#N/A</v>
      </c>
      <c r="Q1870" s="123" t="e">
        <f t="shared" si="310"/>
        <v>#N/A</v>
      </c>
      <c r="R1870" s="114" t="e">
        <f>IF($M1870&lt;$I1870,"Error",IF(AND($K1870&gt;$J1870,$M1870&gt;$K1870),"Error",IF(AND($K1870&lt;$J1870,$M1870&gt;$J1870),"Error",-1*PMT(a!$E$8/12,2*$U1870*a!$E$9,$F1870-$M1870-a!$E$4,0,1))))</f>
        <v>#N/A</v>
      </c>
      <c r="S1870" s="32">
        <f t="shared" si="311"/>
        <v>1</v>
      </c>
      <c r="T1870" s="33" t="e">
        <f t="shared" si="312"/>
        <v>#N/A</v>
      </c>
      <c r="U1870" s="33" t="e">
        <f t="shared" si="317"/>
        <v>#N/A</v>
      </c>
      <c r="V1870" s="33" t="e">
        <f t="shared" si="313"/>
        <v>#N/A</v>
      </c>
      <c r="W1870" s="124">
        <f t="shared" si="314"/>
        <v>0</v>
      </c>
    </row>
    <row r="1871" spans="9:23" x14ac:dyDescent="0.25">
      <c r="I1871" s="31">
        <v>0</v>
      </c>
      <c r="J1871" s="121">
        <f t="shared" si="308"/>
        <v>0</v>
      </c>
      <c r="K1871" s="122" t="e">
        <f>MAX(0,($F1871-0+PV(a!$E$8/12,2*$U1871*a!$E$9,$W1871,0,1)))</f>
        <v>#N/A</v>
      </c>
      <c r="L1871" s="122" t="e">
        <f t="shared" si="315"/>
        <v>#N/A</v>
      </c>
      <c r="M1871" s="114" t="e">
        <f t="shared" si="316"/>
        <v>#N/A</v>
      </c>
      <c r="N1871" s="122" t="e">
        <f>-1*PMT(a!$E$8/12,2*$U1871*a!$E$9,$F1871-a!$E$4-$I1871,0,1)</f>
        <v>#N/A</v>
      </c>
      <c r="O1871" s="123" t="e">
        <f>-1*PMT(a!$E$8/12,2*$U1871*a!$E$9,$F1871-a!$E$4-$J1871,0,1)</f>
        <v>#N/A</v>
      </c>
      <c r="P1871" s="123" t="e">
        <f t="shared" si="309"/>
        <v>#N/A</v>
      </c>
      <c r="Q1871" s="123" t="e">
        <f t="shared" si="310"/>
        <v>#N/A</v>
      </c>
      <c r="R1871" s="114" t="e">
        <f>IF($M1871&lt;$I1871,"Error",IF(AND($K1871&gt;$J1871,$M1871&gt;$K1871),"Error",IF(AND($K1871&lt;$J1871,$M1871&gt;$J1871),"Error",-1*PMT(a!$E$8/12,2*$U1871*a!$E$9,$F1871-$M1871-a!$E$4,0,1))))</f>
        <v>#N/A</v>
      </c>
      <c r="S1871" s="32">
        <f t="shared" si="311"/>
        <v>1</v>
      </c>
      <c r="T1871" s="33" t="e">
        <f t="shared" si="312"/>
        <v>#N/A</v>
      </c>
      <c r="U1871" s="33" t="e">
        <f t="shared" si="317"/>
        <v>#N/A</v>
      </c>
      <c r="V1871" s="33" t="e">
        <f t="shared" si="313"/>
        <v>#N/A</v>
      </c>
      <c r="W1871" s="124">
        <f t="shared" si="314"/>
        <v>0</v>
      </c>
    </row>
    <row r="1872" spans="9:23" x14ac:dyDescent="0.25">
      <c r="I1872" s="31">
        <v>0</v>
      </c>
      <c r="J1872" s="121">
        <f t="shared" si="308"/>
        <v>0</v>
      </c>
      <c r="K1872" s="122" t="e">
        <f>MAX(0,($F1872-0+PV(a!$E$8/12,2*$U1872*a!$E$9,$W1872,0,1)))</f>
        <v>#N/A</v>
      </c>
      <c r="L1872" s="122" t="e">
        <f t="shared" si="315"/>
        <v>#N/A</v>
      </c>
      <c r="M1872" s="114" t="e">
        <f t="shared" si="316"/>
        <v>#N/A</v>
      </c>
      <c r="N1872" s="122" t="e">
        <f>-1*PMT(a!$E$8/12,2*$U1872*a!$E$9,$F1872-a!$E$4-$I1872,0,1)</f>
        <v>#N/A</v>
      </c>
      <c r="O1872" s="123" t="e">
        <f>-1*PMT(a!$E$8/12,2*$U1872*a!$E$9,$F1872-a!$E$4-$J1872,0,1)</f>
        <v>#N/A</v>
      </c>
      <c r="P1872" s="123" t="e">
        <f t="shared" si="309"/>
        <v>#N/A</v>
      </c>
      <c r="Q1872" s="123" t="e">
        <f t="shared" si="310"/>
        <v>#N/A</v>
      </c>
      <c r="R1872" s="114" t="e">
        <f>IF($M1872&lt;$I1872,"Error",IF(AND($K1872&gt;$J1872,$M1872&gt;$K1872),"Error",IF(AND($K1872&lt;$J1872,$M1872&gt;$J1872),"Error",-1*PMT(a!$E$8/12,2*$U1872*a!$E$9,$F1872-$M1872-a!$E$4,0,1))))</f>
        <v>#N/A</v>
      </c>
      <c r="S1872" s="32">
        <f t="shared" si="311"/>
        <v>1</v>
      </c>
      <c r="T1872" s="33" t="e">
        <f t="shared" si="312"/>
        <v>#N/A</v>
      </c>
      <c r="U1872" s="33" t="e">
        <f t="shared" si="317"/>
        <v>#N/A</v>
      </c>
      <c r="V1872" s="33" t="e">
        <f t="shared" si="313"/>
        <v>#N/A</v>
      </c>
      <c r="W1872" s="124">
        <f t="shared" si="314"/>
        <v>0</v>
      </c>
    </row>
    <row r="1873" spans="9:23" x14ac:dyDescent="0.25">
      <c r="I1873" s="31">
        <v>0</v>
      </c>
      <c r="J1873" s="121">
        <f t="shared" si="308"/>
        <v>0</v>
      </c>
      <c r="K1873" s="122" t="e">
        <f>MAX(0,($F1873-0+PV(a!$E$8/12,2*$U1873*a!$E$9,$W1873,0,1)))</f>
        <v>#N/A</v>
      </c>
      <c r="L1873" s="122" t="e">
        <f t="shared" si="315"/>
        <v>#N/A</v>
      </c>
      <c r="M1873" s="114" t="e">
        <f t="shared" si="316"/>
        <v>#N/A</v>
      </c>
      <c r="N1873" s="122" t="e">
        <f>-1*PMT(a!$E$8/12,2*$U1873*a!$E$9,$F1873-a!$E$4-$I1873,0,1)</f>
        <v>#N/A</v>
      </c>
      <c r="O1873" s="123" t="e">
        <f>-1*PMT(a!$E$8/12,2*$U1873*a!$E$9,$F1873-a!$E$4-$J1873,0,1)</f>
        <v>#N/A</v>
      </c>
      <c r="P1873" s="123" t="e">
        <f t="shared" si="309"/>
        <v>#N/A</v>
      </c>
      <c r="Q1873" s="123" t="e">
        <f t="shared" si="310"/>
        <v>#N/A</v>
      </c>
      <c r="R1873" s="114" t="e">
        <f>IF($M1873&lt;$I1873,"Error",IF(AND($K1873&gt;$J1873,$M1873&gt;$K1873),"Error",IF(AND($K1873&lt;$J1873,$M1873&gt;$J1873),"Error",-1*PMT(a!$E$8/12,2*$U1873*a!$E$9,$F1873-$M1873-a!$E$4,0,1))))</f>
        <v>#N/A</v>
      </c>
      <c r="S1873" s="32">
        <f t="shared" si="311"/>
        <v>1</v>
      </c>
      <c r="T1873" s="33" t="e">
        <f t="shared" si="312"/>
        <v>#N/A</v>
      </c>
      <c r="U1873" s="33" t="e">
        <f t="shared" si="317"/>
        <v>#N/A</v>
      </c>
      <c r="V1873" s="33" t="e">
        <f t="shared" si="313"/>
        <v>#N/A</v>
      </c>
      <c r="W1873" s="124">
        <f t="shared" si="314"/>
        <v>0</v>
      </c>
    </row>
    <row r="1874" spans="9:23" x14ac:dyDescent="0.25">
      <c r="I1874" s="31">
        <v>0</v>
      </c>
      <c r="J1874" s="121">
        <f t="shared" si="308"/>
        <v>0</v>
      </c>
      <c r="K1874" s="122" t="e">
        <f>MAX(0,($F1874-0+PV(a!$E$8/12,2*$U1874*a!$E$9,$W1874,0,1)))</f>
        <v>#N/A</v>
      </c>
      <c r="L1874" s="122" t="e">
        <f t="shared" si="315"/>
        <v>#N/A</v>
      </c>
      <c r="M1874" s="114" t="e">
        <f t="shared" si="316"/>
        <v>#N/A</v>
      </c>
      <c r="N1874" s="122" t="e">
        <f>-1*PMT(a!$E$8/12,2*$U1874*a!$E$9,$F1874-a!$E$4-$I1874,0,1)</f>
        <v>#N/A</v>
      </c>
      <c r="O1874" s="123" t="e">
        <f>-1*PMT(a!$E$8/12,2*$U1874*a!$E$9,$F1874-a!$E$4-$J1874,0,1)</f>
        <v>#N/A</v>
      </c>
      <c r="P1874" s="123" t="e">
        <f t="shared" si="309"/>
        <v>#N/A</v>
      </c>
      <c r="Q1874" s="123" t="e">
        <f t="shared" si="310"/>
        <v>#N/A</v>
      </c>
      <c r="R1874" s="114" t="e">
        <f>IF($M1874&lt;$I1874,"Error",IF(AND($K1874&gt;$J1874,$M1874&gt;$K1874),"Error",IF(AND($K1874&lt;$J1874,$M1874&gt;$J1874),"Error",-1*PMT(a!$E$8/12,2*$U1874*a!$E$9,$F1874-$M1874-a!$E$4,0,1))))</f>
        <v>#N/A</v>
      </c>
      <c r="S1874" s="32">
        <f t="shared" si="311"/>
        <v>1</v>
      </c>
      <c r="T1874" s="33" t="e">
        <f t="shared" si="312"/>
        <v>#N/A</v>
      </c>
      <c r="U1874" s="33" t="e">
        <f t="shared" si="317"/>
        <v>#N/A</v>
      </c>
      <c r="V1874" s="33" t="e">
        <f t="shared" si="313"/>
        <v>#N/A</v>
      </c>
      <c r="W1874" s="124">
        <f t="shared" si="314"/>
        <v>0</v>
      </c>
    </row>
    <row r="1875" spans="9:23" x14ac:dyDescent="0.25">
      <c r="I1875" s="31">
        <v>0</v>
      </c>
      <c r="J1875" s="121">
        <f t="shared" si="308"/>
        <v>0</v>
      </c>
      <c r="K1875" s="122" t="e">
        <f>MAX(0,($F1875-0+PV(a!$E$8/12,2*$U1875*a!$E$9,$W1875,0,1)))</f>
        <v>#N/A</v>
      </c>
      <c r="L1875" s="122" t="e">
        <f t="shared" si="315"/>
        <v>#N/A</v>
      </c>
      <c r="M1875" s="114" t="e">
        <f t="shared" si="316"/>
        <v>#N/A</v>
      </c>
      <c r="N1875" s="122" t="e">
        <f>-1*PMT(a!$E$8/12,2*$U1875*a!$E$9,$F1875-a!$E$4-$I1875,0,1)</f>
        <v>#N/A</v>
      </c>
      <c r="O1875" s="123" t="e">
        <f>-1*PMT(a!$E$8/12,2*$U1875*a!$E$9,$F1875-a!$E$4-$J1875,0,1)</f>
        <v>#N/A</v>
      </c>
      <c r="P1875" s="123" t="e">
        <f t="shared" si="309"/>
        <v>#N/A</v>
      </c>
      <c r="Q1875" s="123" t="e">
        <f t="shared" si="310"/>
        <v>#N/A</v>
      </c>
      <c r="R1875" s="114" t="e">
        <f>IF($M1875&lt;$I1875,"Error",IF(AND($K1875&gt;$J1875,$M1875&gt;$K1875),"Error",IF(AND($K1875&lt;$J1875,$M1875&gt;$J1875),"Error",-1*PMT(a!$E$8/12,2*$U1875*a!$E$9,$F1875-$M1875-a!$E$4,0,1))))</f>
        <v>#N/A</v>
      </c>
      <c r="S1875" s="32">
        <f t="shared" si="311"/>
        <v>1</v>
      </c>
      <c r="T1875" s="33" t="e">
        <f t="shared" si="312"/>
        <v>#N/A</v>
      </c>
      <c r="U1875" s="33" t="e">
        <f t="shared" si="317"/>
        <v>#N/A</v>
      </c>
      <c r="V1875" s="33" t="e">
        <f t="shared" si="313"/>
        <v>#N/A</v>
      </c>
      <c r="W1875" s="124">
        <f t="shared" si="314"/>
        <v>0</v>
      </c>
    </row>
    <row r="1876" spans="9:23" x14ac:dyDescent="0.25">
      <c r="I1876" s="31">
        <v>0</v>
      </c>
      <c r="J1876" s="121">
        <f t="shared" si="308"/>
        <v>0</v>
      </c>
      <c r="K1876" s="122" t="e">
        <f>MAX(0,($F1876-0+PV(a!$E$8/12,2*$U1876*a!$E$9,$W1876,0,1)))</f>
        <v>#N/A</v>
      </c>
      <c r="L1876" s="122" t="e">
        <f t="shared" si="315"/>
        <v>#N/A</v>
      </c>
      <c r="M1876" s="114" t="e">
        <f t="shared" si="316"/>
        <v>#N/A</v>
      </c>
      <c r="N1876" s="122" t="e">
        <f>-1*PMT(a!$E$8/12,2*$U1876*a!$E$9,$F1876-a!$E$4-$I1876,0,1)</f>
        <v>#N/A</v>
      </c>
      <c r="O1876" s="123" t="e">
        <f>-1*PMT(a!$E$8/12,2*$U1876*a!$E$9,$F1876-a!$E$4-$J1876,0,1)</f>
        <v>#N/A</v>
      </c>
      <c r="P1876" s="123" t="e">
        <f t="shared" si="309"/>
        <v>#N/A</v>
      </c>
      <c r="Q1876" s="123" t="e">
        <f t="shared" si="310"/>
        <v>#N/A</v>
      </c>
      <c r="R1876" s="114" t="e">
        <f>IF($M1876&lt;$I1876,"Error",IF(AND($K1876&gt;$J1876,$M1876&gt;$K1876),"Error",IF(AND($K1876&lt;$J1876,$M1876&gt;$J1876),"Error",-1*PMT(a!$E$8/12,2*$U1876*a!$E$9,$F1876-$M1876-a!$E$4,0,1))))</f>
        <v>#N/A</v>
      </c>
      <c r="S1876" s="32">
        <f t="shared" si="311"/>
        <v>1</v>
      </c>
      <c r="T1876" s="33" t="e">
        <f t="shared" si="312"/>
        <v>#N/A</v>
      </c>
      <c r="U1876" s="33" t="e">
        <f t="shared" si="317"/>
        <v>#N/A</v>
      </c>
      <c r="V1876" s="33" t="e">
        <f t="shared" si="313"/>
        <v>#N/A</v>
      </c>
      <c r="W1876" s="124">
        <f t="shared" si="314"/>
        <v>0</v>
      </c>
    </row>
    <row r="1877" spans="9:23" x14ac:dyDescent="0.25">
      <c r="I1877" s="31">
        <v>0</v>
      </c>
      <c r="J1877" s="121">
        <f t="shared" si="308"/>
        <v>0</v>
      </c>
      <c r="K1877" s="122" t="e">
        <f>MAX(0,($F1877-0+PV(a!$E$8/12,2*$U1877*a!$E$9,$W1877,0,1)))</f>
        <v>#N/A</v>
      </c>
      <c r="L1877" s="122" t="e">
        <f t="shared" si="315"/>
        <v>#N/A</v>
      </c>
      <c r="M1877" s="114" t="e">
        <f t="shared" si="316"/>
        <v>#N/A</v>
      </c>
      <c r="N1877" s="122" t="e">
        <f>-1*PMT(a!$E$8/12,2*$U1877*a!$E$9,$F1877-a!$E$4-$I1877,0,1)</f>
        <v>#N/A</v>
      </c>
      <c r="O1877" s="123" t="e">
        <f>-1*PMT(a!$E$8/12,2*$U1877*a!$E$9,$F1877-a!$E$4-$J1877,0,1)</f>
        <v>#N/A</v>
      </c>
      <c r="P1877" s="123" t="e">
        <f t="shared" si="309"/>
        <v>#N/A</v>
      </c>
      <c r="Q1877" s="123" t="e">
        <f t="shared" si="310"/>
        <v>#N/A</v>
      </c>
      <c r="R1877" s="114" t="e">
        <f>IF($M1877&lt;$I1877,"Error",IF(AND($K1877&gt;$J1877,$M1877&gt;$K1877),"Error",IF(AND($K1877&lt;$J1877,$M1877&gt;$J1877),"Error",-1*PMT(a!$E$8/12,2*$U1877*a!$E$9,$F1877-$M1877-a!$E$4,0,1))))</f>
        <v>#N/A</v>
      </c>
      <c r="S1877" s="32">
        <f t="shared" si="311"/>
        <v>1</v>
      </c>
      <c r="T1877" s="33" t="e">
        <f t="shared" si="312"/>
        <v>#N/A</v>
      </c>
      <c r="U1877" s="33" t="e">
        <f t="shared" si="317"/>
        <v>#N/A</v>
      </c>
      <c r="V1877" s="33" t="e">
        <f t="shared" si="313"/>
        <v>#N/A</v>
      </c>
      <c r="W1877" s="124">
        <f t="shared" si="314"/>
        <v>0</v>
      </c>
    </row>
    <row r="1878" spans="9:23" x14ac:dyDescent="0.25">
      <c r="I1878" s="31">
        <v>0</v>
      </c>
      <c r="J1878" s="121">
        <f t="shared" ref="J1878:J1941" si="318">F1878*0.25</f>
        <v>0</v>
      </c>
      <c r="K1878" s="122" t="e">
        <f>MAX(0,($F1878-0+PV(a!$E$8/12,2*$U1878*a!$E$9,$W1878,0,1)))</f>
        <v>#N/A</v>
      </c>
      <c r="L1878" s="122" t="e">
        <f t="shared" si="315"/>
        <v>#N/A</v>
      </c>
      <c r="M1878" s="114" t="e">
        <f t="shared" si="316"/>
        <v>#N/A</v>
      </c>
      <c r="N1878" s="122" t="e">
        <f>-1*PMT(a!$E$8/12,2*$U1878*a!$E$9,$F1878-a!$E$4-$I1878,0,1)</f>
        <v>#N/A</v>
      </c>
      <c r="O1878" s="123" t="e">
        <f>-1*PMT(a!$E$8/12,2*$U1878*a!$E$9,$F1878-a!$E$4-$J1878,0,1)</f>
        <v>#N/A</v>
      </c>
      <c r="P1878" s="123" t="e">
        <f t="shared" si="309"/>
        <v>#N/A</v>
      </c>
      <c r="Q1878" s="123" t="e">
        <f t="shared" si="310"/>
        <v>#N/A</v>
      </c>
      <c r="R1878" s="114" t="e">
        <f>IF($M1878&lt;$I1878,"Error",IF(AND($K1878&gt;$J1878,$M1878&gt;$K1878),"Error",IF(AND($K1878&lt;$J1878,$M1878&gt;$J1878),"Error",-1*PMT(a!$E$8/12,2*$U1878*a!$E$9,$F1878-$M1878-a!$E$4,0,1))))</f>
        <v>#N/A</v>
      </c>
      <c r="S1878" s="32">
        <f t="shared" si="311"/>
        <v>1</v>
      </c>
      <c r="T1878" s="33" t="e">
        <f t="shared" si="312"/>
        <v>#N/A</v>
      </c>
      <c r="U1878" s="33" t="e">
        <f t="shared" si="317"/>
        <v>#N/A</v>
      </c>
      <c r="V1878" s="33" t="e">
        <f t="shared" si="313"/>
        <v>#N/A</v>
      </c>
      <c r="W1878" s="124">
        <f t="shared" si="314"/>
        <v>0</v>
      </c>
    </row>
    <row r="1879" spans="9:23" x14ac:dyDescent="0.25">
      <c r="I1879" s="31">
        <v>0</v>
      </c>
      <c r="J1879" s="121">
        <f t="shared" si="318"/>
        <v>0</v>
      </c>
      <c r="K1879" s="122" t="e">
        <f>MAX(0,($F1879-0+PV(a!$E$8/12,2*$U1879*a!$E$9,$W1879,0,1)))</f>
        <v>#N/A</v>
      </c>
      <c r="L1879" s="122" t="e">
        <f t="shared" si="315"/>
        <v>#N/A</v>
      </c>
      <c r="M1879" s="114" t="e">
        <f t="shared" si="316"/>
        <v>#N/A</v>
      </c>
      <c r="N1879" s="122" t="e">
        <f>-1*PMT(a!$E$8/12,2*$U1879*a!$E$9,$F1879-a!$E$4-$I1879,0,1)</f>
        <v>#N/A</v>
      </c>
      <c r="O1879" s="123" t="e">
        <f>-1*PMT(a!$E$8/12,2*$U1879*a!$E$9,$F1879-a!$E$4-$J1879,0,1)</f>
        <v>#N/A</v>
      </c>
      <c r="P1879" s="123" t="e">
        <f t="shared" si="309"/>
        <v>#N/A</v>
      </c>
      <c r="Q1879" s="123" t="e">
        <f t="shared" si="310"/>
        <v>#N/A</v>
      </c>
      <c r="R1879" s="114" t="e">
        <f>IF($M1879&lt;$I1879,"Error",IF(AND($K1879&gt;$J1879,$M1879&gt;$K1879),"Error",IF(AND($K1879&lt;$J1879,$M1879&gt;$J1879),"Error",-1*PMT(a!$E$8/12,2*$U1879*a!$E$9,$F1879-$M1879-a!$E$4,0,1))))</f>
        <v>#N/A</v>
      </c>
      <c r="S1879" s="32">
        <f t="shared" si="311"/>
        <v>1</v>
      </c>
      <c r="T1879" s="33" t="e">
        <f t="shared" si="312"/>
        <v>#N/A</v>
      </c>
      <c r="U1879" s="33" t="e">
        <f t="shared" si="317"/>
        <v>#N/A</v>
      </c>
      <c r="V1879" s="33" t="e">
        <f t="shared" si="313"/>
        <v>#N/A</v>
      </c>
      <c r="W1879" s="124">
        <f t="shared" si="314"/>
        <v>0</v>
      </c>
    </row>
    <row r="1880" spans="9:23" x14ac:dyDescent="0.25">
      <c r="I1880" s="31">
        <v>0</v>
      </c>
      <c r="J1880" s="121">
        <f t="shared" si="318"/>
        <v>0</v>
      </c>
      <c r="K1880" s="122" t="e">
        <f>MAX(0,($F1880-0+PV(a!$E$8/12,2*$U1880*a!$E$9,$W1880,0,1)))</f>
        <v>#N/A</v>
      </c>
      <c r="L1880" s="122" t="e">
        <f t="shared" si="315"/>
        <v>#N/A</v>
      </c>
      <c r="M1880" s="114" t="e">
        <f t="shared" si="316"/>
        <v>#N/A</v>
      </c>
      <c r="N1880" s="122" t="e">
        <f>-1*PMT(a!$E$8/12,2*$U1880*a!$E$9,$F1880-a!$E$4-$I1880,0,1)</f>
        <v>#N/A</v>
      </c>
      <c r="O1880" s="123" t="e">
        <f>-1*PMT(a!$E$8/12,2*$U1880*a!$E$9,$F1880-a!$E$4-$J1880,0,1)</f>
        <v>#N/A</v>
      </c>
      <c r="P1880" s="123" t="e">
        <f t="shared" si="309"/>
        <v>#N/A</v>
      </c>
      <c r="Q1880" s="123" t="e">
        <f t="shared" si="310"/>
        <v>#N/A</v>
      </c>
      <c r="R1880" s="114" t="e">
        <f>IF($M1880&lt;$I1880,"Error",IF(AND($K1880&gt;$J1880,$M1880&gt;$K1880),"Error",IF(AND($K1880&lt;$J1880,$M1880&gt;$J1880),"Error",-1*PMT(a!$E$8/12,2*$U1880*a!$E$9,$F1880-$M1880-a!$E$4,0,1))))</f>
        <v>#N/A</v>
      </c>
      <c r="S1880" s="32">
        <f t="shared" si="311"/>
        <v>1</v>
      </c>
      <c r="T1880" s="33" t="e">
        <f t="shared" si="312"/>
        <v>#N/A</v>
      </c>
      <c r="U1880" s="33" t="e">
        <f t="shared" si="317"/>
        <v>#N/A</v>
      </c>
      <c r="V1880" s="33" t="e">
        <f t="shared" si="313"/>
        <v>#N/A</v>
      </c>
      <c r="W1880" s="124">
        <f t="shared" si="314"/>
        <v>0</v>
      </c>
    </row>
    <row r="1881" spans="9:23" x14ac:dyDescent="0.25">
      <c r="I1881" s="31">
        <v>0</v>
      </c>
      <c r="J1881" s="121">
        <f t="shared" si="318"/>
        <v>0</v>
      </c>
      <c r="K1881" s="122" t="e">
        <f>MAX(0,($F1881-0+PV(a!$E$8/12,2*$U1881*a!$E$9,$W1881,0,1)))</f>
        <v>#N/A</v>
      </c>
      <c r="L1881" s="122" t="e">
        <f t="shared" si="315"/>
        <v>#N/A</v>
      </c>
      <c r="M1881" s="114" t="e">
        <f t="shared" si="316"/>
        <v>#N/A</v>
      </c>
      <c r="N1881" s="122" t="e">
        <f>-1*PMT(a!$E$8/12,2*$U1881*a!$E$9,$F1881-a!$E$4-$I1881,0,1)</f>
        <v>#N/A</v>
      </c>
      <c r="O1881" s="123" t="e">
        <f>-1*PMT(a!$E$8/12,2*$U1881*a!$E$9,$F1881-a!$E$4-$J1881,0,1)</f>
        <v>#N/A</v>
      </c>
      <c r="P1881" s="123" t="e">
        <f t="shared" si="309"/>
        <v>#N/A</v>
      </c>
      <c r="Q1881" s="123" t="e">
        <f t="shared" si="310"/>
        <v>#N/A</v>
      </c>
      <c r="R1881" s="114" t="e">
        <f>IF($M1881&lt;$I1881,"Error",IF(AND($K1881&gt;$J1881,$M1881&gt;$K1881),"Error",IF(AND($K1881&lt;$J1881,$M1881&gt;$J1881),"Error",-1*PMT(a!$E$8/12,2*$U1881*a!$E$9,$F1881-$M1881-a!$E$4,0,1))))</f>
        <v>#N/A</v>
      </c>
      <c r="S1881" s="32">
        <f t="shared" si="311"/>
        <v>1</v>
      </c>
      <c r="T1881" s="33" t="e">
        <f t="shared" si="312"/>
        <v>#N/A</v>
      </c>
      <c r="U1881" s="33" t="e">
        <f t="shared" si="317"/>
        <v>#N/A</v>
      </c>
      <c r="V1881" s="33" t="e">
        <f t="shared" si="313"/>
        <v>#N/A</v>
      </c>
      <c r="W1881" s="124">
        <f t="shared" si="314"/>
        <v>0</v>
      </c>
    </row>
    <row r="1882" spans="9:23" x14ac:dyDescent="0.25">
      <c r="I1882" s="31">
        <v>0</v>
      </c>
      <c r="J1882" s="121">
        <f t="shared" si="318"/>
        <v>0</v>
      </c>
      <c r="K1882" s="122" t="e">
        <f>MAX(0,($F1882-0+PV(a!$E$8/12,2*$U1882*a!$E$9,$W1882,0,1)))</f>
        <v>#N/A</v>
      </c>
      <c r="L1882" s="122" t="e">
        <f t="shared" si="315"/>
        <v>#N/A</v>
      </c>
      <c r="M1882" s="114" t="e">
        <f t="shared" si="316"/>
        <v>#N/A</v>
      </c>
      <c r="N1882" s="122" t="e">
        <f>-1*PMT(a!$E$8/12,2*$U1882*a!$E$9,$F1882-a!$E$4-$I1882,0,1)</f>
        <v>#N/A</v>
      </c>
      <c r="O1882" s="123" t="e">
        <f>-1*PMT(a!$E$8/12,2*$U1882*a!$E$9,$F1882-a!$E$4-$J1882,0,1)</f>
        <v>#N/A</v>
      </c>
      <c r="P1882" s="123" t="e">
        <f t="shared" si="309"/>
        <v>#N/A</v>
      </c>
      <c r="Q1882" s="123" t="e">
        <f t="shared" si="310"/>
        <v>#N/A</v>
      </c>
      <c r="R1882" s="114" t="e">
        <f>IF($M1882&lt;$I1882,"Error",IF(AND($K1882&gt;$J1882,$M1882&gt;$K1882),"Error",IF(AND($K1882&lt;$J1882,$M1882&gt;$J1882),"Error",-1*PMT(a!$E$8/12,2*$U1882*a!$E$9,$F1882-$M1882-a!$E$4,0,1))))</f>
        <v>#N/A</v>
      </c>
      <c r="S1882" s="32">
        <f t="shared" si="311"/>
        <v>1</v>
      </c>
      <c r="T1882" s="33" t="e">
        <f t="shared" si="312"/>
        <v>#N/A</v>
      </c>
      <c r="U1882" s="33" t="e">
        <f t="shared" si="317"/>
        <v>#N/A</v>
      </c>
      <c r="V1882" s="33" t="e">
        <f t="shared" si="313"/>
        <v>#N/A</v>
      </c>
      <c r="W1882" s="124">
        <f t="shared" si="314"/>
        <v>0</v>
      </c>
    </row>
    <row r="1883" spans="9:23" x14ac:dyDescent="0.25">
      <c r="I1883" s="31">
        <v>0</v>
      </c>
      <c r="J1883" s="121">
        <f t="shared" si="318"/>
        <v>0</v>
      </c>
      <c r="K1883" s="122" t="e">
        <f>MAX(0,($F1883-0+PV(a!$E$8/12,2*$U1883*a!$E$9,$W1883,0,1)))</f>
        <v>#N/A</v>
      </c>
      <c r="L1883" s="122" t="e">
        <f t="shared" si="315"/>
        <v>#N/A</v>
      </c>
      <c r="M1883" s="114" t="e">
        <f t="shared" si="316"/>
        <v>#N/A</v>
      </c>
      <c r="N1883" s="122" t="e">
        <f>-1*PMT(a!$E$8/12,2*$U1883*a!$E$9,$F1883-a!$E$4-$I1883,0,1)</f>
        <v>#N/A</v>
      </c>
      <c r="O1883" s="123" t="e">
        <f>-1*PMT(a!$E$8/12,2*$U1883*a!$E$9,$F1883-a!$E$4-$J1883,0,1)</f>
        <v>#N/A</v>
      </c>
      <c r="P1883" s="123" t="e">
        <f t="shared" si="309"/>
        <v>#N/A</v>
      </c>
      <c r="Q1883" s="123" t="e">
        <f t="shared" si="310"/>
        <v>#N/A</v>
      </c>
      <c r="R1883" s="114" t="e">
        <f>IF($M1883&lt;$I1883,"Error",IF(AND($K1883&gt;$J1883,$M1883&gt;$K1883),"Error",IF(AND($K1883&lt;$J1883,$M1883&gt;$J1883),"Error",-1*PMT(a!$E$8/12,2*$U1883*a!$E$9,$F1883-$M1883-a!$E$4,0,1))))</f>
        <v>#N/A</v>
      </c>
      <c r="S1883" s="32">
        <f t="shared" si="311"/>
        <v>1</v>
      </c>
      <c r="T1883" s="33" t="e">
        <f t="shared" si="312"/>
        <v>#N/A</v>
      </c>
      <c r="U1883" s="33" t="e">
        <f t="shared" si="317"/>
        <v>#N/A</v>
      </c>
      <c r="V1883" s="33" t="e">
        <f t="shared" si="313"/>
        <v>#N/A</v>
      </c>
      <c r="W1883" s="124">
        <f t="shared" si="314"/>
        <v>0</v>
      </c>
    </row>
    <row r="1884" spans="9:23" x14ac:dyDescent="0.25">
      <c r="I1884" s="31">
        <v>0</v>
      </c>
      <c r="J1884" s="121">
        <f t="shared" si="318"/>
        <v>0</v>
      </c>
      <c r="K1884" s="122" t="e">
        <f>MAX(0,($F1884-0+PV(a!$E$8/12,2*$U1884*a!$E$9,$W1884,0,1)))</f>
        <v>#N/A</v>
      </c>
      <c r="L1884" s="122" t="e">
        <f t="shared" si="315"/>
        <v>#N/A</v>
      </c>
      <c r="M1884" s="114" t="e">
        <f t="shared" si="316"/>
        <v>#N/A</v>
      </c>
      <c r="N1884" s="122" t="e">
        <f>-1*PMT(a!$E$8/12,2*$U1884*a!$E$9,$F1884-a!$E$4-$I1884,0,1)</f>
        <v>#N/A</v>
      </c>
      <c r="O1884" s="123" t="e">
        <f>-1*PMT(a!$E$8/12,2*$U1884*a!$E$9,$F1884-a!$E$4-$J1884,0,1)</f>
        <v>#N/A</v>
      </c>
      <c r="P1884" s="123" t="e">
        <f t="shared" si="309"/>
        <v>#N/A</v>
      </c>
      <c r="Q1884" s="123" t="e">
        <f t="shared" si="310"/>
        <v>#N/A</v>
      </c>
      <c r="R1884" s="114" t="e">
        <f>IF($M1884&lt;$I1884,"Error",IF(AND($K1884&gt;$J1884,$M1884&gt;$K1884),"Error",IF(AND($K1884&lt;$J1884,$M1884&gt;$J1884),"Error",-1*PMT(a!$E$8/12,2*$U1884*a!$E$9,$F1884-$M1884-a!$E$4,0,1))))</f>
        <v>#N/A</v>
      </c>
      <c r="S1884" s="32">
        <f t="shared" si="311"/>
        <v>1</v>
      </c>
      <c r="T1884" s="33" t="e">
        <f t="shared" si="312"/>
        <v>#N/A</v>
      </c>
      <c r="U1884" s="33" t="e">
        <f t="shared" si="317"/>
        <v>#N/A</v>
      </c>
      <c r="V1884" s="33" t="e">
        <f t="shared" si="313"/>
        <v>#N/A</v>
      </c>
      <c r="W1884" s="124">
        <f t="shared" si="314"/>
        <v>0</v>
      </c>
    </row>
    <row r="1885" spans="9:23" x14ac:dyDescent="0.25">
      <c r="I1885" s="31">
        <v>0</v>
      </c>
      <c r="J1885" s="121">
        <f t="shared" si="318"/>
        <v>0</v>
      </c>
      <c r="K1885" s="122" t="e">
        <f>MAX(0,($F1885-0+PV(a!$E$8/12,2*$U1885*a!$E$9,$W1885,0,1)))</f>
        <v>#N/A</v>
      </c>
      <c r="L1885" s="122" t="e">
        <f t="shared" si="315"/>
        <v>#N/A</v>
      </c>
      <c r="M1885" s="114" t="e">
        <f t="shared" si="316"/>
        <v>#N/A</v>
      </c>
      <c r="N1885" s="122" t="e">
        <f>-1*PMT(a!$E$8/12,2*$U1885*a!$E$9,$F1885-a!$E$4-$I1885,0,1)</f>
        <v>#N/A</v>
      </c>
      <c r="O1885" s="123" t="e">
        <f>-1*PMT(a!$E$8/12,2*$U1885*a!$E$9,$F1885-a!$E$4-$J1885,0,1)</f>
        <v>#N/A</v>
      </c>
      <c r="P1885" s="123" t="e">
        <f t="shared" si="309"/>
        <v>#N/A</v>
      </c>
      <c r="Q1885" s="123" t="e">
        <f t="shared" si="310"/>
        <v>#N/A</v>
      </c>
      <c r="R1885" s="114" t="e">
        <f>IF($M1885&lt;$I1885,"Error",IF(AND($K1885&gt;$J1885,$M1885&gt;$K1885),"Error",IF(AND($K1885&lt;$J1885,$M1885&gt;$J1885),"Error",-1*PMT(a!$E$8/12,2*$U1885*a!$E$9,$F1885-$M1885-a!$E$4,0,1))))</f>
        <v>#N/A</v>
      </c>
      <c r="S1885" s="32">
        <f t="shared" si="311"/>
        <v>1</v>
      </c>
      <c r="T1885" s="33" t="e">
        <f t="shared" si="312"/>
        <v>#N/A</v>
      </c>
      <c r="U1885" s="33" t="e">
        <f t="shared" si="317"/>
        <v>#N/A</v>
      </c>
      <c r="V1885" s="33" t="e">
        <f t="shared" si="313"/>
        <v>#N/A</v>
      </c>
      <c r="W1885" s="124">
        <f t="shared" si="314"/>
        <v>0</v>
      </c>
    </row>
    <row r="1886" spans="9:23" x14ac:dyDescent="0.25">
      <c r="I1886" s="31">
        <v>0</v>
      </c>
      <c r="J1886" s="121">
        <f t="shared" si="318"/>
        <v>0</v>
      </c>
      <c r="K1886" s="122" t="e">
        <f>MAX(0,($F1886-0+PV(a!$E$8/12,2*$U1886*a!$E$9,$W1886,0,1)))</f>
        <v>#N/A</v>
      </c>
      <c r="L1886" s="122" t="e">
        <f t="shared" si="315"/>
        <v>#N/A</v>
      </c>
      <c r="M1886" s="114" t="e">
        <f t="shared" si="316"/>
        <v>#N/A</v>
      </c>
      <c r="N1886" s="122" t="e">
        <f>-1*PMT(a!$E$8/12,2*$U1886*a!$E$9,$F1886-a!$E$4-$I1886,0,1)</f>
        <v>#N/A</v>
      </c>
      <c r="O1886" s="123" t="e">
        <f>-1*PMT(a!$E$8/12,2*$U1886*a!$E$9,$F1886-a!$E$4-$J1886,0,1)</f>
        <v>#N/A</v>
      </c>
      <c r="P1886" s="123" t="e">
        <f t="shared" si="309"/>
        <v>#N/A</v>
      </c>
      <c r="Q1886" s="123" t="e">
        <f t="shared" si="310"/>
        <v>#N/A</v>
      </c>
      <c r="R1886" s="114" t="e">
        <f>IF($M1886&lt;$I1886,"Error",IF(AND($K1886&gt;$J1886,$M1886&gt;$K1886),"Error",IF(AND($K1886&lt;$J1886,$M1886&gt;$J1886),"Error",-1*PMT(a!$E$8/12,2*$U1886*a!$E$9,$F1886-$M1886-a!$E$4,0,1))))</f>
        <v>#N/A</v>
      </c>
      <c r="S1886" s="32">
        <f t="shared" si="311"/>
        <v>1</v>
      </c>
      <c r="T1886" s="33" t="e">
        <f t="shared" si="312"/>
        <v>#N/A</v>
      </c>
      <c r="U1886" s="33" t="e">
        <f t="shared" si="317"/>
        <v>#N/A</v>
      </c>
      <c r="V1886" s="33" t="e">
        <f t="shared" si="313"/>
        <v>#N/A</v>
      </c>
      <c r="W1886" s="124">
        <f t="shared" si="314"/>
        <v>0</v>
      </c>
    </row>
    <row r="1887" spans="9:23" x14ac:dyDescent="0.25">
      <c r="I1887" s="31">
        <v>0</v>
      </c>
      <c r="J1887" s="121">
        <f t="shared" si="318"/>
        <v>0</v>
      </c>
      <c r="K1887" s="122" t="e">
        <f>MAX(0,($F1887-0+PV(a!$E$8/12,2*$U1887*a!$E$9,$W1887,0,1)))</f>
        <v>#N/A</v>
      </c>
      <c r="L1887" s="122" t="e">
        <f t="shared" si="315"/>
        <v>#N/A</v>
      </c>
      <c r="M1887" s="114" t="e">
        <f t="shared" si="316"/>
        <v>#N/A</v>
      </c>
      <c r="N1887" s="122" t="e">
        <f>-1*PMT(a!$E$8/12,2*$U1887*a!$E$9,$F1887-a!$E$4-$I1887,0,1)</f>
        <v>#N/A</v>
      </c>
      <c r="O1887" s="123" t="e">
        <f>-1*PMT(a!$E$8/12,2*$U1887*a!$E$9,$F1887-a!$E$4-$J1887,0,1)</f>
        <v>#N/A</v>
      </c>
      <c r="P1887" s="123" t="e">
        <f t="shared" si="309"/>
        <v>#N/A</v>
      </c>
      <c r="Q1887" s="123" t="e">
        <f t="shared" si="310"/>
        <v>#N/A</v>
      </c>
      <c r="R1887" s="114" t="e">
        <f>IF($M1887&lt;$I1887,"Error",IF(AND($K1887&gt;$J1887,$M1887&gt;$K1887),"Error",IF(AND($K1887&lt;$J1887,$M1887&gt;$J1887),"Error",-1*PMT(a!$E$8/12,2*$U1887*a!$E$9,$F1887-$M1887-a!$E$4,0,1))))</f>
        <v>#N/A</v>
      </c>
      <c r="S1887" s="32">
        <f t="shared" si="311"/>
        <v>1</v>
      </c>
      <c r="T1887" s="33" t="e">
        <f t="shared" si="312"/>
        <v>#N/A</v>
      </c>
      <c r="U1887" s="33" t="e">
        <f t="shared" si="317"/>
        <v>#N/A</v>
      </c>
      <c r="V1887" s="33" t="e">
        <f t="shared" si="313"/>
        <v>#N/A</v>
      </c>
      <c r="W1887" s="124">
        <f t="shared" si="314"/>
        <v>0</v>
      </c>
    </row>
    <row r="1888" spans="9:23" x14ac:dyDescent="0.25">
      <c r="I1888" s="31">
        <v>0</v>
      </c>
      <c r="J1888" s="121">
        <f t="shared" si="318"/>
        <v>0</v>
      </c>
      <c r="K1888" s="122" t="e">
        <f>MAX(0,($F1888-0+PV(a!$E$8/12,2*$U1888*a!$E$9,$W1888,0,1)))</f>
        <v>#N/A</v>
      </c>
      <c r="L1888" s="122" t="e">
        <f t="shared" si="315"/>
        <v>#N/A</v>
      </c>
      <c r="M1888" s="114" t="e">
        <f t="shared" si="316"/>
        <v>#N/A</v>
      </c>
      <c r="N1888" s="122" t="e">
        <f>-1*PMT(a!$E$8/12,2*$U1888*a!$E$9,$F1888-a!$E$4-$I1888,0,1)</f>
        <v>#N/A</v>
      </c>
      <c r="O1888" s="123" t="e">
        <f>-1*PMT(a!$E$8/12,2*$U1888*a!$E$9,$F1888-a!$E$4-$J1888,0,1)</f>
        <v>#N/A</v>
      </c>
      <c r="P1888" s="123" t="e">
        <f t="shared" si="309"/>
        <v>#N/A</v>
      </c>
      <c r="Q1888" s="123" t="e">
        <f t="shared" si="310"/>
        <v>#N/A</v>
      </c>
      <c r="R1888" s="114" t="e">
        <f>IF($M1888&lt;$I1888,"Error",IF(AND($K1888&gt;$J1888,$M1888&gt;$K1888),"Error",IF(AND($K1888&lt;$J1888,$M1888&gt;$J1888),"Error",-1*PMT(a!$E$8/12,2*$U1888*a!$E$9,$F1888-$M1888-a!$E$4,0,1))))</f>
        <v>#N/A</v>
      </c>
      <c r="S1888" s="32">
        <f t="shared" si="311"/>
        <v>1</v>
      </c>
      <c r="T1888" s="33" t="e">
        <f t="shared" si="312"/>
        <v>#N/A</v>
      </c>
      <c r="U1888" s="33" t="e">
        <f t="shared" si="317"/>
        <v>#N/A</v>
      </c>
      <c r="V1888" s="33" t="e">
        <f t="shared" si="313"/>
        <v>#N/A</v>
      </c>
      <c r="W1888" s="124">
        <f t="shared" si="314"/>
        <v>0</v>
      </c>
    </row>
    <row r="1889" spans="9:23" x14ac:dyDescent="0.25">
      <c r="I1889" s="31">
        <v>0</v>
      </c>
      <c r="J1889" s="121">
        <f t="shared" si="318"/>
        <v>0</v>
      </c>
      <c r="K1889" s="122" t="e">
        <f>MAX(0,($F1889-0+PV(a!$E$8/12,2*$U1889*a!$E$9,$W1889,0,1)))</f>
        <v>#N/A</v>
      </c>
      <c r="L1889" s="122" t="e">
        <f t="shared" si="315"/>
        <v>#N/A</v>
      </c>
      <c r="M1889" s="114" t="e">
        <f t="shared" si="316"/>
        <v>#N/A</v>
      </c>
      <c r="N1889" s="122" t="e">
        <f>-1*PMT(a!$E$8/12,2*$U1889*a!$E$9,$F1889-a!$E$4-$I1889,0,1)</f>
        <v>#N/A</v>
      </c>
      <c r="O1889" s="123" t="e">
        <f>-1*PMT(a!$E$8/12,2*$U1889*a!$E$9,$F1889-a!$E$4-$J1889,0,1)</f>
        <v>#N/A</v>
      </c>
      <c r="P1889" s="123" t="e">
        <f t="shared" si="309"/>
        <v>#N/A</v>
      </c>
      <c r="Q1889" s="123" t="e">
        <f t="shared" si="310"/>
        <v>#N/A</v>
      </c>
      <c r="R1889" s="114" t="e">
        <f>IF($M1889&lt;$I1889,"Error",IF(AND($K1889&gt;$J1889,$M1889&gt;$K1889),"Error",IF(AND($K1889&lt;$J1889,$M1889&gt;$J1889),"Error",-1*PMT(a!$E$8/12,2*$U1889*a!$E$9,$F1889-$M1889-a!$E$4,0,1))))</f>
        <v>#N/A</v>
      </c>
      <c r="S1889" s="32">
        <f t="shared" si="311"/>
        <v>1</v>
      </c>
      <c r="T1889" s="33" t="e">
        <f t="shared" si="312"/>
        <v>#N/A</v>
      </c>
      <c r="U1889" s="33" t="e">
        <f t="shared" si="317"/>
        <v>#N/A</v>
      </c>
      <c r="V1889" s="33" t="e">
        <f t="shared" si="313"/>
        <v>#N/A</v>
      </c>
      <c r="W1889" s="124">
        <f t="shared" si="314"/>
        <v>0</v>
      </c>
    </row>
    <row r="1890" spans="9:23" x14ac:dyDescent="0.25">
      <c r="I1890" s="31">
        <v>0</v>
      </c>
      <c r="J1890" s="121">
        <f t="shared" si="318"/>
        <v>0</v>
      </c>
      <c r="K1890" s="122" t="e">
        <f>MAX(0,($F1890-0+PV(a!$E$8/12,2*$U1890*a!$E$9,$W1890,0,1)))</f>
        <v>#N/A</v>
      </c>
      <c r="L1890" s="122" t="e">
        <f t="shared" si="315"/>
        <v>#N/A</v>
      </c>
      <c r="M1890" s="114" t="e">
        <f t="shared" si="316"/>
        <v>#N/A</v>
      </c>
      <c r="N1890" s="122" t="e">
        <f>-1*PMT(a!$E$8/12,2*$U1890*a!$E$9,$F1890-a!$E$4-$I1890,0,1)</f>
        <v>#N/A</v>
      </c>
      <c r="O1890" s="123" t="e">
        <f>-1*PMT(a!$E$8/12,2*$U1890*a!$E$9,$F1890-a!$E$4-$J1890,0,1)</f>
        <v>#N/A</v>
      </c>
      <c r="P1890" s="123" t="e">
        <f t="shared" si="309"/>
        <v>#N/A</v>
      </c>
      <c r="Q1890" s="123" t="e">
        <f t="shared" si="310"/>
        <v>#N/A</v>
      </c>
      <c r="R1890" s="114" t="e">
        <f>IF($M1890&lt;$I1890,"Error",IF(AND($K1890&gt;$J1890,$M1890&gt;$K1890),"Error",IF(AND($K1890&lt;$J1890,$M1890&gt;$J1890),"Error",-1*PMT(a!$E$8/12,2*$U1890*a!$E$9,$F1890-$M1890-a!$E$4,0,1))))</f>
        <v>#N/A</v>
      </c>
      <c r="S1890" s="32">
        <f t="shared" si="311"/>
        <v>1</v>
      </c>
      <c r="T1890" s="33" t="e">
        <f t="shared" si="312"/>
        <v>#N/A</v>
      </c>
      <c r="U1890" s="33" t="e">
        <f t="shared" si="317"/>
        <v>#N/A</v>
      </c>
      <c r="V1890" s="33" t="e">
        <f t="shared" si="313"/>
        <v>#N/A</v>
      </c>
      <c r="W1890" s="124">
        <f t="shared" si="314"/>
        <v>0</v>
      </c>
    </row>
    <row r="1891" spans="9:23" x14ac:dyDescent="0.25">
      <c r="I1891" s="31">
        <v>0</v>
      </c>
      <c r="J1891" s="121">
        <f t="shared" si="318"/>
        <v>0</v>
      </c>
      <c r="K1891" s="122" t="e">
        <f>MAX(0,($F1891-0+PV(a!$E$8/12,2*$U1891*a!$E$9,$W1891,0,1)))</f>
        <v>#N/A</v>
      </c>
      <c r="L1891" s="122" t="e">
        <f t="shared" si="315"/>
        <v>#N/A</v>
      </c>
      <c r="M1891" s="114" t="e">
        <f t="shared" si="316"/>
        <v>#N/A</v>
      </c>
      <c r="N1891" s="122" t="e">
        <f>-1*PMT(a!$E$8/12,2*$U1891*a!$E$9,$F1891-a!$E$4-$I1891,0,1)</f>
        <v>#N/A</v>
      </c>
      <c r="O1891" s="123" t="e">
        <f>-1*PMT(a!$E$8/12,2*$U1891*a!$E$9,$F1891-a!$E$4-$J1891,0,1)</f>
        <v>#N/A</v>
      </c>
      <c r="P1891" s="123" t="e">
        <f t="shared" si="309"/>
        <v>#N/A</v>
      </c>
      <c r="Q1891" s="123" t="e">
        <f t="shared" si="310"/>
        <v>#N/A</v>
      </c>
      <c r="R1891" s="114" t="e">
        <f>IF($M1891&lt;$I1891,"Error",IF(AND($K1891&gt;$J1891,$M1891&gt;$K1891),"Error",IF(AND($K1891&lt;$J1891,$M1891&gt;$J1891),"Error",-1*PMT(a!$E$8/12,2*$U1891*a!$E$9,$F1891-$M1891-a!$E$4,0,1))))</f>
        <v>#N/A</v>
      </c>
      <c r="S1891" s="32">
        <f t="shared" si="311"/>
        <v>1</v>
      </c>
      <c r="T1891" s="33" t="e">
        <f t="shared" si="312"/>
        <v>#N/A</v>
      </c>
      <c r="U1891" s="33" t="e">
        <f t="shared" si="317"/>
        <v>#N/A</v>
      </c>
      <c r="V1891" s="33" t="e">
        <f t="shared" si="313"/>
        <v>#N/A</v>
      </c>
      <c r="W1891" s="124">
        <f t="shared" si="314"/>
        <v>0</v>
      </c>
    </row>
    <row r="1892" spans="9:23" x14ac:dyDescent="0.25">
      <c r="I1892" s="31">
        <v>0</v>
      </c>
      <c r="J1892" s="121">
        <f t="shared" si="318"/>
        <v>0</v>
      </c>
      <c r="K1892" s="122" t="e">
        <f>MAX(0,($F1892-0+PV(a!$E$8/12,2*$U1892*a!$E$9,$W1892,0,1)))</f>
        <v>#N/A</v>
      </c>
      <c r="L1892" s="122" t="e">
        <f t="shared" si="315"/>
        <v>#N/A</v>
      </c>
      <c r="M1892" s="114" t="e">
        <f t="shared" si="316"/>
        <v>#N/A</v>
      </c>
      <c r="N1892" s="122" t="e">
        <f>-1*PMT(a!$E$8/12,2*$U1892*a!$E$9,$F1892-a!$E$4-$I1892,0,1)</f>
        <v>#N/A</v>
      </c>
      <c r="O1892" s="123" t="e">
        <f>-1*PMT(a!$E$8/12,2*$U1892*a!$E$9,$F1892-a!$E$4-$J1892,0,1)</f>
        <v>#N/A</v>
      </c>
      <c r="P1892" s="123" t="e">
        <f t="shared" si="309"/>
        <v>#N/A</v>
      </c>
      <c r="Q1892" s="123" t="e">
        <f t="shared" si="310"/>
        <v>#N/A</v>
      </c>
      <c r="R1892" s="114" t="e">
        <f>IF($M1892&lt;$I1892,"Error",IF(AND($K1892&gt;$J1892,$M1892&gt;$K1892),"Error",IF(AND($K1892&lt;$J1892,$M1892&gt;$J1892),"Error",-1*PMT(a!$E$8/12,2*$U1892*a!$E$9,$F1892-$M1892-a!$E$4,0,1))))</f>
        <v>#N/A</v>
      </c>
      <c r="S1892" s="32">
        <f t="shared" si="311"/>
        <v>1</v>
      </c>
      <c r="T1892" s="33" t="e">
        <f t="shared" si="312"/>
        <v>#N/A</v>
      </c>
      <c r="U1892" s="33" t="e">
        <f t="shared" si="317"/>
        <v>#N/A</v>
      </c>
      <c r="V1892" s="33" t="e">
        <f t="shared" si="313"/>
        <v>#N/A</v>
      </c>
      <c r="W1892" s="124">
        <f t="shared" si="314"/>
        <v>0</v>
      </c>
    </row>
    <row r="1893" spans="9:23" x14ac:dyDescent="0.25">
      <c r="I1893" s="31">
        <v>0</v>
      </c>
      <c r="J1893" s="121">
        <f t="shared" si="318"/>
        <v>0</v>
      </c>
      <c r="K1893" s="122" t="e">
        <f>MAX(0,($F1893-0+PV(a!$E$8/12,2*$U1893*a!$E$9,$W1893,0,1)))</f>
        <v>#N/A</v>
      </c>
      <c r="L1893" s="122" t="e">
        <f t="shared" si="315"/>
        <v>#N/A</v>
      </c>
      <c r="M1893" s="114" t="e">
        <f t="shared" si="316"/>
        <v>#N/A</v>
      </c>
      <c r="N1893" s="122" t="e">
        <f>-1*PMT(a!$E$8/12,2*$U1893*a!$E$9,$F1893-a!$E$4-$I1893,0,1)</f>
        <v>#N/A</v>
      </c>
      <c r="O1893" s="123" t="e">
        <f>-1*PMT(a!$E$8/12,2*$U1893*a!$E$9,$F1893-a!$E$4-$J1893,0,1)</f>
        <v>#N/A</v>
      </c>
      <c r="P1893" s="123" t="e">
        <f t="shared" si="309"/>
        <v>#N/A</v>
      </c>
      <c r="Q1893" s="123" t="e">
        <f t="shared" si="310"/>
        <v>#N/A</v>
      </c>
      <c r="R1893" s="114" t="e">
        <f>IF($M1893&lt;$I1893,"Error",IF(AND($K1893&gt;$J1893,$M1893&gt;$K1893),"Error",IF(AND($K1893&lt;$J1893,$M1893&gt;$J1893),"Error",-1*PMT(a!$E$8/12,2*$U1893*a!$E$9,$F1893-$M1893-a!$E$4,0,1))))</f>
        <v>#N/A</v>
      </c>
      <c r="S1893" s="32">
        <f t="shared" si="311"/>
        <v>1</v>
      </c>
      <c r="T1893" s="33" t="e">
        <f t="shared" si="312"/>
        <v>#N/A</v>
      </c>
      <c r="U1893" s="33" t="e">
        <f t="shared" si="317"/>
        <v>#N/A</v>
      </c>
      <c r="V1893" s="33" t="e">
        <f t="shared" si="313"/>
        <v>#N/A</v>
      </c>
      <c r="W1893" s="124">
        <f t="shared" si="314"/>
        <v>0</v>
      </c>
    </row>
    <row r="1894" spans="9:23" x14ac:dyDescent="0.25">
      <c r="I1894" s="31">
        <v>0</v>
      </c>
      <c r="J1894" s="121">
        <f t="shared" si="318"/>
        <v>0</v>
      </c>
      <c r="K1894" s="122" t="e">
        <f>MAX(0,($F1894-0+PV(a!$E$8/12,2*$U1894*a!$E$9,$W1894,0,1)))</f>
        <v>#N/A</v>
      </c>
      <c r="L1894" s="122" t="e">
        <f t="shared" si="315"/>
        <v>#N/A</v>
      </c>
      <c r="M1894" s="114" t="e">
        <f t="shared" si="316"/>
        <v>#N/A</v>
      </c>
      <c r="N1894" s="122" t="e">
        <f>-1*PMT(a!$E$8/12,2*$U1894*a!$E$9,$F1894-a!$E$4-$I1894,0,1)</f>
        <v>#N/A</v>
      </c>
      <c r="O1894" s="123" t="e">
        <f>-1*PMT(a!$E$8/12,2*$U1894*a!$E$9,$F1894-a!$E$4-$J1894,0,1)</f>
        <v>#N/A</v>
      </c>
      <c r="P1894" s="123" t="e">
        <f t="shared" si="309"/>
        <v>#N/A</v>
      </c>
      <c r="Q1894" s="123" t="e">
        <f t="shared" si="310"/>
        <v>#N/A</v>
      </c>
      <c r="R1894" s="114" t="e">
        <f>IF($M1894&lt;$I1894,"Error",IF(AND($K1894&gt;$J1894,$M1894&gt;$K1894),"Error",IF(AND($K1894&lt;$J1894,$M1894&gt;$J1894),"Error",-1*PMT(a!$E$8/12,2*$U1894*a!$E$9,$F1894-$M1894-a!$E$4,0,1))))</f>
        <v>#N/A</v>
      </c>
      <c r="S1894" s="32">
        <f t="shared" si="311"/>
        <v>1</v>
      </c>
      <c r="T1894" s="33" t="e">
        <f t="shared" si="312"/>
        <v>#N/A</v>
      </c>
      <c r="U1894" s="33" t="e">
        <f t="shared" si="317"/>
        <v>#N/A</v>
      </c>
      <c r="V1894" s="33" t="e">
        <f t="shared" si="313"/>
        <v>#N/A</v>
      </c>
      <c r="W1894" s="124">
        <f t="shared" si="314"/>
        <v>0</v>
      </c>
    </row>
    <row r="1895" spans="9:23" x14ac:dyDescent="0.25">
      <c r="I1895" s="31">
        <v>0</v>
      </c>
      <c r="J1895" s="121">
        <f t="shared" si="318"/>
        <v>0</v>
      </c>
      <c r="K1895" s="122" t="e">
        <f>MAX(0,($F1895-0+PV(a!$E$8/12,2*$U1895*a!$E$9,$W1895,0,1)))</f>
        <v>#N/A</v>
      </c>
      <c r="L1895" s="122" t="e">
        <f t="shared" si="315"/>
        <v>#N/A</v>
      </c>
      <c r="M1895" s="114" t="e">
        <f t="shared" si="316"/>
        <v>#N/A</v>
      </c>
      <c r="N1895" s="122" t="e">
        <f>-1*PMT(a!$E$8/12,2*$U1895*a!$E$9,$F1895-a!$E$4-$I1895,0,1)</f>
        <v>#N/A</v>
      </c>
      <c r="O1895" s="123" t="e">
        <f>-1*PMT(a!$E$8/12,2*$U1895*a!$E$9,$F1895-a!$E$4-$J1895,0,1)</f>
        <v>#N/A</v>
      </c>
      <c r="P1895" s="123" t="e">
        <f t="shared" si="309"/>
        <v>#N/A</v>
      </c>
      <c r="Q1895" s="123" t="e">
        <f t="shared" si="310"/>
        <v>#N/A</v>
      </c>
      <c r="R1895" s="114" t="e">
        <f>IF($M1895&lt;$I1895,"Error",IF(AND($K1895&gt;$J1895,$M1895&gt;$K1895),"Error",IF(AND($K1895&lt;$J1895,$M1895&gt;$J1895),"Error",-1*PMT(a!$E$8/12,2*$U1895*a!$E$9,$F1895-$M1895-a!$E$4,0,1))))</f>
        <v>#N/A</v>
      </c>
      <c r="S1895" s="32">
        <f t="shared" si="311"/>
        <v>1</v>
      </c>
      <c r="T1895" s="33" t="e">
        <f t="shared" si="312"/>
        <v>#N/A</v>
      </c>
      <c r="U1895" s="33" t="e">
        <f t="shared" si="317"/>
        <v>#N/A</v>
      </c>
      <c r="V1895" s="33" t="e">
        <f t="shared" si="313"/>
        <v>#N/A</v>
      </c>
      <c r="W1895" s="124">
        <f t="shared" si="314"/>
        <v>0</v>
      </c>
    </row>
    <row r="1896" spans="9:23" x14ac:dyDescent="0.25">
      <c r="I1896" s="31">
        <v>0</v>
      </c>
      <c r="J1896" s="121">
        <f t="shared" si="318"/>
        <v>0</v>
      </c>
      <c r="K1896" s="122" t="e">
        <f>MAX(0,($F1896-0+PV(a!$E$8/12,2*$U1896*a!$E$9,$W1896,0,1)))</f>
        <v>#N/A</v>
      </c>
      <c r="L1896" s="122" t="e">
        <f t="shared" si="315"/>
        <v>#N/A</v>
      </c>
      <c r="M1896" s="114" t="e">
        <f t="shared" si="316"/>
        <v>#N/A</v>
      </c>
      <c r="N1896" s="122" t="e">
        <f>-1*PMT(a!$E$8/12,2*$U1896*a!$E$9,$F1896-a!$E$4-$I1896,0,1)</f>
        <v>#N/A</v>
      </c>
      <c r="O1896" s="123" t="e">
        <f>-1*PMT(a!$E$8/12,2*$U1896*a!$E$9,$F1896-a!$E$4-$J1896,0,1)</f>
        <v>#N/A</v>
      </c>
      <c r="P1896" s="123" t="e">
        <f t="shared" si="309"/>
        <v>#N/A</v>
      </c>
      <c r="Q1896" s="123" t="e">
        <f t="shared" si="310"/>
        <v>#N/A</v>
      </c>
      <c r="R1896" s="114" t="e">
        <f>IF($M1896&lt;$I1896,"Error",IF(AND($K1896&gt;$J1896,$M1896&gt;$K1896),"Error",IF(AND($K1896&lt;$J1896,$M1896&gt;$J1896),"Error",-1*PMT(a!$E$8/12,2*$U1896*a!$E$9,$F1896-$M1896-a!$E$4,0,1))))</f>
        <v>#N/A</v>
      </c>
      <c r="S1896" s="32">
        <f t="shared" si="311"/>
        <v>1</v>
      </c>
      <c r="T1896" s="33" t="e">
        <f t="shared" si="312"/>
        <v>#N/A</v>
      </c>
      <c r="U1896" s="33" t="e">
        <f t="shared" si="317"/>
        <v>#N/A</v>
      </c>
      <c r="V1896" s="33" t="e">
        <f t="shared" si="313"/>
        <v>#N/A</v>
      </c>
      <c r="W1896" s="124">
        <f t="shared" si="314"/>
        <v>0</v>
      </c>
    </row>
    <row r="1897" spans="9:23" x14ac:dyDescent="0.25">
      <c r="I1897" s="31">
        <v>0</v>
      </c>
      <c r="J1897" s="121">
        <f t="shared" si="318"/>
        <v>0</v>
      </c>
      <c r="K1897" s="122" t="e">
        <f>MAX(0,($F1897-0+PV(a!$E$8/12,2*$U1897*a!$E$9,$W1897,0,1)))</f>
        <v>#N/A</v>
      </c>
      <c r="L1897" s="122" t="e">
        <f t="shared" si="315"/>
        <v>#N/A</v>
      </c>
      <c r="M1897" s="114" t="e">
        <f t="shared" si="316"/>
        <v>#N/A</v>
      </c>
      <c r="N1897" s="122" t="e">
        <f>-1*PMT(a!$E$8/12,2*$U1897*a!$E$9,$F1897-a!$E$4-$I1897,0,1)</f>
        <v>#N/A</v>
      </c>
      <c r="O1897" s="123" t="e">
        <f>-1*PMT(a!$E$8/12,2*$U1897*a!$E$9,$F1897-a!$E$4-$J1897,0,1)</f>
        <v>#N/A</v>
      </c>
      <c r="P1897" s="123" t="e">
        <f t="shared" si="309"/>
        <v>#N/A</v>
      </c>
      <c r="Q1897" s="123" t="e">
        <f t="shared" si="310"/>
        <v>#N/A</v>
      </c>
      <c r="R1897" s="114" t="e">
        <f>IF($M1897&lt;$I1897,"Error",IF(AND($K1897&gt;$J1897,$M1897&gt;$K1897),"Error",IF(AND($K1897&lt;$J1897,$M1897&gt;$J1897),"Error",-1*PMT(a!$E$8/12,2*$U1897*a!$E$9,$F1897-$M1897-a!$E$4,0,1))))</f>
        <v>#N/A</v>
      </c>
      <c r="S1897" s="32">
        <f t="shared" si="311"/>
        <v>1</v>
      </c>
      <c r="T1897" s="33" t="e">
        <f t="shared" si="312"/>
        <v>#N/A</v>
      </c>
      <c r="U1897" s="33" t="e">
        <f t="shared" si="317"/>
        <v>#N/A</v>
      </c>
      <c r="V1897" s="33" t="e">
        <f t="shared" si="313"/>
        <v>#N/A</v>
      </c>
      <c r="W1897" s="124">
        <f t="shared" si="314"/>
        <v>0</v>
      </c>
    </row>
    <row r="1898" spans="9:23" x14ac:dyDescent="0.25">
      <c r="I1898" s="31">
        <v>0</v>
      </c>
      <c r="J1898" s="121">
        <f t="shared" si="318"/>
        <v>0</v>
      </c>
      <c r="K1898" s="122" t="e">
        <f>MAX(0,($F1898-0+PV(a!$E$8/12,2*$U1898*a!$E$9,$W1898,0,1)))</f>
        <v>#N/A</v>
      </c>
      <c r="L1898" s="122" t="e">
        <f t="shared" si="315"/>
        <v>#N/A</v>
      </c>
      <c r="M1898" s="114" t="e">
        <f t="shared" si="316"/>
        <v>#N/A</v>
      </c>
      <c r="N1898" s="122" t="e">
        <f>-1*PMT(a!$E$8/12,2*$U1898*a!$E$9,$F1898-a!$E$4-$I1898,0,1)</f>
        <v>#N/A</v>
      </c>
      <c r="O1898" s="123" t="e">
        <f>-1*PMT(a!$E$8/12,2*$U1898*a!$E$9,$F1898-a!$E$4-$J1898,0,1)</f>
        <v>#N/A</v>
      </c>
      <c r="P1898" s="123" t="e">
        <f t="shared" si="309"/>
        <v>#N/A</v>
      </c>
      <c r="Q1898" s="123" t="e">
        <f t="shared" si="310"/>
        <v>#N/A</v>
      </c>
      <c r="R1898" s="114" t="e">
        <f>IF($M1898&lt;$I1898,"Error",IF(AND($K1898&gt;$J1898,$M1898&gt;$K1898),"Error",IF(AND($K1898&lt;$J1898,$M1898&gt;$J1898),"Error",-1*PMT(a!$E$8/12,2*$U1898*a!$E$9,$F1898-$M1898-a!$E$4,0,1))))</f>
        <v>#N/A</v>
      </c>
      <c r="S1898" s="32">
        <f t="shared" si="311"/>
        <v>1</v>
      </c>
      <c r="T1898" s="33" t="e">
        <f t="shared" si="312"/>
        <v>#N/A</v>
      </c>
      <c r="U1898" s="33" t="e">
        <f t="shared" si="317"/>
        <v>#N/A</v>
      </c>
      <c r="V1898" s="33" t="e">
        <f t="shared" si="313"/>
        <v>#N/A</v>
      </c>
      <c r="W1898" s="124">
        <f t="shared" si="314"/>
        <v>0</v>
      </c>
    </row>
    <row r="1899" spans="9:23" x14ac:dyDescent="0.25">
      <c r="I1899" s="31">
        <v>0</v>
      </c>
      <c r="J1899" s="121">
        <f t="shared" si="318"/>
        <v>0</v>
      </c>
      <c r="K1899" s="122" t="e">
        <f>MAX(0,($F1899-0+PV(a!$E$8/12,2*$U1899*a!$E$9,$W1899,0,1)))</f>
        <v>#N/A</v>
      </c>
      <c r="L1899" s="122" t="e">
        <f t="shared" si="315"/>
        <v>#N/A</v>
      </c>
      <c r="M1899" s="114" t="e">
        <f t="shared" si="316"/>
        <v>#N/A</v>
      </c>
      <c r="N1899" s="122" t="e">
        <f>-1*PMT(a!$E$8/12,2*$U1899*a!$E$9,$F1899-a!$E$4-$I1899,0,1)</f>
        <v>#N/A</v>
      </c>
      <c r="O1899" s="123" t="e">
        <f>-1*PMT(a!$E$8/12,2*$U1899*a!$E$9,$F1899-a!$E$4-$J1899,0,1)</f>
        <v>#N/A</v>
      </c>
      <c r="P1899" s="123" t="e">
        <f t="shared" si="309"/>
        <v>#N/A</v>
      </c>
      <c r="Q1899" s="123" t="e">
        <f t="shared" si="310"/>
        <v>#N/A</v>
      </c>
      <c r="R1899" s="114" t="e">
        <f>IF($M1899&lt;$I1899,"Error",IF(AND($K1899&gt;$J1899,$M1899&gt;$K1899),"Error",IF(AND($K1899&lt;$J1899,$M1899&gt;$J1899),"Error",-1*PMT(a!$E$8/12,2*$U1899*a!$E$9,$F1899-$M1899-a!$E$4,0,1))))</f>
        <v>#N/A</v>
      </c>
      <c r="S1899" s="32">
        <f t="shared" si="311"/>
        <v>1</v>
      </c>
      <c r="T1899" s="33" t="e">
        <f t="shared" si="312"/>
        <v>#N/A</v>
      </c>
      <c r="U1899" s="33" t="e">
        <f t="shared" si="317"/>
        <v>#N/A</v>
      </c>
      <c r="V1899" s="33" t="e">
        <f t="shared" si="313"/>
        <v>#N/A</v>
      </c>
      <c r="W1899" s="124">
        <f t="shared" si="314"/>
        <v>0</v>
      </c>
    </row>
    <row r="1900" spans="9:23" x14ac:dyDescent="0.25">
      <c r="I1900" s="31">
        <v>0</v>
      </c>
      <c r="J1900" s="121">
        <f t="shared" si="318"/>
        <v>0</v>
      </c>
      <c r="K1900" s="122" t="e">
        <f>MAX(0,($F1900-0+PV(a!$E$8/12,2*$U1900*a!$E$9,$W1900,0,1)))</f>
        <v>#N/A</v>
      </c>
      <c r="L1900" s="122" t="e">
        <f t="shared" si="315"/>
        <v>#N/A</v>
      </c>
      <c r="M1900" s="114" t="e">
        <f t="shared" si="316"/>
        <v>#N/A</v>
      </c>
      <c r="N1900" s="122" t="e">
        <f>-1*PMT(a!$E$8/12,2*$U1900*a!$E$9,$F1900-a!$E$4-$I1900,0,1)</f>
        <v>#N/A</v>
      </c>
      <c r="O1900" s="123" t="e">
        <f>-1*PMT(a!$E$8/12,2*$U1900*a!$E$9,$F1900-a!$E$4-$J1900,0,1)</f>
        <v>#N/A</v>
      </c>
      <c r="P1900" s="123" t="e">
        <f t="shared" si="309"/>
        <v>#N/A</v>
      </c>
      <c r="Q1900" s="123" t="e">
        <f t="shared" si="310"/>
        <v>#N/A</v>
      </c>
      <c r="R1900" s="114" t="e">
        <f>IF($M1900&lt;$I1900,"Error",IF(AND($K1900&gt;$J1900,$M1900&gt;$K1900),"Error",IF(AND($K1900&lt;$J1900,$M1900&gt;$J1900),"Error",-1*PMT(a!$E$8/12,2*$U1900*a!$E$9,$F1900-$M1900-a!$E$4,0,1))))</f>
        <v>#N/A</v>
      </c>
      <c r="S1900" s="32">
        <f t="shared" si="311"/>
        <v>1</v>
      </c>
      <c r="T1900" s="33" t="e">
        <f t="shared" si="312"/>
        <v>#N/A</v>
      </c>
      <c r="U1900" s="33" t="e">
        <f t="shared" si="317"/>
        <v>#N/A</v>
      </c>
      <c r="V1900" s="33" t="e">
        <f t="shared" si="313"/>
        <v>#N/A</v>
      </c>
      <c r="W1900" s="124">
        <f t="shared" si="314"/>
        <v>0</v>
      </c>
    </row>
    <row r="1901" spans="9:23" x14ac:dyDescent="0.25">
      <c r="I1901" s="31">
        <v>0</v>
      </c>
      <c r="J1901" s="121">
        <f t="shared" si="318"/>
        <v>0</v>
      </c>
      <c r="K1901" s="122" t="e">
        <f>MAX(0,($F1901-0+PV(a!$E$8/12,2*$U1901*a!$E$9,$W1901,0,1)))</f>
        <v>#N/A</v>
      </c>
      <c r="L1901" s="122" t="e">
        <f t="shared" si="315"/>
        <v>#N/A</v>
      </c>
      <c r="M1901" s="114" t="e">
        <f t="shared" si="316"/>
        <v>#N/A</v>
      </c>
      <c r="N1901" s="122" t="e">
        <f>-1*PMT(a!$E$8/12,2*$U1901*a!$E$9,$F1901-a!$E$4-$I1901,0,1)</f>
        <v>#N/A</v>
      </c>
      <c r="O1901" s="123" t="e">
        <f>-1*PMT(a!$E$8/12,2*$U1901*a!$E$9,$F1901-a!$E$4-$J1901,0,1)</f>
        <v>#N/A</v>
      </c>
      <c r="P1901" s="123" t="e">
        <f t="shared" si="309"/>
        <v>#N/A</v>
      </c>
      <c r="Q1901" s="123" t="e">
        <f t="shared" si="310"/>
        <v>#N/A</v>
      </c>
      <c r="R1901" s="114" t="e">
        <f>IF($M1901&lt;$I1901,"Error",IF(AND($K1901&gt;$J1901,$M1901&gt;$K1901),"Error",IF(AND($K1901&lt;$J1901,$M1901&gt;$J1901),"Error",-1*PMT(a!$E$8/12,2*$U1901*a!$E$9,$F1901-$M1901-a!$E$4,0,1))))</f>
        <v>#N/A</v>
      </c>
      <c r="S1901" s="32">
        <f t="shared" si="311"/>
        <v>1</v>
      </c>
      <c r="T1901" s="33" t="e">
        <f t="shared" si="312"/>
        <v>#N/A</v>
      </c>
      <c r="U1901" s="33" t="e">
        <f t="shared" si="317"/>
        <v>#N/A</v>
      </c>
      <c r="V1901" s="33" t="e">
        <f t="shared" si="313"/>
        <v>#N/A</v>
      </c>
      <c r="W1901" s="124">
        <f t="shared" si="314"/>
        <v>0</v>
      </c>
    </row>
    <row r="1902" spans="9:23" x14ac:dyDescent="0.25">
      <c r="I1902" s="31">
        <v>0</v>
      </c>
      <c r="J1902" s="121">
        <f t="shared" si="318"/>
        <v>0</v>
      </c>
      <c r="K1902" s="122" t="e">
        <f>MAX(0,($F1902-0+PV(a!$E$8/12,2*$U1902*a!$E$9,$W1902,0,1)))</f>
        <v>#N/A</v>
      </c>
      <c r="L1902" s="122" t="e">
        <f t="shared" si="315"/>
        <v>#N/A</v>
      </c>
      <c r="M1902" s="114" t="e">
        <f t="shared" si="316"/>
        <v>#N/A</v>
      </c>
      <c r="N1902" s="122" t="e">
        <f>-1*PMT(a!$E$8/12,2*$U1902*a!$E$9,$F1902-a!$E$4-$I1902,0,1)</f>
        <v>#N/A</v>
      </c>
      <c r="O1902" s="123" t="e">
        <f>-1*PMT(a!$E$8/12,2*$U1902*a!$E$9,$F1902-a!$E$4-$J1902,0,1)</f>
        <v>#N/A</v>
      </c>
      <c r="P1902" s="123" t="e">
        <f t="shared" si="309"/>
        <v>#N/A</v>
      </c>
      <c r="Q1902" s="123" t="e">
        <f t="shared" si="310"/>
        <v>#N/A</v>
      </c>
      <c r="R1902" s="114" t="e">
        <f>IF($M1902&lt;$I1902,"Error",IF(AND($K1902&gt;$J1902,$M1902&gt;$K1902),"Error",IF(AND($K1902&lt;$J1902,$M1902&gt;$J1902),"Error",-1*PMT(a!$E$8/12,2*$U1902*a!$E$9,$F1902-$M1902-a!$E$4,0,1))))</f>
        <v>#N/A</v>
      </c>
      <c r="S1902" s="32">
        <f t="shared" si="311"/>
        <v>1</v>
      </c>
      <c r="T1902" s="33" t="e">
        <f t="shared" si="312"/>
        <v>#N/A</v>
      </c>
      <c r="U1902" s="33" t="e">
        <f t="shared" si="317"/>
        <v>#N/A</v>
      </c>
      <c r="V1902" s="33" t="e">
        <f t="shared" si="313"/>
        <v>#N/A</v>
      </c>
      <c r="W1902" s="124">
        <f t="shared" si="314"/>
        <v>0</v>
      </c>
    </row>
    <row r="1903" spans="9:23" x14ac:dyDescent="0.25">
      <c r="I1903" s="31">
        <v>0</v>
      </c>
      <c r="J1903" s="121">
        <f t="shared" si="318"/>
        <v>0</v>
      </c>
      <c r="K1903" s="122" t="e">
        <f>MAX(0,($F1903-0+PV(a!$E$8/12,2*$U1903*a!$E$9,$W1903,0,1)))</f>
        <v>#N/A</v>
      </c>
      <c r="L1903" s="122" t="e">
        <f t="shared" si="315"/>
        <v>#N/A</v>
      </c>
      <c r="M1903" s="114" t="e">
        <f t="shared" si="316"/>
        <v>#N/A</v>
      </c>
      <c r="N1903" s="122" t="e">
        <f>-1*PMT(a!$E$8/12,2*$U1903*a!$E$9,$F1903-a!$E$4-$I1903,0,1)</f>
        <v>#N/A</v>
      </c>
      <c r="O1903" s="123" t="e">
        <f>-1*PMT(a!$E$8/12,2*$U1903*a!$E$9,$F1903-a!$E$4-$J1903,0,1)</f>
        <v>#N/A</v>
      </c>
      <c r="P1903" s="123" t="e">
        <f t="shared" si="309"/>
        <v>#N/A</v>
      </c>
      <c r="Q1903" s="123" t="e">
        <f t="shared" si="310"/>
        <v>#N/A</v>
      </c>
      <c r="R1903" s="114" t="e">
        <f>IF($M1903&lt;$I1903,"Error",IF(AND($K1903&gt;$J1903,$M1903&gt;$K1903),"Error",IF(AND($K1903&lt;$J1903,$M1903&gt;$J1903),"Error",-1*PMT(a!$E$8/12,2*$U1903*a!$E$9,$F1903-$M1903-a!$E$4,0,1))))</f>
        <v>#N/A</v>
      </c>
      <c r="S1903" s="32">
        <f t="shared" si="311"/>
        <v>1</v>
      </c>
      <c r="T1903" s="33" t="e">
        <f t="shared" si="312"/>
        <v>#N/A</v>
      </c>
      <c r="U1903" s="33" t="e">
        <f t="shared" si="317"/>
        <v>#N/A</v>
      </c>
      <c r="V1903" s="33" t="e">
        <f t="shared" si="313"/>
        <v>#N/A</v>
      </c>
      <c r="W1903" s="124">
        <f t="shared" si="314"/>
        <v>0</v>
      </c>
    </row>
    <row r="1904" spans="9:23" x14ac:dyDescent="0.25">
      <c r="I1904" s="31">
        <v>0</v>
      </c>
      <c r="J1904" s="121">
        <f t="shared" si="318"/>
        <v>0</v>
      </c>
      <c r="K1904" s="122" t="e">
        <f>MAX(0,($F1904-0+PV(a!$E$8/12,2*$U1904*a!$E$9,$W1904,0,1)))</f>
        <v>#N/A</v>
      </c>
      <c r="L1904" s="122" t="e">
        <f t="shared" si="315"/>
        <v>#N/A</v>
      </c>
      <c r="M1904" s="114" t="e">
        <f t="shared" si="316"/>
        <v>#N/A</v>
      </c>
      <c r="N1904" s="122" t="e">
        <f>-1*PMT(a!$E$8/12,2*$U1904*a!$E$9,$F1904-a!$E$4-$I1904,0,1)</f>
        <v>#N/A</v>
      </c>
      <c r="O1904" s="123" t="e">
        <f>-1*PMT(a!$E$8/12,2*$U1904*a!$E$9,$F1904-a!$E$4-$J1904,0,1)</f>
        <v>#N/A</v>
      </c>
      <c r="P1904" s="123" t="e">
        <f t="shared" si="309"/>
        <v>#N/A</v>
      </c>
      <c r="Q1904" s="123" t="e">
        <f t="shared" si="310"/>
        <v>#N/A</v>
      </c>
      <c r="R1904" s="114" t="e">
        <f>IF($M1904&lt;$I1904,"Error",IF(AND($K1904&gt;$J1904,$M1904&gt;$K1904),"Error",IF(AND($K1904&lt;$J1904,$M1904&gt;$J1904),"Error",-1*PMT(a!$E$8/12,2*$U1904*a!$E$9,$F1904-$M1904-a!$E$4,0,1))))</f>
        <v>#N/A</v>
      </c>
      <c r="S1904" s="32">
        <f t="shared" si="311"/>
        <v>1</v>
      </c>
      <c r="T1904" s="33" t="e">
        <f t="shared" si="312"/>
        <v>#N/A</v>
      </c>
      <c r="U1904" s="33" t="e">
        <f t="shared" si="317"/>
        <v>#N/A</v>
      </c>
      <c r="V1904" s="33" t="e">
        <f t="shared" si="313"/>
        <v>#N/A</v>
      </c>
      <c r="W1904" s="124">
        <f t="shared" si="314"/>
        <v>0</v>
      </c>
    </row>
    <row r="1905" spans="9:23" x14ac:dyDescent="0.25">
      <c r="I1905" s="31">
        <v>0</v>
      </c>
      <c r="J1905" s="121">
        <f t="shared" si="318"/>
        <v>0</v>
      </c>
      <c r="K1905" s="122" t="e">
        <f>MAX(0,($F1905-0+PV(a!$E$8/12,2*$U1905*a!$E$9,$W1905,0,1)))</f>
        <v>#N/A</v>
      </c>
      <c r="L1905" s="122" t="e">
        <f t="shared" si="315"/>
        <v>#N/A</v>
      </c>
      <c r="M1905" s="114" t="e">
        <f t="shared" si="316"/>
        <v>#N/A</v>
      </c>
      <c r="N1905" s="122" t="e">
        <f>-1*PMT(a!$E$8/12,2*$U1905*a!$E$9,$F1905-a!$E$4-$I1905,0,1)</f>
        <v>#N/A</v>
      </c>
      <c r="O1905" s="123" t="e">
        <f>-1*PMT(a!$E$8/12,2*$U1905*a!$E$9,$F1905-a!$E$4-$J1905,0,1)</f>
        <v>#N/A</v>
      </c>
      <c r="P1905" s="123" t="e">
        <f t="shared" si="309"/>
        <v>#N/A</v>
      </c>
      <c r="Q1905" s="123" t="e">
        <f t="shared" si="310"/>
        <v>#N/A</v>
      </c>
      <c r="R1905" s="114" t="e">
        <f>IF($M1905&lt;$I1905,"Error",IF(AND($K1905&gt;$J1905,$M1905&gt;$K1905),"Error",IF(AND($K1905&lt;$J1905,$M1905&gt;$J1905),"Error",-1*PMT(a!$E$8/12,2*$U1905*a!$E$9,$F1905-$M1905-a!$E$4,0,1))))</f>
        <v>#N/A</v>
      </c>
      <c r="S1905" s="32">
        <f t="shared" si="311"/>
        <v>1</v>
      </c>
      <c r="T1905" s="33" t="e">
        <f t="shared" si="312"/>
        <v>#N/A</v>
      </c>
      <c r="U1905" s="33" t="e">
        <f t="shared" si="317"/>
        <v>#N/A</v>
      </c>
      <c r="V1905" s="33" t="e">
        <f t="shared" si="313"/>
        <v>#N/A</v>
      </c>
      <c r="W1905" s="124">
        <f t="shared" si="314"/>
        <v>0</v>
      </c>
    </row>
    <row r="1906" spans="9:23" x14ac:dyDescent="0.25">
      <c r="I1906" s="31">
        <v>0</v>
      </c>
      <c r="J1906" s="121">
        <f t="shared" si="318"/>
        <v>0</v>
      </c>
      <c r="K1906" s="122" t="e">
        <f>MAX(0,($F1906-0+PV(a!$E$8/12,2*$U1906*a!$E$9,$W1906,0,1)))</f>
        <v>#N/A</v>
      </c>
      <c r="L1906" s="122" t="e">
        <f t="shared" si="315"/>
        <v>#N/A</v>
      </c>
      <c r="M1906" s="114" t="e">
        <f t="shared" si="316"/>
        <v>#N/A</v>
      </c>
      <c r="N1906" s="122" t="e">
        <f>-1*PMT(a!$E$8/12,2*$U1906*a!$E$9,$F1906-a!$E$4-$I1906,0,1)</f>
        <v>#N/A</v>
      </c>
      <c r="O1906" s="123" t="e">
        <f>-1*PMT(a!$E$8/12,2*$U1906*a!$E$9,$F1906-a!$E$4-$J1906,0,1)</f>
        <v>#N/A</v>
      </c>
      <c r="P1906" s="123" t="e">
        <f t="shared" si="309"/>
        <v>#N/A</v>
      </c>
      <c r="Q1906" s="123" t="e">
        <f t="shared" si="310"/>
        <v>#N/A</v>
      </c>
      <c r="R1906" s="114" t="e">
        <f>IF($M1906&lt;$I1906,"Error",IF(AND($K1906&gt;$J1906,$M1906&gt;$K1906),"Error",IF(AND($K1906&lt;$J1906,$M1906&gt;$J1906),"Error",-1*PMT(a!$E$8/12,2*$U1906*a!$E$9,$F1906-$M1906-a!$E$4,0,1))))</f>
        <v>#N/A</v>
      </c>
      <c r="S1906" s="32">
        <f t="shared" si="311"/>
        <v>1</v>
      </c>
      <c r="T1906" s="33" t="e">
        <f t="shared" si="312"/>
        <v>#N/A</v>
      </c>
      <c r="U1906" s="33" t="e">
        <f t="shared" si="317"/>
        <v>#N/A</v>
      </c>
      <c r="V1906" s="33" t="e">
        <f t="shared" si="313"/>
        <v>#N/A</v>
      </c>
      <c r="W1906" s="124">
        <f t="shared" si="314"/>
        <v>0</v>
      </c>
    </row>
    <row r="1907" spans="9:23" x14ac:dyDescent="0.25">
      <c r="I1907" s="31">
        <v>0</v>
      </c>
      <c r="J1907" s="121">
        <f t="shared" si="318"/>
        <v>0</v>
      </c>
      <c r="K1907" s="122" t="e">
        <f>MAX(0,($F1907-0+PV(a!$E$8/12,2*$U1907*a!$E$9,$W1907,0,1)))</f>
        <v>#N/A</v>
      </c>
      <c r="L1907" s="122" t="e">
        <f t="shared" si="315"/>
        <v>#N/A</v>
      </c>
      <c r="M1907" s="114" t="e">
        <f t="shared" si="316"/>
        <v>#N/A</v>
      </c>
      <c r="N1907" s="122" t="e">
        <f>-1*PMT(a!$E$8/12,2*$U1907*a!$E$9,$F1907-a!$E$4-$I1907,0,1)</f>
        <v>#N/A</v>
      </c>
      <c r="O1907" s="123" t="e">
        <f>-1*PMT(a!$E$8/12,2*$U1907*a!$E$9,$F1907-a!$E$4-$J1907,0,1)</f>
        <v>#N/A</v>
      </c>
      <c r="P1907" s="123" t="e">
        <f t="shared" si="309"/>
        <v>#N/A</v>
      </c>
      <c r="Q1907" s="123" t="e">
        <f t="shared" si="310"/>
        <v>#N/A</v>
      </c>
      <c r="R1907" s="114" t="e">
        <f>IF($M1907&lt;$I1907,"Error",IF(AND($K1907&gt;$J1907,$M1907&gt;$K1907),"Error",IF(AND($K1907&lt;$J1907,$M1907&gt;$J1907),"Error",-1*PMT(a!$E$8/12,2*$U1907*a!$E$9,$F1907-$M1907-a!$E$4,0,1))))</f>
        <v>#N/A</v>
      </c>
      <c r="S1907" s="32">
        <f t="shared" si="311"/>
        <v>1</v>
      </c>
      <c r="T1907" s="33" t="e">
        <f t="shared" si="312"/>
        <v>#N/A</v>
      </c>
      <c r="U1907" s="33" t="e">
        <f t="shared" si="317"/>
        <v>#N/A</v>
      </c>
      <c r="V1907" s="33" t="e">
        <f t="shared" si="313"/>
        <v>#N/A</v>
      </c>
      <c r="W1907" s="124">
        <f t="shared" si="314"/>
        <v>0</v>
      </c>
    </row>
    <row r="1908" spans="9:23" x14ac:dyDescent="0.25">
      <c r="I1908" s="31">
        <v>0</v>
      </c>
      <c r="J1908" s="121">
        <f t="shared" si="318"/>
        <v>0</v>
      </c>
      <c r="K1908" s="122" t="e">
        <f>MAX(0,($F1908-0+PV(a!$E$8/12,2*$U1908*a!$E$9,$W1908,0,1)))</f>
        <v>#N/A</v>
      </c>
      <c r="L1908" s="122" t="e">
        <f t="shared" si="315"/>
        <v>#N/A</v>
      </c>
      <c r="M1908" s="114" t="e">
        <f t="shared" si="316"/>
        <v>#N/A</v>
      </c>
      <c r="N1908" s="122" t="e">
        <f>-1*PMT(a!$E$8/12,2*$U1908*a!$E$9,$F1908-a!$E$4-$I1908,0,1)</f>
        <v>#N/A</v>
      </c>
      <c r="O1908" s="123" t="e">
        <f>-1*PMT(a!$E$8/12,2*$U1908*a!$E$9,$F1908-a!$E$4-$J1908,0,1)</f>
        <v>#N/A</v>
      </c>
      <c r="P1908" s="123" t="e">
        <f t="shared" si="309"/>
        <v>#N/A</v>
      </c>
      <c r="Q1908" s="123" t="e">
        <f t="shared" si="310"/>
        <v>#N/A</v>
      </c>
      <c r="R1908" s="114" t="e">
        <f>IF($M1908&lt;$I1908,"Error",IF(AND($K1908&gt;$J1908,$M1908&gt;$K1908),"Error",IF(AND($K1908&lt;$J1908,$M1908&gt;$J1908),"Error",-1*PMT(a!$E$8/12,2*$U1908*a!$E$9,$F1908-$M1908-a!$E$4,0,1))))</f>
        <v>#N/A</v>
      </c>
      <c r="S1908" s="32">
        <f t="shared" si="311"/>
        <v>1</v>
      </c>
      <c r="T1908" s="33" t="e">
        <f t="shared" si="312"/>
        <v>#N/A</v>
      </c>
      <c r="U1908" s="33" t="e">
        <f t="shared" si="317"/>
        <v>#N/A</v>
      </c>
      <c r="V1908" s="33" t="e">
        <f t="shared" si="313"/>
        <v>#N/A</v>
      </c>
      <c r="W1908" s="124">
        <f t="shared" si="314"/>
        <v>0</v>
      </c>
    </row>
    <row r="1909" spans="9:23" x14ac:dyDescent="0.25">
      <c r="I1909" s="31">
        <v>0</v>
      </c>
      <c r="J1909" s="121">
        <f t="shared" si="318"/>
        <v>0</v>
      </c>
      <c r="K1909" s="122" t="e">
        <f>MAX(0,($F1909-0+PV(a!$E$8/12,2*$U1909*a!$E$9,$W1909,0,1)))</f>
        <v>#N/A</v>
      </c>
      <c r="L1909" s="122" t="e">
        <f t="shared" si="315"/>
        <v>#N/A</v>
      </c>
      <c r="M1909" s="114" t="e">
        <f t="shared" si="316"/>
        <v>#N/A</v>
      </c>
      <c r="N1909" s="122" t="e">
        <f>-1*PMT(a!$E$8/12,2*$U1909*a!$E$9,$F1909-a!$E$4-$I1909,0,1)</f>
        <v>#N/A</v>
      </c>
      <c r="O1909" s="123" t="e">
        <f>-1*PMT(a!$E$8/12,2*$U1909*a!$E$9,$F1909-a!$E$4-$J1909,0,1)</f>
        <v>#N/A</v>
      </c>
      <c r="P1909" s="123" t="e">
        <f t="shared" si="309"/>
        <v>#N/A</v>
      </c>
      <c r="Q1909" s="123" t="e">
        <f t="shared" si="310"/>
        <v>#N/A</v>
      </c>
      <c r="R1909" s="114" t="e">
        <f>IF($M1909&lt;$I1909,"Error",IF(AND($K1909&gt;$J1909,$M1909&gt;$K1909),"Error",IF(AND($K1909&lt;$J1909,$M1909&gt;$J1909),"Error",-1*PMT(a!$E$8/12,2*$U1909*a!$E$9,$F1909-$M1909-a!$E$4,0,1))))</f>
        <v>#N/A</v>
      </c>
      <c r="S1909" s="32">
        <f t="shared" si="311"/>
        <v>1</v>
      </c>
      <c r="T1909" s="33" t="e">
        <f t="shared" si="312"/>
        <v>#N/A</v>
      </c>
      <c r="U1909" s="33" t="e">
        <f t="shared" si="317"/>
        <v>#N/A</v>
      </c>
      <c r="V1909" s="33" t="e">
        <f t="shared" si="313"/>
        <v>#N/A</v>
      </c>
      <c r="W1909" s="124">
        <f t="shared" si="314"/>
        <v>0</v>
      </c>
    </row>
    <row r="1910" spans="9:23" x14ac:dyDescent="0.25">
      <c r="I1910" s="31">
        <v>0</v>
      </c>
      <c r="J1910" s="121">
        <f t="shared" si="318"/>
        <v>0</v>
      </c>
      <c r="K1910" s="122" t="e">
        <f>MAX(0,($F1910-0+PV(a!$E$8/12,2*$U1910*a!$E$9,$W1910,0,1)))</f>
        <v>#N/A</v>
      </c>
      <c r="L1910" s="122" t="e">
        <f t="shared" si="315"/>
        <v>#N/A</v>
      </c>
      <c r="M1910" s="114" t="e">
        <f t="shared" si="316"/>
        <v>#N/A</v>
      </c>
      <c r="N1910" s="122" t="e">
        <f>-1*PMT(a!$E$8/12,2*$U1910*a!$E$9,$F1910-a!$E$4-$I1910,0,1)</f>
        <v>#N/A</v>
      </c>
      <c r="O1910" s="123" t="e">
        <f>-1*PMT(a!$E$8/12,2*$U1910*a!$E$9,$F1910-a!$E$4-$J1910,0,1)</f>
        <v>#N/A</v>
      </c>
      <c r="P1910" s="123" t="e">
        <f t="shared" si="309"/>
        <v>#N/A</v>
      </c>
      <c r="Q1910" s="123" t="e">
        <f t="shared" si="310"/>
        <v>#N/A</v>
      </c>
      <c r="R1910" s="114" t="e">
        <f>IF($M1910&lt;$I1910,"Error",IF(AND($K1910&gt;$J1910,$M1910&gt;$K1910),"Error",IF(AND($K1910&lt;$J1910,$M1910&gt;$J1910),"Error",-1*PMT(a!$E$8/12,2*$U1910*a!$E$9,$F1910-$M1910-a!$E$4,0,1))))</f>
        <v>#N/A</v>
      </c>
      <c r="S1910" s="32">
        <f t="shared" si="311"/>
        <v>1</v>
      </c>
      <c r="T1910" s="33" t="e">
        <f t="shared" si="312"/>
        <v>#N/A</v>
      </c>
      <c r="U1910" s="33" t="e">
        <f t="shared" si="317"/>
        <v>#N/A</v>
      </c>
      <c r="V1910" s="33" t="e">
        <f t="shared" si="313"/>
        <v>#N/A</v>
      </c>
      <c r="W1910" s="124">
        <f t="shared" si="314"/>
        <v>0</v>
      </c>
    </row>
    <row r="1911" spans="9:23" x14ac:dyDescent="0.25">
      <c r="I1911" s="31">
        <v>0</v>
      </c>
      <c r="J1911" s="121">
        <f t="shared" si="318"/>
        <v>0</v>
      </c>
      <c r="K1911" s="122" t="e">
        <f>MAX(0,($F1911-0+PV(a!$E$8/12,2*$U1911*a!$E$9,$W1911,0,1)))</f>
        <v>#N/A</v>
      </c>
      <c r="L1911" s="122" t="e">
        <f t="shared" si="315"/>
        <v>#N/A</v>
      </c>
      <c r="M1911" s="114" t="e">
        <f t="shared" si="316"/>
        <v>#N/A</v>
      </c>
      <c r="N1911" s="122" t="e">
        <f>-1*PMT(a!$E$8/12,2*$U1911*a!$E$9,$F1911-a!$E$4-$I1911,0,1)</f>
        <v>#N/A</v>
      </c>
      <c r="O1911" s="123" t="e">
        <f>-1*PMT(a!$E$8/12,2*$U1911*a!$E$9,$F1911-a!$E$4-$J1911,0,1)</f>
        <v>#N/A</v>
      </c>
      <c r="P1911" s="123" t="e">
        <f t="shared" ref="P1911:P1974" si="319">IF(K1911=0,N1911,W1911)</f>
        <v>#N/A</v>
      </c>
      <c r="Q1911" s="123" t="e">
        <f t="shared" ref="Q1911:Q1974" si="320">IF(K1911=L1911,P1911,R1911)</f>
        <v>#N/A</v>
      </c>
      <c r="R1911" s="114" t="e">
        <f>IF($M1911&lt;$I1911,"Error",IF(AND($K1911&gt;$J1911,$M1911&gt;$K1911),"Error",IF(AND($K1911&lt;$J1911,$M1911&gt;$J1911),"Error",-1*PMT(a!$E$8/12,2*$U1911*a!$E$9,$F1911-$M1911-a!$E$4,0,1))))</f>
        <v>#N/A</v>
      </c>
      <c r="S1911" s="32">
        <f t="shared" ref="S1911:S1974" si="321">IF(E1911="F",0,1)</f>
        <v>1</v>
      </c>
      <c r="T1911" s="33" t="e">
        <f t="shared" ref="T1911:T1974" si="322">IF($S1911=1,VLOOKUP(H1911,M,11,FALSE),VLOOKUP(H1911,F,11,FALSE))</f>
        <v>#N/A</v>
      </c>
      <c r="U1911" s="33" t="e">
        <f t="shared" si="317"/>
        <v>#N/A</v>
      </c>
      <c r="V1911" s="33" t="e">
        <f t="shared" ref="V1911:V1974" si="323">+U1911*2</f>
        <v>#N/A</v>
      </c>
      <c r="W1911" s="124">
        <f t="shared" ref="W1911:W1974" si="324">+G1911/12*0.5</f>
        <v>0</v>
      </c>
    </row>
    <row r="1912" spans="9:23" x14ac:dyDescent="0.25">
      <c r="I1912" s="31">
        <v>0</v>
      </c>
      <c r="J1912" s="121">
        <f t="shared" si="318"/>
        <v>0</v>
      </c>
      <c r="K1912" s="122" t="e">
        <f>MAX(0,($F1912-0+PV(a!$E$8/12,2*$U1912*a!$E$9,$W1912,0,1)))</f>
        <v>#N/A</v>
      </c>
      <c r="L1912" s="122" t="e">
        <f t="shared" si="315"/>
        <v>#N/A</v>
      </c>
      <c r="M1912" s="114" t="e">
        <f t="shared" si="316"/>
        <v>#N/A</v>
      </c>
      <c r="N1912" s="122" t="e">
        <f>-1*PMT(a!$E$8/12,2*$U1912*a!$E$9,$F1912-a!$E$4-$I1912,0,1)</f>
        <v>#N/A</v>
      </c>
      <c r="O1912" s="123" t="e">
        <f>-1*PMT(a!$E$8/12,2*$U1912*a!$E$9,$F1912-a!$E$4-$J1912,0,1)</f>
        <v>#N/A</v>
      </c>
      <c r="P1912" s="123" t="e">
        <f t="shared" si="319"/>
        <v>#N/A</v>
      </c>
      <c r="Q1912" s="123" t="e">
        <f t="shared" si="320"/>
        <v>#N/A</v>
      </c>
      <c r="R1912" s="114" t="e">
        <f>IF($M1912&lt;$I1912,"Error",IF(AND($K1912&gt;$J1912,$M1912&gt;$K1912),"Error",IF(AND($K1912&lt;$J1912,$M1912&gt;$J1912),"Error",-1*PMT(a!$E$8/12,2*$U1912*a!$E$9,$F1912-$M1912-a!$E$4,0,1))))</f>
        <v>#N/A</v>
      </c>
      <c r="S1912" s="32">
        <f t="shared" si="321"/>
        <v>1</v>
      </c>
      <c r="T1912" s="33" t="e">
        <f t="shared" si="322"/>
        <v>#N/A</v>
      </c>
      <c r="U1912" s="33" t="e">
        <f t="shared" si="317"/>
        <v>#N/A</v>
      </c>
      <c r="V1912" s="33" t="e">
        <f t="shared" si="323"/>
        <v>#N/A</v>
      </c>
      <c r="W1912" s="124">
        <f t="shared" si="324"/>
        <v>0</v>
      </c>
    </row>
    <row r="1913" spans="9:23" x14ac:dyDescent="0.25">
      <c r="I1913" s="31">
        <v>0</v>
      </c>
      <c r="J1913" s="121">
        <f t="shared" si="318"/>
        <v>0</v>
      </c>
      <c r="K1913" s="122" t="e">
        <f>MAX(0,($F1913-0+PV(a!$E$8/12,2*$U1913*a!$E$9,$W1913,0,1)))</f>
        <v>#N/A</v>
      </c>
      <c r="L1913" s="122" t="e">
        <f t="shared" si="315"/>
        <v>#N/A</v>
      </c>
      <c r="M1913" s="114" t="e">
        <f t="shared" si="316"/>
        <v>#N/A</v>
      </c>
      <c r="N1913" s="122" t="e">
        <f>-1*PMT(a!$E$8/12,2*$U1913*a!$E$9,$F1913-a!$E$4-$I1913,0,1)</f>
        <v>#N/A</v>
      </c>
      <c r="O1913" s="123" t="e">
        <f>-1*PMT(a!$E$8/12,2*$U1913*a!$E$9,$F1913-a!$E$4-$J1913,0,1)</f>
        <v>#N/A</v>
      </c>
      <c r="P1913" s="123" t="e">
        <f t="shared" si="319"/>
        <v>#N/A</v>
      </c>
      <c r="Q1913" s="123" t="e">
        <f t="shared" si="320"/>
        <v>#N/A</v>
      </c>
      <c r="R1913" s="114" t="e">
        <f>IF($M1913&lt;$I1913,"Error",IF(AND($K1913&gt;$J1913,$M1913&gt;$K1913),"Error",IF(AND($K1913&lt;$J1913,$M1913&gt;$J1913),"Error",-1*PMT(a!$E$8/12,2*$U1913*a!$E$9,$F1913-$M1913-a!$E$4,0,1))))</f>
        <v>#N/A</v>
      </c>
      <c r="S1913" s="32">
        <f t="shared" si="321"/>
        <v>1</v>
      </c>
      <c r="T1913" s="33" t="e">
        <f t="shared" si="322"/>
        <v>#N/A</v>
      </c>
      <c r="U1913" s="33" t="e">
        <f t="shared" si="317"/>
        <v>#N/A</v>
      </c>
      <c r="V1913" s="33" t="e">
        <f t="shared" si="323"/>
        <v>#N/A</v>
      </c>
      <c r="W1913" s="124">
        <f t="shared" si="324"/>
        <v>0</v>
      </c>
    </row>
    <row r="1914" spans="9:23" x14ac:dyDescent="0.25">
      <c r="I1914" s="31">
        <v>0</v>
      </c>
      <c r="J1914" s="121">
        <f t="shared" si="318"/>
        <v>0</v>
      </c>
      <c r="K1914" s="122" t="e">
        <f>MAX(0,($F1914-0+PV(a!$E$8/12,2*$U1914*a!$E$9,$W1914,0,1)))</f>
        <v>#N/A</v>
      </c>
      <c r="L1914" s="122" t="e">
        <f t="shared" si="315"/>
        <v>#N/A</v>
      </c>
      <c r="M1914" s="114" t="e">
        <f t="shared" si="316"/>
        <v>#N/A</v>
      </c>
      <c r="N1914" s="122" t="e">
        <f>-1*PMT(a!$E$8/12,2*$U1914*a!$E$9,$F1914-a!$E$4-$I1914,0,1)</f>
        <v>#N/A</v>
      </c>
      <c r="O1914" s="123" t="e">
        <f>-1*PMT(a!$E$8/12,2*$U1914*a!$E$9,$F1914-a!$E$4-$J1914,0,1)</f>
        <v>#N/A</v>
      </c>
      <c r="P1914" s="123" t="e">
        <f t="shared" si="319"/>
        <v>#N/A</v>
      </c>
      <c r="Q1914" s="123" t="e">
        <f t="shared" si="320"/>
        <v>#N/A</v>
      </c>
      <c r="R1914" s="114" t="e">
        <f>IF($M1914&lt;$I1914,"Error",IF(AND($K1914&gt;$J1914,$M1914&gt;$K1914),"Error",IF(AND($K1914&lt;$J1914,$M1914&gt;$J1914),"Error",-1*PMT(a!$E$8/12,2*$U1914*a!$E$9,$F1914-$M1914-a!$E$4,0,1))))</f>
        <v>#N/A</v>
      </c>
      <c r="S1914" s="32">
        <f t="shared" si="321"/>
        <v>1</v>
      </c>
      <c r="T1914" s="33" t="e">
        <f t="shared" si="322"/>
        <v>#N/A</v>
      </c>
      <c r="U1914" s="33" t="e">
        <f t="shared" si="317"/>
        <v>#N/A</v>
      </c>
      <c r="V1914" s="33" t="e">
        <f t="shared" si="323"/>
        <v>#N/A</v>
      </c>
      <c r="W1914" s="124">
        <f t="shared" si="324"/>
        <v>0</v>
      </c>
    </row>
    <row r="1915" spans="9:23" x14ac:dyDescent="0.25">
      <c r="I1915" s="31">
        <v>0</v>
      </c>
      <c r="J1915" s="121">
        <f t="shared" si="318"/>
        <v>0</v>
      </c>
      <c r="K1915" s="122" t="e">
        <f>MAX(0,($F1915-0+PV(a!$E$8/12,2*$U1915*a!$E$9,$W1915,0,1)))</f>
        <v>#N/A</v>
      </c>
      <c r="L1915" s="122" t="e">
        <f t="shared" si="315"/>
        <v>#N/A</v>
      </c>
      <c r="M1915" s="114" t="e">
        <f t="shared" si="316"/>
        <v>#N/A</v>
      </c>
      <c r="N1915" s="122" t="e">
        <f>-1*PMT(a!$E$8/12,2*$U1915*a!$E$9,$F1915-a!$E$4-$I1915,0,1)</f>
        <v>#N/A</v>
      </c>
      <c r="O1915" s="123" t="e">
        <f>-1*PMT(a!$E$8/12,2*$U1915*a!$E$9,$F1915-a!$E$4-$J1915,0,1)</f>
        <v>#N/A</v>
      </c>
      <c r="P1915" s="123" t="e">
        <f t="shared" si="319"/>
        <v>#N/A</v>
      </c>
      <c r="Q1915" s="123" t="e">
        <f t="shared" si="320"/>
        <v>#N/A</v>
      </c>
      <c r="R1915" s="114" t="e">
        <f>IF($M1915&lt;$I1915,"Error",IF(AND($K1915&gt;$J1915,$M1915&gt;$K1915),"Error",IF(AND($K1915&lt;$J1915,$M1915&gt;$J1915),"Error",-1*PMT(a!$E$8/12,2*$U1915*a!$E$9,$F1915-$M1915-a!$E$4,0,1))))</f>
        <v>#N/A</v>
      </c>
      <c r="S1915" s="32">
        <f t="shared" si="321"/>
        <v>1</v>
      </c>
      <c r="T1915" s="33" t="e">
        <f t="shared" si="322"/>
        <v>#N/A</v>
      </c>
      <c r="U1915" s="33" t="e">
        <f t="shared" si="317"/>
        <v>#N/A</v>
      </c>
      <c r="V1915" s="33" t="e">
        <f t="shared" si="323"/>
        <v>#N/A</v>
      </c>
      <c r="W1915" s="124">
        <f t="shared" si="324"/>
        <v>0</v>
      </c>
    </row>
    <row r="1916" spans="9:23" x14ac:dyDescent="0.25">
      <c r="I1916" s="31">
        <v>0</v>
      </c>
      <c r="J1916" s="121">
        <f t="shared" si="318"/>
        <v>0</v>
      </c>
      <c r="K1916" s="122" t="e">
        <f>MAX(0,($F1916-0+PV(a!$E$8/12,2*$U1916*a!$E$9,$W1916,0,1)))</f>
        <v>#N/A</v>
      </c>
      <c r="L1916" s="122" t="e">
        <f t="shared" si="315"/>
        <v>#N/A</v>
      </c>
      <c r="M1916" s="114" t="e">
        <f t="shared" si="316"/>
        <v>#N/A</v>
      </c>
      <c r="N1916" s="122" t="e">
        <f>-1*PMT(a!$E$8/12,2*$U1916*a!$E$9,$F1916-a!$E$4-$I1916,0,1)</f>
        <v>#N/A</v>
      </c>
      <c r="O1916" s="123" t="e">
        <f>-1*PMT(a!$E$8/12,2*$U1916*a!$E$9,$F1916-a!$E$4-$J1916,0,1)</f>
        <v>#N/A</v>
      </c>
      <c r="P1916" s="123" t="e">
        <f t="shared" si="319"/>
        <v>#N/A</v>
      </c>
      <c r="Q1916" s="123" t="e">
        <f t="shared" si="320"/>
        <v>#N/A</v>
      </c>
      <c r="R1916" s="114" t="e">
        <f>IF($M1916&lt;$I1916,"Error",IF(AND($K1916&gt;$J1916,$M1916&gt;$K1916),"Error",IF(AND($K1916&lt;$J1916,$M1916&gt;$J1916),"Error",-1*PMT(a!$E$8/12,2*$U1916*a!$E$9,$F1916-$M1916-a!$E$4,0,1))))</f>
        <v>#N/A</v>
      </c>
      <c r="S1916" s="32">
        <f t="shared" si="321"/>
        <v>1</v>
      </c>
      <c r="T1916" s="33" t="e">
        <f t="shared" si="322"/>
        <v>#N/A</v>
      </c>
      <c r="U1916" s="33" t="e">
        <f t="shared" si="317"/>
        <v>#N/A</v>
      </c>
      <c r="V1916" s="33" t="e">
        <f t="shared" si="323"/>
        <v>#N/A</v>
      </c>
      <c r="W1916" s="124">
        <f t="shared" si="324"/>
        <v>0</v>
      </c>
    </row>
    <row r="1917" spans="9:23" x14ac:dyDescent="0.25">
      <c r="I1917" s="31">
        <v>0</v>
      </c>
      <c r="J1917" s="121">
        <f t="shared" si="318"/>
        <v>0</v>
      </c>
      <c r="K1917" s="122" t="e">
        <f>MAX(0,($F1917-0+PV(a!$E$8/12,2*$U1917*a!$E$9,$W1917,0,1)))</f>
        <v>#N/A</v>
      </c>
      <c r="L1917" s="122" t="e">
        <f t="shared" si="315"/>
        <v>#N/A</v>
      </c>
      <c r="M1917" s="114" t="e">
        <f t="shared" si="316"/>
        <v>#N/A</v>
      </c>
      <c r="N1917" s="122" t="e">
        <f>-1*PMT(a!$E$8/12,2*$U1917*a!$E$9,$F1917-a!$E$4-$I1917,0,1)</f>
        <v>#N/A</v>
      </c>
      <c r="O1917" s="123" t="e">
        <f>-1*PMT(a!$E$8/12,2*$U1917*a!$E$9,$F1917-a!$E$4-$J1917,0,1)</f>
        <v>#N/A</v>
      </c>
      <c r="P1917" s="123" t="e">
        <f t="shared" si="319"/>
        <v>#N/A</v>
      </c>
      <c r="Q1917" s="123" t="e">
        <f t="shared" si="320"/>
        <v>#N/A</v>
      </c>
      <c r="R1917" s="114" t="e">
        <f>IF($M1917&lt;$I1917,"Error",IF(AND($K1917&gt;$J1917,$M1917&gt;$K1917),"Error",IF(AND($K1917&lt;$J1917,$M1917&gt;$J1917),"Error",-1*PMT(a!$E$8/12,2*$U1917*a!$E$9,$F1917-$M1917-a!$E$4,0,1))))</f>
        <v>#N/A</v>
      </c>
      <c r="S1917" s="32">
        <f t="shared" si="321"/>
        <v>1</v>
      </c>
      <c r="T1917" s="33" t="e">
        <f t="shared" si="322"/>
        <v>#N/A</v>
      </c>
      <c r="U1917" s="33" t="e">
        <f t="shared" si="317"/>
        <v>#N/A</v>
      </c>
      <c r="V1917" s="33" t="e">
        <f t="shared" si="323"/>
        <v>#N/A</v>
      </c>
      <c r="W1917" s="124">
        <f t="shared" si="324"/>
        <v>0</v>
      </c>
    </row>
    <row r="1918" spans="9:23" x14ac:dyDescent="0.25">
      <c r="I1918" s="31">
        <v>0</v>
      </c>
      <c r="J1918" s="121">
        <f t="shared" si="318"/>
        <v>0</v>
      </c>
      <c r="K1918" s="122" t="e">
        <f>MAX(0,($F1918-0+PV(a!$E$8/12,2*$U1918*a!$E$9,$W1918,0,1)))</f>
        <v>#N/A</v>
      </c>
      <c r="L1918" s="122" t="e">
        <f t="shared" si="315"/>
        <v>#N/A</v>
      </c>
      <c r="M1918" s="114" t="e">
        <f t="shared" si="316"/>
        <v>#N/A</v>
      </c>
      <c r="N1918" s="122" t="e">
        <f>-1*PMT(a!$E$8/12,2*$U1918*a!$E$9,$F1918-a!$E$4-$I1918,0,1)</f>
        <v>#N/A</v>
      </c>
      <c r="O1918" s="123" t="e">
        <f>-1*PMT(a!$E$8/12,2*$U1918*a!$E$9,$F1918-a!$E$4-$J1918,0,1)</f>
        <v>#N/A</v>
      </c>
      <c r="P1918" s="123" t="e">
        <f t="shared" si="319"/>
        <v>#N/A</v>
      </c>
      <c r="Q1918" s="123" t="e">
        <f t="shared" si="320"/>
        <v>#N/A</v>
      </c>
      <c r="R1918" s="114" t="e">
        <f>IF($M1918&lt;$I1918,"Error",IF(AND($K1918&gt;$J1918,$M1918&gt;$K1918),"Error",IF(AND($K1918&lt;$J1918,$M1918&gt;$J1918),"Error",-1*PMT(a!$E$8/12,2*$U1918*a!$E$9,$F1918-$M1918-a!$E$4,0,1))))</f>
        <v>#N/A</v>
      </c>
      <c r="S1918" s="32">
        <f t="shared" si="321"/>
        <v>1</v>
      </c>
      <c r="T1918" s="33" t="e">
        <f t="shared" si="322"/>
        <v>#N/A</v>
      </c>
      <c r="U1918" s="33" t="e">
        <f t="shared" si="317"/>
        <v>#N/A</v>
      </c>
      <c r="V1918" s="33" t="e">
        <f t="shared" si="323"/>
        <v>#N/A</v>
      </c>
      <c r="W1918" s="124">
        <f t="shared" si="324"/>
        <v>0</v>
      </c>
    </row>
    <row r="1919" spans="9:23" x14ac:dyDescent="0.25">
      <c r="I1919" s="31">
        <v>0</v>
      </c>
      <c r="J1919" s="121">
        <f t="shared" si="318"/>
        <v>0</v>
      </c>
      <c r="K1919" s="122" t="e">
        <f>MAX(0,($F1919-0+PV(a!$E$8/12,2*$U1919*a!$E$9,$W1919,0,1)))</f>
        <v>#N/A</v>
      </c>
      <c r="L1919" s="122" t="e">
        <f t="shared" si="315"/>
        <v>#N/A</v>
      </c>
      <c r="M1919" s="114" t="e">
        <f t="shared" si="316"/>
        <v>#N/A</v>
      </c>
      <c r="N1919" s="122" t="e">
        <f>-1*PMT(a!$E$8/12,2*$U1919*a!$E$9,$F1919-a!$E$4-$I1919,0,1)</f>
        <v>#N/A</v>
      </c>
      <c r="O1919" s="123" t="e">
        <f>-1*PMT(a!$E$8/12,2*$U1919*a!$E$9,$F1919-a!$E$4-$J1919,0,1)</f>
        <v>#N/A</v>
      </c>
      <c r="P1919" s="123" t="e">
        <f t="shared" si="319"/>
        <v>#N/A</v>
      </c>
      <c r="Q1919" s="123" t="e">
        <f t="shared" si="320"/>
        <v>#N/A</v>
      </c>
      <c r="R1919" s="114" t="e">
        <f>IF($M1919&lt;$I1919,"Error",IF(AND($K1919&gt;$J1919,$M1919&gt;$K1919),"Error",IF(AND($K1919&lt;$J1919,$M1919&gt;$J1919),"Error",-1*PMT(a!$E$8/12,2*$U1919*a!$E$9,$F1919-$M1919-a!$E$4,0,1))))</f>
        <v>#N/A</v>
      </c>
      <c r="S1919" s="32">
        <f t="shared" si="321"/>
        <v>1</v>
      </c>
      <c r="T1919" s="33" t="e">
        <f t="shared" si="322"/>
        <v>#N/A</v>
      </c>
      <c r="U1919" s="33" t="e">
        <f t="shared" si="317"/>
        <v>#N/A</v>
      </c>
      <c r="V1919" s="33" t="e">
        <f t="shared" si="323"/>
        <v>#N/A</v>
      </c>
      <c r="W1919" s="124">
        <f t="shared" si="324"/>
        <v>0</v>
      </c>
    </row>
    <row r="1920" spans="9:23" x14ac:dyDescent="0.25">
      <c r="I1920" s="31">
        <v>0</v>
      </c>
      <c r="J1920" s="121">
        <f t="shared" si="318"/>
        <v>0</v>
      </c>
      <c r="K1920" s="122" t="e">
        <f>MAX(0,($F1920-0+PV(a!$E$8/12,2*$U1920*a!$E$9,$W1920,0,1)))</f>
        <v>#N/A</v>
      </c>
      <c r="L1920" s="122" t="e">
        <f t="shared" si="315"/>
        <v>#N/A</v>
      </c>
      <c r="M1920" s="114" t="e">
        <f t="shared" si="316"/>
        <v>#N/A</v>
      </c>
      <c r="N1920" s="122" t="e">
        <f>-1*PMT(a!$E$8/12,2*$U1920*a!$E$9,$F1920-a!$E$4-$I1920,0,1)</f>
        <v>#N/A</v>
      </c>
      <c r="O1920" s="123" t="e">
        <f>-1*PMT(a!$E$8/12,2*$U1920*a!$E$9,$F1920-a!$E$4-$J1920,0,1)</f>
        <v>#N/A</v>
      </c>
      <c r="P1920" s="123" t="e">
        <f t="shared" si="319"/>
        <v>#N/A</v>
      </c>
      <c r="Q1920" s="123" t="e">
        <f t="shared" si="320"/>
        <v>#N/A</v>
      </c>
      <c r="R1920" s="114" t="e">
        <f>IF($M1920&lt;$I1920,"Error",IF(AND($K1920&gt;$J1920,$M1920&gt;$K1920),"Error",IF(AND($K1920&lt;$J1920,$M1920&gt;$J1920),"Error",-1*PMT(a!$E$8/12,2*$U1920*a!$E$9,$F1920-$M1920-a!$E$4,0,1))))</f>
        <v>#N/A</v>
      </c>
      <c r="S1920" s="32">
        <f t="shared" si="321"/>
        <v>1</v>
      </c>
      <c r="T1920" s="33" t="e">
        <f t="shared" si="322"/>
        <v>#N/A</v>
      </c>
      <c r="U1920" s="33" t="e">
        <f t="shared" si="317"/>
        <v>#N/A</v>
      </c>
      <c r="V1920" s="33" t="e">
        <f t="shared" si="323"/>
        <v>#N/A</v>
      </c>
      <c r="W1920" s="124">
        <f t="shared" si="324"/>
        <v>0</v>
      </c>
    </row>
    <row r="1921" spans="9:23" x14ac:dyDescent="0.25">
      <c r="I1921" s="31">
        <v>0</v>
      </c>
      <c r="J1921" s="121">
        <f t="shared" si="318"/>
        <v>0</v>
      </c>
      <c r="K1921" s="122" t="e">
        <f>MAX(0,($F1921-0+PV(a!$E$8/12,2*$U1921*a!$E$9,$W1921,0,1)))</f>
        <v>#N/A</v>
      </c>
      <c r="L1921" s="122" t="e">
        <f t="shared" si="315"/>
        <v>#N/A</v>
      </c>
      <c r="M1921" s="114" t="e">
        <f t="shared" si="316"/>
        <v>#N/A</v>
      </c>
      <c r="N1921" s="122" t="e">
        <f>-1*PMT(a!$E$8/12,2*$U1921*a!$E$9,$F1921-a!$E$4-$I1921,0,1)</f>
        <v>#N/A</v>
      </c>
      <c r="O1921" s="123" t="e">
        <f>-1*PMT(a!$E$8/12,2*$U1921*a!$E$9,$F1921-a!$E$4-$J1921,0,1)</f>
        <v>#N/A</v>
      </c>
      <c r="P1921" s="123" t="e">
        <f t="shared" si="319"/>
        <v>#N/A</v>
      </c>
      <c r="Q1921" s="123" t="e">
        <f t="shared" si="320"/>
        <v>#N/A</v>
      </c>
      <c r="R1921" s="114" t="e">
        <f>IF($M1921&lt;$I1921,"Error",IF(AND($K1921&gt;$J1921,$M1921&gt;$K1921),"Error",IF(AND($K1921&lt;$J1921,$M1921&gt;$J1921),"Error",-1*PMT(a!$E$8/12,2*$U1921*a!$E$9,$F1921-$M1921-a!$E$4,0,1))))</f>
        <v>#N/A</v>
      </c>
      <c r="S1921" s="32">
        <f t="shared" si="321"/>
        <v>1</v>
      </c>
      <c r="T1921" s="33" t="e">
        <f t="shared" si="322"/>
        <v>#N/A</v>
      </c>
      <c r="U1921" s="33" t="e">
        <f t="shared" si="317"/>
        <v>#N/A</v>
      </c>
      <c r="V1921" s="33" t="e">
        <f t="shared" si="323"/>
        <v>#N/A</v>
      </c>
      <c r="W1921" s="124">
        <f t="shared" si="324"/>
        <v>0</v>
      </c>
    </row>
    <row r="1922" spans="9:23" x14ac:dyDescent="0.25">
      <c r="I1922" s="31">
        <v>0</v>
      </c>
      <c r="J1922" s="121">
        <f t="shared" si="318"/>
        <v>0</v>
      </c>
      <c r="K1922" s="122" t="e">
        <f>MAX(0,($F1922-0+PV(a!$E$8/12,2*$U1922*a!$E$9,$W1922,0,1)))</f>
        <v>#N/A</v>
      </c>
      <c r="L1922" s="122" t="e">
        <f t="shared" si="315"/>
        <v>#N/A</v>
      </c>
      <c r="M1922" s="114" t="e">
        <f t="shared" si="316"/>
        <v>#N/A</v>
      </c>
      <c r="N1922" s="122" t="e">
        <f>-1*PMT(a!$E$8/12,2*$U1922*a!$E$9,$F1922-a!$E$4-$I1922,0,1)</f>
        <v>#N/A</v>
      </c>
      <c r="O1922" s="123" t="e">
        <f>-1*PMT(a!$E$8/12,2*$U1922*a!$E$9,$F1922-a!$E$4-$J1922,0,1)</f>
        <v>#N/A</v>
      </c>
      <c r="P1922" s="123" t="e">
        <f t="shared" si="319"/>
        <v>#N/A</v>
      </c>
      <c r="Q1922" s="123" t="e">
        <f t="shared" si="320"/>
        <v>#N/A</v>
      </c>
      <c r="R1922" s="114" t="e">
        <f>IF($M1922&lt;$I1922,"Error",IF(AND($K1922&gt;$J1922,$M1922&gt;$K1922),"Error",IF(AND($K1922&lt;$J1922,$M1922&gt;$J1922),"Error",-1*PMT(a!$E$8/12,2*$U1922*a!$E$9,$F1922-$M1922-a!$E$4,0,1))))</f>
        <v>#N/A</v>
      </c>
      <c r="S1922" s="32">
        <f t="shared" si="321"/>
        <v>1</v>
      </c>
      <c r="T1922" s="33" t="e">
        <f t="shared" si="322"/>
        <v>#N/A</v>
      </c>
      <c r="U1922" s="33" t="e">
        <f t="shared" si="317"/>
        <v>#N/A</v>
      </c>
      <c r="V1922" s="33" t="e">
        <f t="shared" si="323"/>
        <v>#N/A</v>
      </c>
      <c r="W1922" s="124">
        <f t="shared" si="324"/>
        <v>0</v>
      </c>
    </row>
    <row r="1923" spans="9:23" x14ac:dyDescent="0.25">
      <c r="I1923" s="31">
        <v>0</v>
      </c>
      <c r="J1923" s="121">
        <f t="shared" si="318"/>
        <v>0</v>
      </c>
      <c r="K1923" s="122" t="e">
        <f>MAX(0,($F1923-0+PV(a!$E$8/12,2*$U1923*a!$E$9,$W1923,0,1)))</f>
        <v>#N/A</v>
      </c>
      <c r="L1923" s="122" t="e">
        <f t="shared" ref="L1923:L1986" si="325">MAX(IF(K1923&gt;F1923*0.5,F1923*0.5,K1923),J1923)</f>
        <v>#N/A</v>
      </c>
      <c r="M1923" s="114" t="e">
        <f t="shared" ref="M1923:M1986" si="326">IF(OR(K1923&lt;=0,K1923&lt;J1923),J1923,MIN(K1923,F1923*50%))</f>
        <v>#N/A</v>
      </c>
      <c r="N1923" s="122" t="e">
        <f>-1*PMT(a!$E$8/12,2*$U1923*a!$E$9,$F1923-a!$E$4-$I1923,0,1)</f>
        <v>#N/A</v>
      </c>
      <c r="O1923" s="123" t="e">
        <f>-1*PMT(a!$E$8/12,2*$U1923*a!$E$9,$F1923-a!$E$4-$J1923,0,1)</f>
        <v>#N/A</v>
      </c>
      <c r="P1923" s="123" t="e">
        <f t="shared" si="319"/>
        <v>#N/A</v>
      </c>
      <c r="Q1923" s="123" t="e">
        <f t="shared" si="320"/>
        <v>#N/A</v>
      </c>
      <c r="R1923" s="114" t="e">
        <f>IF($M1923&lt;$I1923,"Error",IF(AND($K1923&gt;$J1923,$M1923&gt;$K1923),"Error",IF(AND($K1923&lt;$J1923,$M1923&gt;$J1923),"Error",-1*PMT(a!$E$8/12,2*$U1923*a!$E$9,$F1923-$M1923-a!$E$4,0,1))))</f>
        <v>#N/A</v>
      </c>
      <c r="S1923" s="32">
        <f t="shared" si="321"/>
        <v>1</v>
      </c>
      <c r="T1923" s="33" t="e">
        <f t="shared" si="322"/>
        <v>#N/A</v>
      </c>
      <c r="U1923" s="33" t="e">
        <f t="shared" si="317"/>
        <v>#N/A</v>
      </c>
      <c r="V1923" s="33" t="e">
        <f t="shared" si="323"/>
        <v>#N/A</v>
      </c>
      <c r="W1923" s="124">
        <f t="shared" si="324"/>
        <v>0</v>
      </c>
    </row>
    <row r="1924" spans="9:23" x14ac:dyDescent="0.25">
      <c r="I1924" s="31">
        <v>0</v>
      </c>
      <c r="J1924" s="121">
        <f t="shared" si="318"/>
        <v>0</v>
      </c>
      <c r="K1924" s="122" t="e">
        <f>MAX(0,($F1924-0+PV(a!$E$8/12,2*$U1924*a!$E$9,$W1924,0,1)))</f>
        <v>#N/A</v>
      </c>
      <c r="L1924" s="122" t="e">
        <f t="shared" si="325"/>
        <v>#N/A</v>
      </c>
      <c r="M1924" s="114" t="e">
        <f t="shared" si="326"/>
        <v>#N/A</v>
      </c>
      <c r="N1924" s="122" t="e">
        <f>-1*PMT(a!$E$8/12,2*$U1924*a!$E$9,$F1924-a!$E$4-$I1924,0,1)</f>
        <v>#N/A</v>
      </c>
      <c r="O1924" s="123" t="e">
        <f>-1*PMT(a!$E$8/12,2*$U1924*a!$E$9,$F1924-a!$E$4-$J1924,0,1)</f>
        <v>#N/A</v>
      </c>
      <c r="P1924" s="123" t="e">
        <f t="shared" si="319"/>
        <v>#N/A</v>
      </c>
      <c r="Q1924" s="123" t="e">
        <f t="shared" si="320"/>
        <v>#N/A</v>
      </c>
      <c r="R1924" s="114" t="e">
        <f>IF($M1924&lt;$I1924,"Error",IF(AND($K1924&gt;$J1924,$M1924&gt;$K1924),"Error",IF(AND($K1924&lt;$J1924,$M1924&gt;$J1924),"Error",-1*PMT(a!$E$8/12,2*$U1924*a!$E$9,$F1924-$M1924-a!$E$4,0,1))))</f>
        <v>#N/A</v>
      </c>
      <c r="S1924" s="32">
        <f t="shared" si="321"/>
        <v>1</v>
      </c>
      <c r="T1924" s="33" t="e">
        <f t="shared" si="322"/>
        <v>#N/A</v>
      </c>
      <c r="U1924" s="33" t="e">
        <f t="shared" si="317"/>
        <v>#N/A</v>
      </c>
      <c r="V1924" s="33" t="e">
        <f t="shared" si="323"/>
        <v>#N/A</v>
      </c>
      <c r="W1924" s="124">
        <f t="shared" si="324"/>
        <v>0</v>
      </c>
    </row>
    <row r="1925" spans="9:23" x14ac:dyDescent="0.25">
      <c r="I1925" s="31">
        <v>0</v>
      </c>
      <c r="J1925" s="121">
        <f t="shared" si="318"/>
        <v>0</v>
      </c>
      <c r="K1925" s="122" t="e">
        <f>MAX(0,($F1925-0+PV(a!$E$8/12,2*$U1925*a!$E$9,$W1925,0,1)))</f>
        <v>#N/A</v>
      </c>
      <c r="L1925" s="122" t="e">
        <f t="shared" si="325"/>
        <v>#N/A</v>
      </c>
      <c r="M1925" s="114" t="e">
        <f t="shared" si="326"/>
        <v>#N/A</v>
      </c>
      <c r="N1925" s="122" t="e">
        <f>-1*PMT(a!$E$8/12,2*$U1925*a!$E$9,$F1925-a!$E$4-$I1925,0,1)</f>
        <v>#N/A</v>
      </c>
      <c r="O1925" s="123" t="e">
        <f>-1*PMT(a!$E$8/12,2*$U1925*a!$E$9,$F1925-a!$E$4-$J1925,0,1)</f>
        <v>#N/A</v>
      </c>
      <c r="P1925" s="123" t="e">
        <f t="shared" si="319"/>
        <v>#N/A</v>
      </c>
      <c r="Q1925" s="123" t="e">
        <f t="shared" si="320"/>
        <v>#N/A</v>
      </c>
      <c r="R1925" s="114" t="e">
        <f>IF($M1925&lt;$I1925,"Error",IF(AND($K1925&gt;$J1925,$M1925&gt;$K1925),"Error",IF(AND($K1925&lt;$J1925,$M1925&gt;$J1925),"Error",-1*PMT(a!$E$8/12,2*$U1925*a!$E$9,$F1925-$M1925-a!$E$4,0,1))))</f>
        <v>#N/A</v>
      </c>
      <c r="S1925" s="32">
        <f t="shared" si="321"/>
        <v>1</v>
      </c>
      <c r="T1925" s="33" t="e">
        <f t="shared" si="322"/>
        <v>#N/A</v>
      </c>
      <c r="U1925" s="33" t="e">
        <f t="shared" si="317"/>
        <v>#N/A</v>
      </c>
      <c r="V1925" s="33" t="e">
        <f t="shared" si="323"/>
        <v>#N/A</v>
      </c>
      <c r="W1925" s="124">
        <f t="shared" si="324"/>
        <v>0</v>
      </c>
    </row>
    <row r="1926" spans="9:23" x14ac:dyDescent="0.25">
      <c r="I1926" s="31">
        <v>0</v>
      </c>
      <c r="J1926" s="121">
        <f t="shared" si="318"/>
        <v>0</v>
      </c>
      <c r="K1926" s="122" t="e">
        <f>MAX(0,($F1926-0+PV(a!$E$8/12,2*$U1926*a!$E$9,$W1926,0,1)))</f>
        <v>#N/A</v>
      </c>
      <c r="L1926" s="122" t="e">
        <f t="shared" si="325"/>
        <v>#N/A</v>
      </c>
      <c r="M1926" s="114" t="e">
        <f t="shared" si="326"/>
        <v>#N/A</v>
      </c>
      <c r="N1926" s="122" t="e">
        <f>-1*PMT(a!$E$8/12,2*$U1926*a!$E$9,$F1926-a!$E$4-$I1926,0,1)</f>
        <v>#N/A</v>
      </c>
      <c r="O1926" s="123" t="e">
        <f>-1*PMT(a!$E$8/12,2*$U1926*a!$E$9,$F1926-a!$E$4-$J1926,0,1)</f>
        <v>#N/A</v>
      </c>
      <c r="P1926" s="123" t="e">
        <f t="shared" si="319"/>
        <v>#N/A</v>
      </c>
      <c r="Q1926" s="123" t="e">
        <f t="shared" si="320"/>
        <v>#N/A</v>
      </c>
      <c r="R1926" s="114" t="e">
        <f>IF($M1926&lt;$I1926,"Error",IF(AND($K1926&gt;$J1926,$M1926&gt;$K1926),"Error",IF(AND($K1926&lt;$J1926,$M1926&gt;$J1926),"Error",-1*PMT(a!$E$8/12,2*$U1926*a!$E$9,$F1926-$M1926-a!$E$4,0,1))))</f>
        <v>#N/A</v>
      </c>
      <c r="S1926" s="32">
        <f t="shared" si="321"/>
        <v>1</v>
      </c>
      <c r="T1926" s="33" t="e">
        <f t="shared" si="322"/>
        <v>#N/A</v>
      </c>
      <c r="U1926" s="33" t="e">
        <f t="shared" si="317"/>
        <v>#N/A</v>
      </c>
      <c r="V1926" s="33" t="e">
        <f t="shared" si="323"/>
        <v>#N/A</v>
      </c>
      <c r="W1926" s="124">
        <f t="shared" si="324"/>
        <v>0</v>
      </c>
    </row>
    <row r="1927" spans="9:23" x14ac:dyDescent="0.25">
      <c r="I1927" s="31">
        <v>0</v>
      </c>
      <c r="J1927" s="121">
        <f t="shared" si="318"/>
        <v>0</v>
      </c>
      <c r="K1927" s="122" t="e">
        <f>MAX(0,($F1927-0+PV(a!$E$8/12,2*$U1927*a!$E$9,$W1927,0,1)))</f>
        <v>#N/A</v>
      </c>
      <c r="L1927" s="122" t="e">
        <f t="shared" si="325"/>
        <v>#N/A</v>
      </c>
      <c r="M1927" s="114" t="e">
        <f t="shared" si="326"/>
        <v>#N/A</v>
      </c>
      <c r="N1927" s="122" t="e">
        <f>-1*PMT(a!$E$8/12,2*$U1927*a!$E$9,$F1927-a!$E$4-$I1927,0,1)</f>
        <v>#N/A</v>
      </c>
      <c r="O1927" s="123" t="e">
        <f>-1*PMT(a!$E$8/12,2*$U1927*a!$E$9,$F1927-a!$E$4-$J1927,0,1)</f>
        <v>#N/A</v>
      </c>
      <c r="P1927" s="123" t="e">
        <f t="shared" si="319"/>
        <v>#N/A</v>
      </c>
      <c r="Q1927" s="123" t="e">
        <f t="shared" si="320"/>
        <v>#N/A</v>
      </c>
      <c r="R1927" s="114" t="e">
        <f>IF($M1927&lt;$I1927,"Error",IF(AND($K1927&gt;$J1927,$M1927&gt;$K1927),"Error",IF(AND($K1927&lt;$J1927,$M1927&gt;$J1927),"Error",-1*PMT(a!$E$8/12,2*$U1927*a!$E$9,$F1927-$M1927-a!$E$4,0,1))))</f>
        <v>#N/A</v>
      </c>
      <c r="S1927" s="32">
        <f t="shared" si="321"/>
        <v>1</v>
      </c>
      <c r="T1927" s="33" t="e">
        <f t="shared" si="322"/>
        <v>#N/A</v>
      </c>
      <c r="U1927" s="33" t="e">
        <f t="shared" si="317"/>
        <v>#N/A</v>
      </c>
      <c r="V1927" s="33" t="e">
        <f t="shared" si="323"/>
        <v>#N/A</v>
      </c>
      <c r="W1927" s="124">
        <f t="shared" si="324"/>
        <v>0</v>
      </c>
    </row>
    <row r="1928" spans="9:23" x14ac:dyDescent="0.25">
      <c r="I1928" s="31">
        <v>0</v>
      </c>
      <c r="J1928" s="121">
        <f t="shared" si="318"/>
        <v>0</v>
      </c>
      <c r="K1928" s="122" t="e">
        <f>MAX(0,($F1928-0+PV(a!$E$8/12,2*$U1928*a!$E$9,$W1928,0,1)))</f>
        <v>#N/A</v>
      </c>
      <c r="L1928" s="122" t="e">
        <f t="shared" si="325"/>
        <v>#N/A</v>
      </c>
      <c r="M1928" s="114" t="e">
        <f t="shared" si="326"/>
        <v>#N/A</v>
      </c>
      <c r="N1928" s="122" t="e">
        <f>-1*PMT(a!$E$8/12,2*$U1928*a!$E$9,$F1928-a!$E$4-$I1928,0,1)</f>
        <v>#N/A</v>
      </c>
      <c r="O1928" s="123" t="e">
        <f>-1*PMT(a!$E$8/12,2*$U1928*a!$E$9,$F1928-a!$E$4-$J1928,0,1)</f>
        <v>#N/A</v>
      </c>
      <c r="P1928" s="123" t="e">
        <f t="shared" si="319"/>
        <v>#N/A</v>
      </c>
      <c r="Q1928" s="123" t="e">
        <f t="shared" si="320"/>
        <v>#N/A</v>
      </c>
      <c r="R1928" s="114" t="e">
        <f>IF($M1928&lt;$I1928,"Error",IF(AND($K1928&gt;$J1928,$M1928&gt;$K1928),"Error",IF(AND($K1928&lt;$J1928,$M1928&gt;$J1928),"Error",-1*PMT(a!$E$8/12,2*$U1928*a!$E$9,$F1928-$M1928-a!$E$4,0,1))))</f>
        <v>#N/A</v>
      </c>
      <c r="S1928" s="32">
        <f t="shared" si="321"/>
        <v>1</v>
      </c>
      <c r="T1928" s="33" t="e">
        <f t="shared" si="322"/>
        <v>#N/A</v>
      </c>
      <c r="U1928" s="33" t="e">
        <f t="shared" ref="U1928:U1991" si="327">$T1928-(11/24)</f>
        <v>#N/A</v>
      </c>
      <c r="V1928" s="33" t="e">
        <f t="shared" si="323"/>
        <v>#N/A</v>
      </c>
      <c r="W1928" s="124">
        <f t="shared" si="324"/>
        <v>0</v>
      </c>
    </row>
    <row r="1929" spans="9:23" x14ac:dyDescent="0.25">
      <c r="I1929" s="31">
        <v>0</v>
      </c>
      <c r="J1929" s="121">
        <f t="shared" si="318"/>
        <v>0</v>
      </c>
      <c r="K1929" s="122" t="e">
        <f>MAX(0,($F1929-0+PV(a!$E$8/12,2*$U1929*a!$E$9,$W1929,0,1)))</f>
        <v>#N/A</v>
      </c>
      <c r="L1929" s="122" t="e">
        <f t="shared" si="325"/>
        <v>#N/A</v>
      </c>
      <c r="M1929" s="114" t="e">
        <f t="shared" si="326"/>
        <v>#N/A</v>
      </c>
      <c r="N1929" s="122" t="e">
        <f>-1*PMT(a!$E$8/12,2*$U1929*a!$E$9,$F1929-a!$E$4-$I1929,0,1)</f>
        <v>#N/A</v>
      </c>
      <c r="O1929" s="123" t="e">
        <f>-1*PMT(a!$E$8/12,2*$U1929*a!$E$9,$F1929-a!$E$4-$J1929,0,1)</f>
        <v>#N/A</v>
      </c>
      <c r="P1929" s="123" t="e">
        <f t="shared" si="319"/>
        <v>#N/A</v>
      </c>
      <c r="Q1929" s="123" t="e">
        <f t="shared" si="320"/>
        <v>#N/A</v>
      </c>
      <c r="R1929" s="114" t="e">
        <f>IF($M1929&lt;$I1929,"Error",IF(AND($K1929&gt;$J1929,$M1929&gt;$K1929),"Error",IF(AND($K1929&lt;$J1929,$M1929&gt;$J1929),"Error",-1*PMT(a!$E$8/12,2*$U1929*a!$E$9,$F1929-$M1929-a!$E$4,0,1))))</f>
        <v>#N/A</v>
      </c>
      <c r="S1929" s="32">
        <f t="shared" si="321"/>
        <v>1</v>
      </c>
      <c r="T1929" s="33" t="e">
        <f t="shared" si="322"/>
        <v>#N/A</v>
      </c>
      <c r="U1929" s="33" t="e">
        <f t="shared" si="327"/>
        <v>#N/A</v>
      </c>
      <c r="V1929" s="33" t="e">
        <f t="shared" si="323"/>
        <v>#N/A</v>
      </c>
      <c r="W1929" s="124">
        <f t="shared" si="324"/>
        <v>0</v>
      </c>
    </row>
    <row r="1930" spans="9:23" x14ac:dyDescent="0.25">
      <c r="I1930" s="31">
        <v>0</v>
      </c>
      <c r="J1930" s="121">
        <f t="shared" si="318"/>
        <v>0</v>
      </c>
      <c r="K1930" s="122" t="e">
        <f>MAX(0,($F1930-0+PV(a!$E$8/12,2*$U1930*a!$E$9,$W1930,0,1)))</f>
        <v>#N/A</v>
      </c>
      <c r="L1930" s="122" t="e">
        <f t="shared" si="325"/>
        <v>#N/A</v>
      </c>
      <c r="M1930" s="114" t="e">
        <f t="shared" si="326"/>
        <v>#N/A</v>
      </c>
      <c r="N1930" s="122" t="e">
        <f>-1*PMT(a!$E$8/12,2*$U1930*a!$E$9,$F1930-a!$E$4-$I1930,0,1)</f>
        <v>#N/A</v>
      </c>
      <c r="O1930" s="123" t="e">
        <f>-1*PMT(a!$E$8/12,2*$U1930*a!$E$9,$F1930-a!$E$4-$J1930,0,1)</f>
        <v>#N/A</v>
      </c>
      <c r="P1930" s="123" t="e">
        <f t="shared" si="319"/>
        <v>#N/A</v>
      </c>
      <c r="Q1930" s="123" t="e">
        <f t="shared" si="320"/>
        <v>#N/A</v>
      </c>
      <c r="R1930" s="114" t="e">
        <f>IF($M1930&lt;$I1930,"Error",IF(AND($K1930&gt;$J1930,$M1930&gt;$K1930),"Error",IF(AND($K1930&lt;$J1930,$M1930&gt;$J1930),"Error",-1*PMT(a!$E$8/12,2*$U1930*a!$E$9,$F1930-$M1930-a!$E$4,0,1))))</f>
        <v>#N/A</v>
      </c>
      <c r="S1930" s="32">
        <f t="shared" si="321"/>
        <v>1</v>
      </c>
      <c r="T1930" s="33" t="e">
        <f t="shared" si="322"/>
        <v>#N/A</v>
      </c>
      <c r="U1930" s="33" t="e">
        <f t="shared" si="327"/>
        <v>#N/A</v>
      </c>
      <c r="V1930" s="33" t="e">
        <f t="shared" si="323"/>
        <v>#N/A</v>
      </c>
      <c r="W1930" s="124">
        <f t="shared" si="324"/>
        <v>0</v>
      </c>
    </row>
    <row r="1931" spans="9:23" x14ac:dyDescent="0.25">
      <c r="I1931" s="31">
        <v>0</v>
      </c>
      <c r="J1931" s="121">
        <f t="shared" si="318"/>
        <v>0</v>
      </c>
      <c r="K1931" s="122" t="e">
        <f>MAX(0,($F1931-0+PV(a!$E$8/12,2*$U1931*a!$E$9,$W1931,0,1)))</f>
        <v>#N/A</v>
      </c>
      <c r="L1931" s="122" t="e">
        <f t="shared" si="325"/>
        <v>#N/A</v>
      </c>
      <c r="M1931" s="114" t="e">
        <f t="shared" si="326"/>
        <v>#N/A</v>
      </c>
      <c r="N1931" s="122" t="e">
        <f>-1*PMT(a!$E$8/12,2*$U1931*a!$E$9,$F1931-a!$E$4-$I1931,0,1)</f>
        <v>#N/A</v>
      </c>
      <c r="O1931" s="123" t="e">
        <f>-1*PMT(a!$E$8/12,2*$U1931*a!$E$9,$F1931-a!$E$4-$J1931,0,1)</f>
        <v>#N/A</v>
      </c>
      <c r="P1931" s="123" t="e">
        <f t="shared" si="319"/>
        <v>#N/A</v>
      </c>
      <c r="Q1931" s="123" t="e">
        <f t="shared" si="320"/>
        <v>#N/A</v>
      </c>
      <c r="R1931" s="114" t="e">
        <f>IF($M1931&lt;$I1931,"Error",IF(AND($K1931&gt;$J1931,$M1931&gt;$K1931),"Error",IF(AND($K1931&lt;$J1931,$M1931&gt;$J1931),"Error",-1*PMT(a!$E$8/12,2*$U1931*a!$E$9,$F1931-$M1931-a!$E$4,0,1))))</f>
        <v>#N/A</v>
      </c>
      <c r="S1931" s="32">
        <f t="shared" si="321"/>
        <v>1</v>
      </c>
      <c r="T1931" s="33" t="e">
        <f t="shared" si="322"/>
        <v>#N/A</v>
      </c>
      <c r="U1931" s="33" t="e">
        <f t="shared" si="327"/>
        <v>#N/A</v>
      </c>
      <c r="V1931" s="33" t="e">
        <f t="shared" si="323"/>
        <v>#N/A</v>
      </c>
      <c r="W1931" s="124">
        <f t="shared" si="324"/>
        <v>0</v>
      </c>
    </row>
    <row r="1932" spans="9:23" x14ac:dyDescent="0.25">
      <c r="I1932" s="31">
        <v>0</v>
      </c>
      <c r="J1932" s="121">
        <f t="shared" si="318"/>
        <v>0</v>
      </c>
      <c r="K1932" s="122" t="e">
        <f>MAX(0,($F1932-0+PV(a!$E$8/12,2*$U1932*a!$E$9,$W1932,0,1)))</f>
        <v>#N/A</v>
      </c>
      <c r="L1932" s="122" t="e">
        <f t="shared" si="325"/>
        <v>#N/A</v>
      </c>
      <c r="M1932" s="114" t="e">
        <f t="shared" si="326"/>
        <v>#N/A</v>
      </c>
      <c r="N1932" s="122" t="e">
        <f>-1*PMT(a!$E$8/12,2*$U1932*a!$E$9,$F1932-a!$E$4-$I1932,0,1)</f>
        <v>#N/A</v>
      </c>
      <c r="O1932" s="123" t="e">
        <f>-1*PMT(a!$E$8/12,2*$U1932*a!$E$9,$F1932-a!$E$4-$J1932,0,1)</f>
        <v>#N/A</v>
      </c>
      <c r="P1932" s="123" t="e">
        <f t="shared" si="319"/>
        <v>#N/A</v>
      </c>
      <c r="Q1932" s="123" t="e">
        <f t="shared" si="320"/>
        <v>#N/A</v>
      </c>
      <c r="R1932" s="114" t="e">
        <f>IF($M1932&lt;$I1932,"Error",IF(AND($K1932&gt;$J1932,$M1932&gt;$K1932),"Error",IF(AND($K1932&lt;$J1932,$M1932&gt;$J1932),"Error",-1*PMT(a!$E$8/12,2*$U1932*a!$E$9,$F1932-$M1932-a!$E$4,0,1))))</f>
        <v>#N/A</v>
      </c>
      <c r="S1932" s="32">
        <f t="shared" si="321"/>
        <v>1</v>
      </c>
      <c r="T1932" s="33" t="e">
        <f t="shared" si="322"/>
        <v>#N/A</v>
      </c>
      <c r="U1932" s="33" t="e">
        <f t="shared" si="327"/>
        <v>#N/A</v>
      </c>
      <c r="V1932" s="33" t="e">
        <f t="shared" si="323"/>
        <v>#N/A</v>
      </c>
      <c r="W1932" s="124">
        <f t="shared" si="324"/>
        <v>0</v>
      </c>
    </row>
    <row r="1933" spans="9:23" x14ac:dyDescent="0.25">
      <c r="I1933" s="31">
        <v>0</v>
      </c>
      <c r="J1933" s="121">
        <f t="shared" si="318"/>
        <v>0</v>
      </c>
      <c r="K1933" s="122" t="e">
        <f>MAX(0,($F1933-0+PV(a!$E$8/12,2*$U1933*a!$E$9,$W1933,0,1)))</f>
        <v>#N/A</v>
      </c>
      <c r="L1933" s="122" t="e">
        <f t="shared" si="325"/>
        <v>#N/A</v>
      </c>
      <c r="M1933" s="114" t="e">
        <f t="shared" si="326"/>
        <v>#N/A</v>
      </c>
      <c r="N1933" s="122" t="e">
        <f>-1*PMT(a!$E$8/12,2*$U1933*a!$E$9,$F1933-a!$E$4-$I1933,0,1)</f>
        <v>#N/A</v>
      </c>
      <c r="O1933" s="123" t="e">
        <f>-1*PMT(a!$E$8/12,2*$U1933*a!$E$9,$F1933-a!$E$4-$J1933,0,1)</f>
        <v>#N/A</v>
      </c>
      <c r="P1933" s="123" t="e">
        <f t="shared" si="319"/>
        <v>#N/A</v>
      </c>
      <c r="Q1933" s="123" t="e">
        <f t="shared" si="320"/>
        <v>#N/A</v>
      </c>
      <c r="R1933" s="114" t="e">
        <f>IF($M1933&lt;$I1933,"Error",IF(AND($K1933&gt;$J1933,$M1933&gt;$K1933),"Error",IF(AND($K1933&lt;$J1933,$M1933&gt;$J1933),"Error",-1*PMT(a!$E$8/12,2*$U1933*a!$E$9,$F1933-$M1933-a!$E$4,0,1))))</f>
        <v>#N/A</v>
      </c>
      <c r="S1933" s="32">
        <f t="shared" si="321"/>
        <v>1</v>
      </c>
      <c r="T1933" s="33" t="e">
        <f t="shared" si="322"/>
        <v>#N/A</v>
      </c>
      <c r="U1933" s="33" t="e">
        <f t="shared" si="327"/>
        <v>#N/A</v>
      </c>
      <c r="V1933" s="33" t="e">
        <f t="shared" si="323"/>
        <v>#N/A</v>
      </c>
      <c r="W1933" s="124">
        <f t="shared" si="324"/>
        <v>0</v>
      </c>
    </row>
    <row r="1934" spans="9:23" x14ac:dyDescent="0.25">
      <c r="I1934" s="31">
        <v>0</v>
      </c>
      <c r="J1934" s="121">
        <f t="shared" si="318"/>
        <v>0</v>
      </c>
      <c r="K1934" s="122" t="e">
        <f>MAX(0,($F1934-0+PV(a!$E$8/12,2*$U1934*a!$E$9,$W1934,0,1)))</f>
        <v>#N/A</v>
      </c>
      <c r="L1934" s="122" t="e">
        <f t="shared" si="325"/>
        <v>#N/A</v>
      </c>
      <c r="M1934" s="114" t="e">
        <f t="shared" si="326"/>
        <v>#N/A</v>
      </c>
      <c r="N1934" s="122" t="e">
        <f>-1*PMT(a!$E$8/12,2*$U1934*a!$E$9,$F1934-a!$E$4-$I1934,0,1)</f>
        <v>#N/A</v>
      </c>
      <c r="O1934" s="123" t="e">
        <f>-1*PMT(a!$E$8/12,2*$U1934*a!$E$9,$F1934-a!$E$4-$J1934,0,1)</f>
        <v>#N/A</v>
      </c>
      <c r="P1934" s="123" t="e">
        <f t="shared" si="319"/>
        <v>#N/A</v>
      </c>
      <c r="Q1934" s="123" t="e">
        <f t="shared" si="320"/>
        <v>#N/A</v>
      </c>
      <c r="R1934" s="114" t="e">
        <f>IF($M1934&lt;$I1934,"Error",IF(AND($K1934&gt;$J1934,$M1934&gt;$K1934),"Error",IF(AND($K1934&lt;$J1934,$M1934&gt;$J1934),"Error",-1*PMT(a!$E$8/12,2*$U1934*a!$E$9,$F1934-$M1934-a!$E$4,0,1))))</f>
        <v>#N/A</v>
      </c>
      <c r="S1934" s="32">
        <f t="shared" si="321"/>
        <v>1</v>
      </c>
      <c r="T1934" s="33" t="e">
        <f t="shared" si="322"/>
        <v>#N/A</v>
      </c>
      <c r="U1934" s="33" t="e">
        <f t="shared" si="327"/>
        <v>#N/A</v>
      </c>
      <c r="V1934" s="33" t="e">
        <f t="shared" si="323"/>
        <v>#N/A</v>
      </c>
      <c r="W1934" s="124">
        <f t="shared" si="324"/>
        <v>0</v>
      </c>
    </row>
    <row r="1935" spans="9:23" x14ac:dyDescent="0.25">
      <c r="I1935" s="31">
        <v>0</v>
      </c>
      <c r="J1935" s="121">
        <f t="shared" si="318"/>
        <v>0</v>
      </c>
      <c r="K1935" s="122" t="e">
        <f>MAX(0,($F1935-0+PV(a!$E$8/12,2*$U1935*a!$E$9,$W1935,0,1)))</f>
        <v>#N/A</v>
      </c>
      <c r="L1935" s="122" t="e">
        <f t="shared" si="325"/>
        <v>#N/A</v>
      </c>
      <c r="M1935" s="114" t="e">
        <f t="shared" si="326"/>
        <v>#N/A</v>
      </c>
      <c r="N1935" s="122" t="e">
        <f>-1*PMT(a!$E$8/12,2*$U1935*a!$E$9,$F1935-a!$E$4-$I1935,0,1)</f>
        <v>#N/A</v>
      </c>
      <c r="O1935" s="123" t="e">
        <f>-1*PMT(a!$E$8/12,2*$U1935*a!$E$9,$F1935-a!$E$4-$J1935,0,1)</f>
        <v>#N/A</v>
      </c>
      <c r="P1935" s="123" t="e">
        <f t="shared" si="319"/>
        <v>#N/A</v>
      </c>
      <c r="Q1935" s="123" t="e">
        <f t="shared" si="320"/>
        <v>#N/A</v>
      </c>
      <c r="R1935" s="114" t="e">
        <f>IF($M1935&lt;$I1935,"Error",IF(AND($K1935&gt;$J1935,$M1935&gt;$K1935),"Error",IF(AND($K1935&lt;$J1935,$M1935&gt;$J1935),"Error",-1*PMT(a!$E$8/12,2*$U1935*a!$E$9,$F1935-$M1935-a!$E$4,0,1))))</f>
        <v>#N/A</v>
      </c>
      <c r="S1935" s="32">
        <f t="shared" si="321"/>
        <v>1</v>
      </c>
      <c r="T1935" s="33" t="e">
        <f t="shared" si="322"/>
        <v>#N/A</v>
      </c>
      <c r="U1935" s="33" t="e">
        <f t="shared" si="327"/>
        <v>#N/A</v>
      </c>
      <c r="V1935" s="33" t="e">
        <f t="shared" si="323"/>
        <v>#N/A</v>
      </c>
      <c r="W1935" s="124">
        <f t="shared" si="324"/>
        <v>0</v>
      </c>
    </row>
    <row r="1936" spans="9:23" x14ac:dyDescent="0.25">
      <c r="I1936" s="31">
        <v>0</v>
      </c>
      <c r="J1936" s="121">
        <f t="shared" si="318"/>
        <v>0</v>
      </c>
      <c r="K1936" s="122" t="e">
        <f>MAX(0,($F1936-0+PV(a!$E$8/12,2*$U1936*a!$E$9,$W1936,0,1)))</f>
        <v>#N/A</v>
      </c>
      <c r="L1936" s="122" t="e">
        <f t="shared" si="325"/>
        <v>#N/A</v>
      </c>
      <c r="M1936" s="114" t="e">
        <f t="shared" si="326"/>
        <v>#N/A</v>
      </c>
      <c r="N1936" s="122" t="e">
        <f>-1*PMT(a!$E$8/12,2*$U1936*a!$E$9,$F1936-a!$E$4-$I1936,0,1)</f>
        <v>#N/A</v>
      </c>
      <c r="O1936" s="123" t="e">
        <f>-1*PMT(a!$E$8/12,2*$U1936*a!$E$9,$F1936-a!$E$4-$J1936,0,1)</f>
        <v>#N/A</v>
      </c>
      <c r="P1936" s="123" t="e">
        <f t="shared" si="319"/>
        <v>#N/A</v>
      </c>
      <c r="Q1936" s="123" t="e">
        <f t="shared" si="320"/>
        <v>#N/A</v>
      </c>
      <c r="R1936" s="114" t="e">
        <f>IF($M1936&lt;$I1936,"Error",IF(AND($K1936&gt;$J1936,$M1936&gt;$K1936),"Error",IF(AND($K1936&lt;$J1936,$M1936&gt;$J1936),"Error",-1*PMT(a!$E$8/12,2*$U1936*a!$E$9,$F1936-$M1936-a!$E$4,0,1))))</f>
        <v>#N/A</v>
      </c>
      <c r="S1936" s="32">
        <f t="shared" si="321"/>
        <v>1</v>
      </c>
      <c r="T1936" s="33" t="e">
        <f t="shared" si="322"/>
        <v>#N/A</v>
      </c>
      <c r="U1936" s="33" t="e">
        <f t="shared" si="327"/>
        <v>#N/A</v>
      </c>
      <c r="V1936" s="33" t="e">
        <f t="shared" si="323"/>
        <v>#N/A</v>
      </c>
      <c r="W1936" s="124">
        <f t="shared" si="324"/>
        <v>0</v>
      </c>
    </row>
    <row r="1937" spans="9:23" x14ac:dyDescent="0.25">
      <c r="I1937" s="31">
        <v>0</v>
      </c>
      <c r="J1937" s="121">
        <f t="shared" si="318"/>
        <v>0</v>
      </c>
      <c r="K1937" s="122" t="e">
        <f>MAX(0,($F1937-0+PV(a!$E$8/12,2*$U1937*a!$E$9,$W1937,0,1)))</f>
        <v>#N/A</v>
      </c>
      <c r="L1937" s="122" t="e">
        <f t="shared" si="325"/>
        <v>#N/A</v>
      </c>
      <c r="M1937" s="114" t="e">
        <f t="shared" si="326"/>
        <v>#N/A</v>
      </c>
      <c r="N1937" s="122" t="e">
        <f>-1*PMT(a!$E$8/12,2*$U1937*a!$E$9,$F1937-a!$E$4-$I1937,0,1)</f>
        <v>#N/A</v>
      </c>
      <c r="O1937" s="123" t="e">
        <f>-1*PMT(a!$E$8/12,2*$U1937*a!$E$9,$F1937-a!$E$4-$J1937,0,1)</f>
        <v>#N/A</v>
      </c>
      <c r="P1937" s="123" t="e">
        <f t="shared" si="319"/>
        <v>#N/A</v>
      </c>
      <c r="Q1937" s="123" t="e">
        <f t="shared" si="320"/>
        <v>#N/A</v>
      </c>
      <c r="R1937" s="114" t="e">
        <f>IF($M1937&lt;$I1937,"Error",IF(AND($K1937&gt;$J1937,$M1937&gt;$K1937),"Error",IF(AND($K1937&lt;$J1937,$M1937&gt;$J1937),"Error",-1*PMT(a!$E$8/12,2*$U1937*a!$E$9,$F1937-$M1937-a!$E$4,0,1))))</f>
        <v>#N/A</v>
      </c>
      <c r="S1937" s="32">
        <f t="shared" si="321"/>
        <v>1</v>
      </c>
      <c r="T1937" s="33" t="e">
        <f t="shared" si="322"/>
        <v>#N/A</v>
      </c>
      <c r="U1937" s="33" t="e">
        <f t="shared" si="327"/>
        <v>#N/A</v>
      </c>
      <c r="V1937" s="33" t="e">
        <f t="shared" si="323"/>
        <v>#N/A</v>
      </c>
      <c r="W1937" s="124">
        <f t="shared" si="324"/>
        <v>0</v>
      </c>
    </row>
    <row r="1938" spans="9:23" x14ac:dyDescent="0.25">
      <c r="I1938" s="31">
        <v>0</v>
      </c>
      <c r="J1938" s="121">
        <f t="shared" si="318"/>
        <v>0</v>
      </c>
      <c r="K1938" s="122" t="e">
        <f>MAX(0,($F1938-0+PV(a!$E$8/12,2*$U1938*a!$E$9,$W1938,0,1)))</f>
        <v>#N/A</v>
      </c>
      <c r="L1938" s="122" t="e">
        <f t="shared" si="325"/>
        <v>#N/A</v>
      </c>
      <c r="M1938" s="114" t="e">
        <f t="shared" si="326"/>
        <v>#N/A</v>
      </c>
      <c r="N1938" s="122" t="e">
        <f>-1*PMT(a!$E$8/12,2*$U1938*a!$E$9,$F1938-a!$E$4-$I1938,0,1)</f>
        <v>#N/A</v>
      </c>
      <c r="O1938" s="123" t="e">
        <f>-1*PMT(a!$E$8/12,2*$U1938*a!$E$9,$F1938-a!$E$4-$J1938,0,1)</f>
        <v>#N/A</v>
      </c>
      <c r="P1938" s="123" t="e">
        <f t="shared" si="319"/>
        <v>#N/A</v>
      </c>
      <c r="Q1938" s="123" t="e">
        <f t="shared" si="320"/>
        <v>#N/A</v>
      </c>
      <c r="R1938" s="114" t="e">
        <f>IF($M1938&lt;$I1938,"Error",IF(AND($K1938&gt;$J1938,$M1938&gt;$K1938),"Error",IF(AND($K1938&lt;$J1938,$M1938&gt;$J1938),"Error",-1*PMT(a!$E$8/12,2*$U1938*a!$E$9,$F1938-$M1938-a!$E$4,0,1))))</f>
        <v>#N/A</v>
      </c>
      <c r="S1938" s="32">
        <f t="shared" si="321"/>
        <v>1</v>
      </c>
      <c r="T1938" s="33" t="e">
        <f t="shared" si="322"/>
        <v>#N/A</v>
      </c>
      <c r="U1938" s="33" t="e">
        <f t="shared" si="327"/>
        <v>#N/A</v>
      </c>
      <c r="V1938" s="33" t="e">
        <f t="shared" si="323"/>
        <v>#N/A</v>
      </c>
      <c r="W1938" s="124">
        <f t="shared" si="324"/>
        <v>0</v>
      </c>
    </row>
    <row r="1939" spans="9:23" x14ac:dyDescent="0.25">
      <c r="I1939" s="31">
        <v>0</v>
      </c>
      <c r="J1939" s="121">
        <f t="shared" si="318"/>
        <v>0</v>
      </c>
      <c r="K1939" s="122" t="e">
        <f>MAX(0,($F1939-0+PV(a!$E$8/12,2*$U1939*a!$E$9,$W1939,0,1)))</f>
        <v>#N/A</v>
      </c>
      <c r="L1939" s="122" t="e">
        <f t="shared" si="325"/>
        <v>#N/A</v>
      </c>
      <c r="M1939" s="114" t="e">
        <f t="shared" si="326"/>
        <v>#N/A</v>
      </c>
      <c r="N1939" s="122" t="e">
        <f>-1*PMT(a!$E$8/12,2*$U1939*a!$E$9,$F1939-a!$E$4-$I1939,0,1)</f>
        <v>#N/A</v>
      </c>
      <c r="O1939" s="123" t="e">
        <f>-1*PMT(a!$E$8/12,2*$U1939*a!$E$9,$F1939-a!$E$4-$J1939,0,1)</f>
        <v>#N/A</v>
      </c>
      <c r="P1939" s="123" t="e">
        <f t="shared" si="319"/>
        <v>#N/A</v>
      </c>
      <c r="Q1939" s="123" t="e">
        <f t="shared" si="320"/>
        <v>#N/A</v>
      </c>
      <c r="R1939" s="114" t="e">
        <f>IF($M1939&lt;$I1939,"Error",IF(AND($K1939&gt;$J1939,$M1939&gt;$K1939),"Error",IF(AND($K1939&lt;$J1939,$M1939&gt;$J1939),"Error",-1*PMT(a!$E$8/12,2*$U1939*a!$E$9,$F1939-$M1939-a!$E$4,0,1))))</f>
        <v>#N/A</v>
      </c>
      <c r="S1939" s="32">
        <f t="shared" si="321"/>
        <v>1</v>
      </c>
      <c r="T1939" s="33" t="e">
        <f t="shared" si="322"/>
        <v>#N/A</v>
      </c>
      <c r="U1939" s="33" t="e">
        <f t="shared" si="327"/>
        <v>#N/A</v>
      </c>
      <c r="V1939" s="33" t="e">
        <f t="shared" si="323"/>
        <v>#N/A</v>
      </c>
      <c r="W1939" s="124">
        <f t="shared" si="324"/>
        <v>0</v>
      </c>
    </row>
    <row r="1940" spans="9:23" x14ac:dyDescent="0.25">
      <c r="I1940" s="31">
        <v>0</v>
      </c>
      <c r="J1940" s="121">
        <f t="shared" si="318"/>
        <v>0</v>
      </c>
      <c r="K1940" s="122" t="e">
        <f>MAX(0,($F1940-0+PV(a!$E$8/12,2*$U1940*a!$E$9,$W1940,0,1)))</f>
        <v>#N/A</v>
      </c>
      <c r="L1940" s="122" t="e">
        <f t="shared" si="325"/>
        <v>#N/A</v>
      </c>
      <c r="M1940" s="114" t="e">
        <f t="shared" si="326"/>
        <v>#N/A</v>
      </c>
      <c r="N1940" s="122" t="e">
        <f>-1*PMT(a!$E$8/12,2*$U1940*a!$E$9,$F1940-a!$E$4-$I1940,0,1)</f>
        <v>#N/A</v>
      </c>
      <c r="O1940" s="123" t="e">
        <f>-1*PMT(a!$E$8/12,2*$U1940*a!$E$9,$F1940-a!$E$4-$J1940,0,1)</f>
        <v>#N/A</v>
      </c>
      <c r="P1940" s="123" t="e">
        <f t="shared" si="319"/>
        <v>#N/A</v>
      </c>
      <c r="Q1940" s="123" t="e">
        <f t="shared" si="320"/>
        <v>#N/A</v>
      </c>
      <c r="R1940" s="114" t="e">
        <f>IF($M1940&lt;$I1940,"Error",IF(AND($K1940&gt;$J1940,$M1940&gt;$K1940),"Error",IF(AND($K1940&lt;$J1940,$M1940&gt;$J1940),"Error",-1*PMT(a!$E$8/12,2*$U1940*a!$E$9,$F1940-$M1940-a!$E$4,0,1))))</f>
        <v>#N/A</v>
      </c>
      <c r="S1940" s="32">
        <f t="shared" si="321"/>
        <v>1</v>
      </c>
      <c r="T1940" s="33" t="e">
        <f t="shared" si="322"/>
        <v>#N/A</v>
      </c>
      <c r="U1940" s="33" t="e">
        <f t="shared" si="327"/>
        <v>#N/A</v>
      </c>
      <c r="V1940" s="33" t="e">
        <f t="shared" si="323"/>
        <v>#N/A</v>
      </c>
      <c r="W1940" s="124">
        <f t="shared" si="324"/>
        <v>0</v>
      </c>
    </row>
    <row r="1941" spans="9:23" x14ac:dyDescent="0.25">
      <c r="I1941" s="31">
        <v>0</v>
      </c>
      <c r="J1941" s="121">
        <f t="shared" si="318"/>
        <v>0</v>
      </c>
      <c r="K1941" s="122" t="e">
        <f>MAX(0,($F1941-0+PV(a!$E$8/12,2*$U1941*a!$E$9,$W1941,0,1)))</f>
        <v>#N/A</v>
      </c>
      <c r="L1941" s="122" t="e">
        <f t="shared" si="325"/>
        <v>#N/A</v>
      </c>
      <c r="M1941" s="114" t="e">
        <f t="shared" si="326"/>
        <v>#N/A</v>
      </c>
      <c r="N1941" s="122" t="e">
        <f>-1*PMT(a!$E$8/12,2*$U1941*a!$E$9,$F1941-a!$E$4-$I1941,0,1)</f>
        <v>#N/A</v>
      </c>
      <c r="O1941" s="123" t="e">
        <f>-1*PMT(a!$E$8/12,2*$U1941*a!$E$9,$F1941-a!$E$4-$J1941,0,1)</f>
        <v>#N/A</v>
      </c>
      <c r="P1941" s="123" t="e">
        <f t="shared" si="319"/>
        <v>#N/A</v>
      </c>
      <c r="Q1941" s="123" t="e">
        <f t="shared" si="320"/>
        <v>#N/A</v>
      </c>
      <c r="R1941" s="114" t="e">
        <f>IF($M1941&lt;$I1941,"Error",IF(AND($K1941&gt;$J1941,$M1941&gt;$K1941),"Error",IF(AND($K1941&lt;$J1941,$M1941&gt;$J1941),"Error",-1*PMT(a!$E$8/12,2*$U1941*a!$E$9,$F1941-$M1941-a!$E$4,0,1))))</f>
        <v>#N/A</v>
      </c>
      <c r="S1941" s="32">
        <f t="shared" si="321"/>
        <v>1</v>
      </c>
      <c r="T1941" s="33" t="e">
        <f t="shared" si="322"/>
        <v>#N/A</v>
      </c>
      <c r="U1941" s="33" t="e">
        <f t="shared" si="327"/>
        <v>#N/A</v>
      </c>
      <c r="V1941" s="33" t="e">
        <f t="shared" si="323"/>
        <v>#N/A</v>
      </c>
      <c r="W1941" s="124">
        <f t="shared" si="324"/>
        <v>0</v>
      </c>
    </row>
    <row r="1942" spans="9:23" x14ac:dyDescent="0.25">
      <c r="I1942" s="31">
        <v>0</v>
      </c>
      <c r="J1942" s="121">
        <f t="shared" ref="J1942:J2005" si="328">F1942*0.25</f>
        <v>0</v>
      </c>
      <c r="K1942" s="122" t="e">
        <f>MAX(0,($F1942-0+PV(a!$E$8/12,2*$U1942*a!$E$9,$W1942,0,1)))</f>
        <v>#N/A</v>
      </c>
      <c r="L1942" s="122" t="e">
        <f t="shared" si="325"/>
        <v>#N/A</v>
      </c>
      <c r="M1942" s="114" t="e">
        <f t="shared" si="326"/>
        <v>#N/A</v>
      </c>
      <c r="N1942" s="122" t="e">
        <f>-1*PMT(a!$E$8/12,2*$U1942*a!$E$9,$F1942-a!$E$4-$I1942,0,1)</f>
        <v>#N/A</v>
      </c>
      <c r="O1942" s="123" t="e">
        <f>-1*PMT(a!$E$8/12,2*$U1942*a!$E$9,$F1942-a!$E$4-$J1942,0,1)</f>
        <v>#N/A</v>
      </c>
      <c r="P1942" s="123" t="e">
        <f t="shared" si="319"/>
        <v>#N/A</v>
      </c>
      <c r="Q1942" s="123" t="e">
        <f t="shared" si="320"/>
        <v>#N/A</v>
      </c>
      <c r="R1942" s="114" t="e">
        <f>IF($M1942&lt;$I1942,"Error",IF(AND($K1942&gt;$J1942,$M1942&gt;$K1942),"Error",IF(AND($K1942&lt;$J1942,$M1942&gt;$J1942),"Error",-1*PMT(a!$E$8/12,2*$U1942*a!$E$9,$F1942-$M1942-a!$E$4,0,1))))</f>
        <v>#N/A</v>
      </c>
      <c r="S1942" s="32">
        <f t="shared" si="321"/>
        <v>1</v>
      </c>
      <c r="T1942" s="33" t="e">
        <f t="shared" si="322"/>
        <v>#N/A</v>
      </c>
      <c r="U1942" s="33" t="e">
        <f t="shared" si="327"/>
        <v>#N/A</v>
      </c>
      <c r="V1942" s="33" t="e">
        <f t="shared" si="323"/>
        <v>#N/A</v>
      </c>
      <c r="W1942" s="124">
        <f t="shared" si="324"/>
        <v>0</v>
      </c>
    </row>
    <row r="1943" spans="9:23" x14ac:dyDescent="0.25">
      <c r="I1943" s="31">
        <v>0</v>
      </c>
      <c r="J1943" s="121">
        <f t="shared" si="328"/>
        <v>0</v>
      </c>
      <c r="K1943" s="122" t="e">
        <f>MAX(0,($F1943-0+PV(a!$E$8/12,2*$U1943*a!$E$9,$W1943,0,1)))</f>
        <v>#N/A</v>
      </c>
      <c r="L1943" s="122" t="e">
        <f t="shared" si="325"/>
        <v>#N/A</v>
      </c>
      <c r="M1943" s="114" t="e">
        <f t="shared" si="326"/>
        <v>#N/A</v>
      </c>
      <c r="N1943" s="122" t="e">
        <f>-1*PMT(a!$E$8/12,2*$U1943*a!$E$9,$F1943-a!$E$4-$I1943,0,1)</f>
        <v>#N/A</v>
      </c>
      <c r="O1943" s="123" t="e">
        <f>-1*PMT(a!$E$8/12,2*$U1943*a!$E$9,$F1943-a!$E$4-$J1943,0,1)</f>
        <v>#N/A</v>
      </c>
      <c r="P1943" s="123" t="e">
        <f t="shared" si="319"/>
        <v>#N/A</v>
      </c>
      <c r="Q1943" s="123" t="e">
        <f t="shared" si="320"/>
        <v>#N/A</v>
      </c>
      <c r="R1943" s="114" t="e">
        <f>IF($M1943&lt;$I1943,"Error",IF(AND($K1943&gt;$J1943,$M1943&gt;$K1943),"Error",IF(AND($K1943&lt;$J1943,$M1943&gt;$J1943),"Error",-1*PMT(a!$E$8/12,2*$U1943*a!$E$9,$F1943-$M1943-a!$E$4,0,1))))</f>
        <v>#N/A</v>
      </c>
      <c r="S1943" s="32">
        <f t="shared" si="321"/>
        <v>1</v>
      </c>
      <c r="T1943" s="33" t="e">
        <f t="shared" si="322"/>
        <v>#N/A</v>
      </c>
      <c r="U1943" s="33" t="e">
        <f t="shared" si="327"/>
        <v>#N/A</v>
      </c>
      <c r="V1943" s="33" t="e">
        <f t="shared" si="323"/>
        <v>#N/A</v>
      </c>
      <c r="W1943" s="124">
        <f t="shared" si="324"/>
        <v>0</v>
      </c>
    </row>
    <row r="1944" spans="9:23" x14ac:dyDescent="0.25">
      <c r="I1944" s="31">
        <v>0</v>
      </c>
      <c r="J1944" s="121">
        <f t="shared" si="328"/>
        <v>0</v>
      </c>
      <c r="K1944" s="122" t="e">
        <f>MAX(0,($F1944-0+PV(a!$E$8/12,2*$U1944*a!$E$9,$W1944,0,1)))</f>
        <v>#N/A</v>
      </c>
      <c r="L1944" s="122" t="e">
        <f t="shared" si="325"/>
        <v>#N/A</v>
      </c>
      <c r="M1944" s="114" t="e">
        <f t="shared" si="326"/>
        <v>#N/A</v>
      </c>
      <c r="N1944" s="122" t="e">
        <f>-1*PMT(a!$E$8/12,2*$U1944*a!$E$9,$F1944-a!$E$4-$I1944,0,1)</f>
        <v>#N/A</v>
      </c>
      <c r="O1944" s="123" t="e">
        <f>-1*PMT(a!$E$8/12,2*$U1944*a!$E$9,$F1944-a!$E$4-$J1944,0,1)</f>
        <v>#N/A</v>
      </c>
      <c r="P1944" s="123" t="e">
        <f t="shared" si="319"/>
        <v>#N/A</v>
      </c>
      <c r="Q1944" s="123" t="e">
        <f t="shared" si="320"/>
        <v>#N/A</v>
      </c>
      <c r="R1944" s="114" t="e">
        <f>IF($M1944&lt;$I1944,"Error",IF(AND($K1944&gt;$J1944,$M1944&gt;$K1944),"Error",IF(AND($K1944&lt;$J1944,$M1944&gt;$J1944),"Error",-1*PMT(a!$E$8/12,2*$U1944*a!$E$9,$F1944-$M1944-a!$E$4,0,1))))</f>
        <v>#N/A</v>
      </c>
      <c r="S1944" s="32">
        <f t="shared" si="321"/>
        <v>1</v>
      </c>
      <c r="T1944" s="33" t="e">
        <f t="shared" si="322"/>
        <v>#N/A</v>
      </c>
      <c r="U1944" s="33" t="e">
        <f t="shared" si="327"/>
        <v>#N/A</v>
      </c>
      <c r="V1944" s="33" t="e">
        <f t="shared" si="323"/>
        <v>#N/A</v>
      </c>
      <c r="W1944" s="124">
        <f t="shared" si="324"/>
        <v>0</v>
      </c>
    </row>
    <row r="1945" spans="9:23" x14ac:dyDescent="0.25">
      <c r="I1945" s="31">
        <v>0</v>
      </c>
      <c r="J1945" s="121">
        <f t="shared" si="328"/>
        <v>0</v>
      </c>
      <c r="K1945" s="122" t="e">
        <f>MAX(0,($F1945-0+PV(a!$E$8/12,2*$U1945*a!$E$9,$W1945,0,1)))</f>
        <v>#N/A</v>
      </c>
      <c r="L1945" s="122" t="e">
        <f t="shared" si="325"/>
        <v>#N/A</v>
      </c>
      <c r="M1945" s="114" t="e">
        <f t="shared" si="326"/>
        <v>#N/A</v>
      </c>
      <c r="N1945" s="122" t="e">
        <f>-1*PMT(a!$E$8/12,2*$U1945*a!$E$9,$F1945-a!$E$4-$I1945,0,1)</f>
        <v>#N/A</v>
      </c>
      <c r="O1945" s="123" t="e">
        <f>-1*PMT(a!$E$8/12,2*$U1945*a!$E$9,$F1945-a!$E$4-$J1945,0,1)</f>
        <v>#N/A</v>
      </c>
      <c r="P1945" s="123" t="e">
        <f t="shared" si="319"/>
        <v>#N/A</v>
      </c>
      <c r="Q1945" s="123" t="e">
        <f t="shared" si="320"/>
        <v>#N/A</v>
      </c>
      <c r="R1945" s="114" t="e">
        <f>IF($M1945&lt;$I1945,"Error",IF(AND($K1945&gt;$J1945,$M1945&gt;$K1945),"Error",IF(AND($K1945&lt;$J1945,$M1945&gt;$J1945),"Error",-1*PMT(a!$E$8/12,2*$U1945*a!$E$9,$F1945-$M1945-a!$E$4,0,1))))</f>
        <v>#N/A</v>
      </c>
      <c r="S1945" s="32">
        <f t="shared" si="321"/>
        <v>1</v>
      </c>
      <c r="T1945" s="33" t="e">
        <f t="shared" si="322"/>
        <v>#N/A</v>
      </c>
      <c r="U1945" s="33" t="e">
        <f t="shared" si="327"/>
        <v>#N/A</v>
      </c>
      <c r="V1945" s="33" t="e">
        <f t="shared" si="323"/>
        <v>#N/A</v>
      </c>
      <c r="W1945" s="124">
        <f t="shared" si="324"/>
        <v>0</v>
      </c>
    </row>
    <row r="1946" spans="9:23" x14ac:dyDescent="0.25">
      <c r="I1946" s="31">
        <v>0</v>
      </c>
      <c r="J1946" s="121">
        <f t="shared" si="328"/>
        <v>0</v>
      </c>
      <c r="K1946" s="122" t="e">
        <f>MAX(0,($F1946-0+PV(a!$E$8/12,2*$U1946*a!$E$9,$W1946,0,1)))</f>
        <v>#N/A</v>
      </c>
      <c r="L1946" s="122" t="e">
        <f t="shared" si="325"/>
        <v>#N/A</v>
      </c>
      <c r="M1946" s="114" t="e">
        <f t="shared" si="326"/>
        <v>#N/A</v>
      </c>
      <c r="N1946" s="122" t="e">
        <f>-1*PMT(a!$E$8/12,2*$U1946*a!$E$9,$F1946-a!$E$4-$I1946,0,1)</f>
        <v>#N/A</v>
      </c>
      <c r="O1946" s="123" t="e">
        <f>-1*PMT(a!$E$8/12,2*$U1946*a!$E$9,$F1946-a!$E$4-$J1946,0,1)</f>
        <v>#N/A</v>
      </c>
      <c r="P1946" s="123" t="e">
        <f t="shared" si="319"/>
        <v>#N/A</v>
      </c>
      <c r="Q1946" s="123" t="e">
        <f t="shared" si="320"/>
        <v>#N/A</v>
      </c>
      <c r="R1946" s="114" t="e">
        <f>IF($M1946&lt;$I1946,"Error",IF(AND($K1946&gt;$J1946,$M1946&gt;$K1946),"Error",IF(AND($K1946&lt;$J1946,$M1946&gt;$J1946),"Error",-1*PMT(a!$E$8/12,2*$U1946*a!$E$9,$F1946-$M1946-a!$E$4,0,1))))</f>
        <v>#N/A</v>
      </c>
      <c r="S1946" s="32">
        <f t="shared" si="321"/>
        <v>1</v>
      </c>
      <c r="T1946" s="33" t="e">
        <f t="shared" si="322"/>
        <v>#N/A</v>
      </c>
      <c r="U1946" s="33" t="e">
        <f t="shared" si="327"/>
        <v>#N/A</v>
      </c>
      <c r="V1946" s="33" t="e">
        <f t="shared" si="323"/>
        <v>#N/A</v>
      </c>
      <c r="W1946" s="124">
        <f t="shared" si="324"/>
        <v>0</v>
      </c>
    </row>
    <row r="1947" spans="9:23" x14ac:dyDescent="0.25">
      <c r="I1947" s="31">
        <v>0</v>
      </c>
      <c r="J1947" s="121">
        <f t="shared" si="328"/>
        <v>0</v>
      </c>
      <c r="K1947" s="122" t="e">
        <f>MAX(0,($F1947-0+PV(a!$E$8/12,2*$U1947*a!$E$9,$W1947,0,1)))</f>
        <v>#N/A</v>
      </c>
      <c r="L1947" s="122" t="e">
        <f t="shared" si="325"/>
        <v>#N/A</v>
      </c>
      <c r="M1947" s="114" t="e">
        <f t="shared" si="326"/>
        <v>#N/A</v>
      </c>
      <c r="N1947" s="122" t="e">
        <f>-1*PMT(a!$E$8/12,2*$U1947*a!$E$9,$F1947-a!$E$4-$I1947,0,1)</f>
        <v>#N/A</v>
      </c>
      <c r="O1947" s="123" t="e">
        <f>-1*PMT(a!$E$8/12,2*$U1947*a!$E$9,$F1947-a!$E$4-$J1947,0,1)</f>
        <v>#N/A</v>
      </c>
      <c r="P1947" s="123" t="e">
        <f t="shared" si="319"/>
        <v>#N/A</v>
      </c>
      <c r="Q1947" s="123" t="e">
        <f t="shared" si="320"/>
        <v>#N/A</v>
      </c>
      <c r="R1947" s="114" t="e">
        <f>IF($M1947&lt;$I1947,"Error",IF(AND($K1947&gt;$J1947,$M1947&gt;$K1947),"Error",IF(AND($K1947&lt;$J1947,$M1947&gt;$J1947),"Error",-1*PMT(a!$E$8/12,2*$U1947*a!$E$9,$F1947-$M1947-a!$E$4,0,1))))</f>
        <v>#N/A</v>
      </c>
      <c r="S1947" s="32">
        <f t="shared" si="321"/>
        <v>1</v>
      </c>
      <c r="T1947" s="33" t="e">
        <f t="shared" si="322"/>
        <v>#N/A</v>
      </c>
      <c r="U1947" s="33" t="e">
        <f t="shared" si="327"/>
        <v>#N/A</v>
      </c>
      <c r="V1947" s="33" t="e">
        <f t="shared" si="323"/>
        <v>#N/A</v>
      </c>
      <c r="W1947" s="124">
        <f t="shared" si="324"/>
        <v>0</v>
      </c>
    </row>
    <row r="1948" spans="9:23" x14ac:dyDescent="0.25">
      <c r="I1948" s="31">
        <v>0</v>
      </c>
      <c r="J1948" s="121">
        <f t="shared" si="328"/>
        <v>0</v>
      </c>
      <c r="K1948" s="122" t="e">
        <f>MAX(0,($F1948-0+PV(a!$E$8/12,2*$U1948*a!$E$9,$W1948,0,1)))</f>
        <v>#N/A</v>
      </c>
      <c r="L1948" s="122" t="e">
        <f t="shared" si="325"/>
        <v>#N/A</v>
      </c>
      <c r="M1948" s="114" t="e">
        <f t="shared" si="326"/>
        <v>#N/A</v>
      </c>
      <c r="N1948" s="122" t="e">
        <f>-1*PMT(a!$E$8/12,2*$U1948*a!$E$9,$F1948-a!$E$4-$I1948,0,1)</f>
        <v>#N/A</v>
      </c>
      <c r="O1948" s="123" t="e">
        <f>-1*PMT(a!$E$8/12,2*$U1948*a!$E$9,$F1948-a!$E$4-$J1948,0,1)</f>
        <v>#N/A</v>
      </c>
      <c r="P1948" s="123" t="e">
        <f t="shared" si="319"/>
        <v>#N/A</v>
      </c>
      <c r="Q1948" s="123" t="e">
        <f t="shared" si="320"/>
        <v>#N/A</v>
      </c>
      <c r="R1948" s="114" t="e">
        <f>IF($M1948&lt;$I1948,"Error",IF(AND($K1948&gt;$J1948,$M1948&gt;$K1948),"Error",IF(AND($K1948&lt;$J1948,$M1948&gt;$J1948),"Error",-1*PMT(a!$E$8/12,2*$U1948*a!$E$9,$F1948-$M1948-a!$E$4,0,1))))</f>
        <v>#N/A</v>
      </c>
      <c r="S1948" s="32">
        <f t="shared" si="321"/>
        <v>1</v>
      </c>
      <c r="T1948" s="33" t="e">
        <f t="shared" si="322"/>
        <v>#N/A</v>
      </c>
      <c r="U1948" s="33" t="e">
        <f t="shared" si="327"/>
        <v>#N/A</v>
      </c>
      <c r="V1948" s="33" t="e">
        <f t="shared" si="323"/>
        <v>#N/A</v>
      </c>
      <c r="W1948" s="124">
        <f t="shared" si="324"/>
        <v>0</v>
      </c>
    </row>
    <row r="1949" spans="9:23" x14ac:dyDescent="0.25">
      <c r="I1949" s="31">
        <v>0</v>
      </c>
      <c r="J1949" s="121">
        <f t="shared" si="328"/>
        <v>0</v>
      </c>
      <c r="K1949" s="122" t="e">
        <f>MAX(0,($F1949-0+PV(a!$E$8/12,2*$U1949*a!$E$9,$W1949,0,1)))</f>
        <v>#N/A</v>
      </c>
      <c r="L1949" s="122" t="e">
        <f t="shared" si="325"/>
        <v>#N/A</v>
      </c>
      <c r="M1949" s="114" t="e">
        <f t="shared" si="326"/>
        <v>#N/A</v>
      </c>
      <c r="N1949" s="122" t="e">
        <f>-1*PMT(a!$E$8/12,2*$U1949*a!$E$9,$F1949-a!$E$4-$I1949,0,1)</f>
        <v>#N/A</v>
      </c>
      <c r="O1949" s="123" t="e">
        <f>-1*PMT(a!$E$8/12,2*$U1949*a!$E$9,$F1949-a!$E$4-$J1949,0,1)</f>
        <v>#N/A</v>
      </c>
      <c r="P1949" s="123" t="e">
        <f t="shared" si="319"/>
        <v>#N/A</v>
      </c>
      <c r="Q1949" s="123" t="e">
        <f t="shared" si="320"/>
        <v>#N/A</v>
      </c>
      <c r="R1949" s="114" t="e">
        <f>IF($M1949&lt;$I1949,"Error",IF(AND($K1949&gt;$J1949,$M1949&gt;$K1949),"Error",IF(AND($K1949&lt;$J1949,$M1949&gt;$J1949),"Error",-1*PMT(a!$E$8/12,2*$U1949*a!$E$9,$F1949-$M1949-a!$E$4,0,1))))</f>
        <v>#N/A</v>
      </c>
      <c r="S1949" s="32">
        <f t="shared" si="321"/>
        <v>1</v>
      </c>
      <c r="T1949" s="33" t="e">
        <f t="shared" si="322"/>
        <v>#N/A</v>
      </c>
      <c r="U1949" s="33" t="e">
        <f t="shared" si="327"/>
        <v>#N/A</v>
      </c>
      <c r="V1949" s="33" t="e">
        <f t="shared" si="323"/>
        <v>#N/A</v>
      </c>
      <c r="W1949" s="124">
        <f t="shared" si="324"/>
        <v>0</v>
      </c>
    </row>
    <row r="1950" spans="9:23" x14ac:dyDescent="0.25">
      <c r="I1950" s="31">
        <v>0</v>
      </c>
      <c r="J1950" s="121">
        <f t="shared" si="328"/>
        <v>0</v>
      </c>
      <c r="K1950" s="122" t="e">
        <f>MAX(0,($F1950-0+PV(a!$E$8/12,2*$U1950*a!$E$9,$W1950,0,1)))</f>
        <v>#N/A</v>
      </c>
      <c r="L1950" s="122" t="e">
        <f t="shared" si="325"/>
        <v>#N/A</v>
      </c>
      <c r="M1950" s="114" t="e">
        <f t="shared" si="326"/>
        <v>#N/A</v>
      </c>
      <c r="N1950" s="122" t="e">
        <f>-1*PMT(a!$E$8/12,2*$U1950*a!$E$9,$F1950-a!$E$4-$I1950,0,1)</f>
        <v>#N/A</v>
      </c>
      <c r="O1950" s="123" t="e">
        <f>-1*PMT(a!$E$8/12,2*$U1950*a!$E$9,$F1950-a!$E$4-$J1950,0,1)</f>
        <v>#N/A</v>
      </c>
      <c r="P1950" s="123" t="e">
        <f t="shared" si="319"/>
        <v>#N/A</v>
      </c>
      <c r="Q1950" s="123" t="e">
        <f t="shared" si="320"/>
        <v>#N/A</v>
      </c>
      <c r="R1950" s="114" t="e">
        <f>IF($M1950&lt;$I1950,"Error",IF(AND($K1950&gt;$J1950,$M1950&gt;$K1950),"Error",IF(AND($K1950&lt;$J1950,$M1950&gt;$J1950),"Error",-1*PMT(a!$E$8/12,2*$U1950*a!$E$9,$F1950-$M1950-a!$E$4,0,1))))</f>
        <v>#N/A</v>
      </c>
      <c r="S1950" s="32">
        <f t="shared" si="321"/>
        <v>1</v>
      </c>
      <c r="T1950" s="33" t="e">
        <f t="shared" si="322"/>
        <v>#N/A</v>
      </c>
      <c r="U1950" s="33" t="e">
        <f t="shared" si="327"/>
        <v>#N/A</v>
      </c>
      <c r="V1950" s="33" t="e">
        <f t="shared" si="323"/>
        <v>#N/A</v>
      </c>
      <c r="W1950" s="124">
        <f t="shared" si="324"/>
        <v>0</v>
      </c>
    </row>
    <row r="1951" spans="9:23" x14ac:dyDescent="0.25">
      <c r="I1951" s="31">
        <v>0</v>
      </c>
      <c r="J1951" s="121">
        <f t="shared" si="328"/>
        <v>0</v>
      </c>
      <c r="K1951" s="122" t="e">
        <f>MAX(0,($F1951-0+PV(a!$E$8/12,2*$U1951*a!$E$9,$W1951,0,1)))</f>
        <v>#N/A</v>
      </c>
      <c r="L1951" s="122" t="e">
        <f t="shared" si="325"/>
        <v>#N/A</v>
      </c>
      <c r="M1951" s="114" t="e">
        <f t="shared" si="326"/>
        <v>#N/A</v>
      </c>
      <c r="N1951" s="122" t="e">
        <f>-1*PMT(a!$E$8/12,2*$U1951*a!$E$9,$F1951-a!$E$4-$I1951,0,1)</f>
        <v>#N/A</v>
      </c>
      <c r="O1951" s="123" t="e">
        <f>-1*PMT(a!$E$8/12,2*$U1951*a!$E$9,$F1951-a!$E$4-$J1951,0,1)</f>
        <v>#N/A</v>
      </c>
      <c r="P1951" s="123" t="e">
        <f t="shared" si="319"/>
        <v>#N/A</v>
      </c>
      <c r="Q1951" s="123" t="e">
        <f t="shared" si="320"/>
        <v>#N/A</v>
      </c>
      <c r="R1951" s="114" t="e">
        <f>IF($M1951&lt;$I1951,"Error",IF(AND($K1951&gt;$J1951,$M1951&gt;$K1951),"Error",IF(AND($K1951&lt;$J1951,$M1951&gt;$J1951),"Error",-1*PMT(a!$E$8/12,2*$U1951*a!$E$9,$F1951-$M1951-a!$E$4,0,1))))</f>
        <v>#N/A</v>
      </c>
      <c r="S1951" s="32">
        <f t="shared" si="321"/>
        <v>1</v>
      </c>
      <c r="T1951" s="33" t="e">
        <f t="shared" si="322"/>
        <v>#N/A</v>
      </c>
      <c r="U1951" s="33" t="e">
        <f t="shared" si="327"/>
        <v>#N/A</v>
      </c>
      <c r="V1951" s="33" t="e">
        <f t="shared" si="323"/>
        <v>#N/A</v>
      </c>
      <c r="W1951" s="124">
        <f t="shared" si="324"/>
        <v>0</v>
      </c>
    </row>
    <row r="1952" spans="9:23" x14ac:dyDescent="0.25">
      <c r="I1952" s="31">
        <v>0</v>
      </c>
      <c r="J1952" s="121">
        <f t="shared" si="328"/>
        <v>0</v>
      </c>
      <c r="K1952" s="122" t="e">
        <f>MAX(0,($F1952-0+PV(a!$E$8/12,2*$U1952*a!$E$9,$W1952,0,1)))</f>
        <v>#N/A</v>
      </c>
      <c r="L1952" s="122" t="e">
        <f t="shared" si="325"/>
        <v>#N/A</v>
      </c>
      <c r="M1952" s="114" t="e">
        <f t="shared" si="326"/>
        <v>#N/A</v>
      </c>
      <c r="N1952" s="122" t="e">
        <f>-1*PMT(a!$E$8/12,2*$U1952*a!$E$9,$F1952-a!$E$4-$I1952,0,1)</f>
        <v>#N/A</v>
      </c>
      <c r="O1952" s="123" t="e">
        <f>-1*PMT(a!$E$8/12,2*$U1952*a!$E$9,$F1952-a!$E$4-$J1952,0,1)</f>
        <v>#N/A</v>
      </c>
      <c r="P1952" s="123" t="e">
        <f t="shared" si="319"/>
        <v>#N/A</v>
      </c>
      <c r="Q1952" s="123" t="e">
        <f t="shared" si="320"/>
        <v>#N/A</v>
      </c>
      <c r="R1952" s="114" t="e">
        <f>IF($M1952&lt;$I1952,"Error",IF(AND($K1952&gt;$J1952,$M1952&gt;$K1952),"Error",IF(AND($K1952&lt;$J1952,$M1952&gt;$J1952),"Error",-1*PMT(a!$E$8/12,2*$U1952*a!$E$9,$F1952-$M1952-a!$E$4,0,1))))</f>
        <v>#N/A</v>
      </c>
      <c r="S1952" s="32">
        <f t="shared" si="321"/>
        <v>1</v>
      </c>
      <c r="T1952" s="33" t="e">
        <f t="shared" si="322"/>
        <v>#N/A</v>
      </c>
      <c r="U1952" s="33" t="e">
        <f t="shared" si="327"/>
        <v>#N/A</v>
      </c>
      <c r="V1952" s="33" t="e">
        <f t="shared" si="323"/>
        <v>#N/A</v>
      </c>
      <c r="W1952" s="124">
        <f t="shared" si="324"/>
        <v>0</v>
      </c>
    </row>
    <row r="1953" spans="9:23" x14ac:dyDescent="0.25">
      <c r="I1953" s="31">
        <v>0</v>
      </c>
      <c r="J1953" s="121">
        <f t="shared" si="328"/>
        <v>0</v>
      </c>
      <c r="K1953" s="122" t="e">
        <f>MAX(0,($F1953-0+PV(a!$E$8/12,2*$U1953*a!$E$9,$W1953,0,1)))</f>
        <v>#N/A</v>
      </c>
      <c r="L1953" s="122" t="e">
        <f t="shared" si="325"/>
        <v>#N/A</v>
      </c>
      <c r="M1953" s="114" t="e">
        <f t="shared" si="326"/>
        <v>#N/A</v>
      </c>
      <c r="N1953" s="122" t="e">
        <f>-1*PMT(a!$E$8/12,2*$U1953*a!$E$9,$F1953-a!$E$4-$I1953,0,1)</f>
        <v>#N/A</v>
      </c>
      <c r="O1953" s="123" t="e">
        <f>-1*PMT(a!$E$8/12,2*$U1953*a!$E$9,$F1953-a!$E$4-$J1953,0,1)</f>
        <v>#N/A</v>
      </c>
      <c r="P1953" s="123" t="e">
        <f t="shared" si="319"/>
        <v>#N/A</v>
      </c>
      <c r="Q1953" s="123" t="e">
        <f t="shared" si="320"/>
        <v>#N/A</v>
      </c>
      <c r="R1953" s="114" t="e">
        <f>IF($M1953&lt;$I1953,"Error",IF(AND($K1953&gt;$J1953,$M1953&gt;$K1953),"Error",IF(AND($K1953&lt;$J1953,$M1953&gt;$J1953),"Error",-1*PMT(a!$E$8/12,2*$U1953*a!$E$9,$F1953-$M1953-a!$E$4,0,1))))</f>
        <v>#N/A</v>
      </c>
      <c r="S1953" s="32">
        <f t="shared" si="321"/>
        <v>1</v>
      </c>
      <c r="T1953" s="33" t="e">
        <f t="shared" si="322"/>
        <v>#N/A</v>
      </c>
      <c r="U1953" s="33" t="e">
        <f t="shared" si="327"/>
        <v>#N/A</v>
      </c>
      <c r="V1953" s="33" t="e">
        <f t="shared" si="323"/>
        <v>#N/A</v>
      </c>
      <c r="W1953" s="124">
        <f t="shared" si="324"/>
        <v>0</v>
      </c>
    </row>
    <row r="1954" spans="9:23" x14ac:dyDescent="0.25">
      <c r="I1954" s="31">
        <v>0</v>
      </c>
      <c r="J1954" s="121">
        <f t="shared" si="328"/>
        <v>0</v>
      </c>
      <c r="K1954" s="122" t="e">
        <f>MAX(0,($F1954-0+PV(a!$E$8/12,2*$U1954*a!$E$9,$W1954,0,1)))</f>
        <v>#N/A</v>
      </c>
      <c r="L1954" s="122" t="e">
        <f t="shared" si="325"/>
        <v>#N/A</v>
      </c>
      <c r="M1954" s="114" t="e">
        <f t="shared" si="326"/>
        <v>#N/A</v>
      </c>
      <c r="N1954" s="122" t="e">
        <f>-1*PMT(a!$E$8/12,2*$U1954*a!$E$9,$F1954-a!$E$4-$I1954,0,1)</f>
        <v>#N/A</v>
      </c>
      <c r="O1954" s="123" t="e">
        <f>-1*PMT(a!$E$8/12,2*$U1954*a!$E$9,$F1954-a!$E$4-$J1954,0,1)</f>
        <v>#N/A</v>
      </c>
      <c r="P1954" s="123" t="e">
        <f t="shared" si="319"/>
        <v>#N/A</v>
      </c>
      <c r="Q1954" s="123" t="e">
        <f t="shared" si="320"/>
        <v>#N/A</v>
      </c>
      <c r="R1954" s="114" t="e">
        <f>IF($M1954&lt;$I1954,"Error",IF(AND($K1954&gt;$J1954,$M1954&gt;$K1954),"Error",IF(AND($K1954&lt;$J1954,$M1954&gt;$J1954),"Error",-1*PMT(a!$E$8/12,2*$U1954*a!$E$9,$F1954-$M1954-a!$E$4,0,1))))</f>
        <v>#N/A</v>
      </c>
      <c r="S1954" s="32">
        <f t="shared" si="321"/>
        <v>1</v>
      </c>
      <c r="T1954" s="33" t="e">
        <f t="shared" si="322"/>
        <v>#N/A</v>
      </c>
      <c r="U1954" s="33" t="e">
        <f t="shared" si="327"/>
        <v>#N/A</v>
      </c>
      <c r="V1954" s="33" t="e">
        <f t="shared" si="323"/>
        <v>#N/A</v>
      </c>
      <c r="W1954" s="124">
        <f t="shared" si="324"/>
        <v>0</v>
      </c>
    </row>
    <row r="1955" spans="9:23" x14ac:dyDescent="0.25">
      <c r="I1955" s="31">
        <v>0</v>
      </c>
      <c r="J1955" s="121">
        <f t="shared" si="328"/>
        <v>0</v>
      </c>
      <c r="K1955" s="122" t="e">
        <f>MAX(0,($F1955-0+PV(a!$E$8/12,2*$U1955*a!$E$9,$W1955,0,1)))</f>
        <v>#N/A</v>
      </c>
      <c r="L1955" s="122" t="e">
        <f t="shared" si="325"/>
        <v>#N/A</v>
      </c>
      <c r="M1955" s="114" t="e">
        <f t="shared" si="326"/>
        <v>#N/A</v>
      </c>
      <c r="N1955" s="122" t="e">
        <f>-1*PMT(a!$E$8/12,2*$U1955*a!$E$9,$F1955-a!$E$4-$I1955,0,1)</f>
        <v>#N/A</v>
      </c>
      <c r="O1955" s="123" t="e">
        <f>-1*PMT(a!$E$8/12,2*$U1955*a!$E$9,$F1955-a!$E$4-$J1955,0,1)</f>
        <v>#N/A</v>
      </c>
      <c r="P1955" s="123" t="e">
        <f t="shared" si="319"/>
        <v>#N/A</v>
      </c>
      <c r="Q1955" s="123" t="e">
        <f t="shared" si="320"/>
        <v>#N/A</v>
      </c>
      <c r="R1955" s="114" t="e">
        <f>IF($M1955&lt;$I1955,"Error",IF(AND($K1955&gt;$J1955,$M1955&gt;$K1955),"Error",IF(AND($K1955&lt;$J1955,$M1955&gt;$J1955),"Error",-1*PMT(a!$E$8/12,2*$U1955*a!$E$9,$F1955-$M1955-a!$E$4,0,1))))</f>
        <v>#N/A</v>
      </c>
      <c r="S1955" s="32">
        <f t="shared" si="321"/>
        <v>1</v>
      </c>
      <c r="T1955" s="33" t="e">
        <f t="shared" si="322"/>
        <v>#N/A</v>
      </c>
      <c r="U1955" s="33" t="e">
        <f t="shared" si="327"/>
        <v>#N/A</v>
      </c>
      <c r="V1955" s="33" t="e">
        <f t="shared" si="323"/>
        <v>#N/A</v>
      </c>
      <c r="W1955" s="124">
        <f t="shared" si="324"/>
        <v>0</v>
      </c>
    </row>
    <row r="1956" spans="9:23" x14ac:dyDescent="0.25">
      <c r="I1956" s="31">
        <v>0</v>
      </c>
      <c r="J1956" s="121">
        <f t="shared" si="328"/>
        <v>0</v>
      </c>
      <c r="K1956" s="122" t="e">
        <f>MAX(0,($F1956-0+PV(a!$E$8/12,2*$U1956*a!$E$9,$W1956,0,1)))</f>
        <v>#N/A</v>
      </c>
      <c r="L1956" s="122" t="e">
        <f t="shared" si="325"/>
        <v>#N/A</v>
      </c>
      <c r="M1956" s="114" t="e">
        <f t="shared" si="326"/>
        <v>#N/A</v>
      </c>
      <c r="N1956" s="122" t="e">
        <f>-1*PMT(a!$E$8/12,2*$U1956*a!$E$9,$F1956-a!$E$4-$I1956,0,1)</f>
        <v>#N/A</v>
      </c>
      <c r="O1956" s="123" t="e">
        <f>-1*PMT(a!$E$8/12,2*$U1956*a!$E$9,$F1956-a!$E$4-$J1956,0,1)</f>
        <v>#N/A</v>
      </c>
      <c r="P1956" s="123" t="e">
        <f t="shared" si="319"/>
        <v>#N/A</v>
      </c>
      <c r="Q1956" s="123" t="e">
        <f t="shared" si="320"/>
        <v>#N/A</v>
      </c>
      <c r="R1956" s="114" t="e">
        <f>IF($M1956&lt;$I1956,"Error",IF(AND($K1956&gt;$J1956,$M1956&gt;$K1956),"Error",IF(AND($K1956&lt;$J1956,$M1956&gt;$J1956),"Error",-1*PMT(a!$E$8/12,2*$U1956*a!$E$9,$F1956-$M1956-a!$E$4,0,1))))</f>
        <v>#N/A</v>
      </c>
      <c r="S1956" s="32">
        <f t="shared" si="321"/>
        <v>1</v>
      </c>
      <c r="T1956" s="33" t="e">
        <f t="shared" si="322"/>
        <v>#N/A</v>
      </c>
      <c r="U1956" s="33" t="e">
        <f t="shared" si="327"/>
        <v>#N/A</v>
      </c>
      <c r="V1956" s="33" t="e">
        <f t="shared" si="323"/>
        <v>#N/A</v>
      </c>
      <c r="W1956" s="124">
        <f t="shared" si="324"/>
        <v>0</v>
      </c>
    </row>
    <row r="1957" spans="9:23" x14ac:dyDescent="0.25">
      <c r="I1957" s="31">
        <v>0</v>
      </c>
      <c r="J1957" s="121">
        <f t="shared" si="328"/>
        <v>0</v>
      </c>
      <c r="K1957" s="122" t="e">
        <f>MAX(0,($F1957-0+PV(a!$E$8/12,2*$U1957*a!$E$9,$W1957,0,1)))</f>
        <v>#N/A</v>
      </c>
      <c r="L1957" s="122" t="e">
        <f t="shared" si="325"/>
        <v>#N/A</v>
      </c>
      <c r="M1957" s="114" t="e">
        <f t="shared" si="326"/>
        <v>#N/A</v>
      </c>
      <c r="N1957" s="122" t="e">
        <f>-1*PMT(a!$E$8/12,2*$U1957*a!$E$9,$F1957-a!$E$4-$I1957,0,1)</f>
        <v>#N/A</v>
      </c>
      <c r="O1957" s="123" t="e">
        <f>-1*PMT(a!$E$8/12,2*$U1957*a!$E$9,$F1957-a!$E$4-$J1957,0,1)</f>
        <v>#N/A</v>
      </c>
      <c r="P1957" s="123" t="e">
        <f t="shared" si="319"/>
        <v>#N/A</v>
      </c>
      <c r="Q1957" s="123" t="e">
        <f t="shared" si="320"/>
        <v>#N/A</v>
      </c>
      <c r="R1957" s="114" t="e">
        <f>IF($M1957&lt;$I1957,"Error",IF(AND($K1957&gt;$J1957,$M1957&gt;$K1957),"Error",IF(AND($K1957&lt;$J1957,$M1957&gt;$J1957),"Error",-1*PMT(a!$E$8/12,2*$U1957*a!$E$9,$F1957-$M1957-a!$E$4,0,1))))</f>
        <v>#N/A</v>
      </c>
      <c r="S1957" s="32">
        <f t="shared" si="321"/>
        <v>1</v>
      </c>
      <c r="T1957" s="33" t="e">
        <f t="shared" si="322"/>
        <v>#N/A</v>
      </c>
      <c r="U1957" s="33" t="e">
        <f t="shared" si="327"/>
        <v>#N/A</v>
      </c>
      <c r="V1957" s="33" t="e">
        <f t="shared" si="323"/>
        <v>#N/A</v>
      </c>
      <c r="W1957" s="124">
        <f t="shared" si="324"/>
        <v>0</v>
      </c>
    </row>
    <row r="1958" spans="9:23" x14ac:dyDescent="0.25">
      <c r="I1958" s="31">
        <v>0</v>
      </c>
      <c r="J1958" s="121">
        <f t="shared" si="328"/>
        <v>0</v>
      </c>
      <c r="K1958" s="122" t="e">
        <f>MAX(0,($F1958-0+PV(a!$E$8/12,2*$U1958*a!$E$9,$W1958,0,1)))</f>
        <v>#N/A</v>
      </c>
      <c r="L1958" s="122" t="e">
        <f t="shared" si="325"/>
        <v>#N/A</v>
      </c>
      <c r="M1958" s="114" t="e">
        <f t="shared" si="326"/>
        <v>#N/A</v>
      </c>
      <c r="N1958" s="122" t="e">
        <f>-1*PMT(a!$E$8/12,2*$U1958*a!$E$9,$F1958-a!$E$4-$I1958,0,1)</f>
        <v>#N/A</v>
      </c>
      <c r="O1958" s="123" t="e">
        <f>-1*PMT(a!$E$8/12,2*$U1958*a!$E$9,$F1958-a!$E$4-$J1958,0,1)</f>
        <v>#N/A</v>
      </c>
      <c r="P1958" s="123" t="e">
        <f t="shared" si="319"/>
        <v>#N/A</v>
      </c>
      <c r="Q1958" s="123" t="e">
        <f t="shared" si="320"/>
        <v>#N/A</v>
      </c>
      <c r="R1958" s="114" t="e">
        <f>IF($M1958&lt;$I1958,"Error",IF(AND($K1958&gt;$J1958,$M1958&gt;$K1958),"Error",IF(AND($K1958&lt;$J1958,$M1958&gt;$J1958),"Error",-1*PMT(a!$E$8/12,2*$U1958*a!$E$9,$F1958-$M1958-a!$E$4,0,1))))</f>
        <v>#N/A</v>
      </c>
      <c r="S1958" s="32">
        <f t="shared" si="321"/>
        <v>1</v>
      </c>
      <c r="T1958" s="33" t="e">
        <f t="shared" si="322"/>
        <v>#N/A</v>
      </c>
      <c r="U1958" s="33" t="e">
        <f t="shared" si="327"/>
        <v>#N/A</v>
      </c>
      <c r="V1958" s="33" t="e">
        <f t="shared" si="323"/>
        <v>#N/A</v>
      </c>
      <c r="W1958" s="124">
        <f t="shared" si="324"/>
        <v>0</v>
      </c>
    </row>
    <row r="1959" spans="9:23" x14ac:dyDescent="0.25">
      <c r="I1959" s="31">
        <v>0</v>
      </c>
      <c r="J1959" s="121">
        <f t="shared" si="328"/>
        <v>0</v>
      </c>
      <c r="K1959" s="122" t="e">
        <f>MAX(0,($F1959-0+PV(a!$E$8/12,2*$U1959*a!$E$9,$W1959,0,1)))</f>
        <v>#N/A</v>
      </c>
      <c r="L1959" s="122" t="e">
        <f t="shared" si="325"/>
        <v>#N/A</v>
      </c>
      <c r="M1959" s="114" t="e">
        <f t="shared" si="326"/>
        <v>#N/A</v>
      </c>
      <c r="N1959" s="122" t="e">
        <f>-1*PMT(a!$E$8/12,2*$U1959*a!$E$9,$F1959-a!$E$4-$I1959,0,1)</f>
        <v>#N/A</v>
      </c>
      <c r="O1959" s="123" t="e">
        <f>-1*PMT(a!$E$8/12,2*$U1959*a!$E$9,$F1959-a!$E$4-$J1959,0,1)</f>
        <v>#N/A</v>
      </c>
      <c r="P1959" s="123" t="e">
        <f t="shared" si="319"/>
        <v>#N/A</v>
      </c>
      <c r="Q1959" s="123" t="e">
        <f t="shared" si="320"/>
        <v>#N/A</v>
      </c>
      <c r="R1959" s="114" t="e">
        <f>IF($M1959&lt;$I1959,"Error",IF(AND($K1959&gt;$J1959,$M1959&gt;$K1959),"Error",IF(AND($K1959&lt;$J1959,$M1959&gt;$J1959),"Error",-1*PMT(a!$E$8/12,2*$U1959*a!$E$9,$F1959-$M1959-a!$E$4,0,1))))</f>
        <v>#N/A</v>
      </c>
      <c r="S1959" s="32">
        <f t="shared" si="321"/>
        <v>1</v>
      </c>
      <c r="T1959" s="33" t="e">
        <f t="shared" si="322"/>
        <v>#N/A</v>
      </c>
      <c r="U1959" s="33" t="e">
        <f t="shared" si="327"/>
        <v>#N/A</v>
      </c>
      <c r="V1959" s="33" t="e">
        <f t="shared" si="323"/>
        <v>#N/A</v>
      </c>
      <c r="W1959" s="124">
        <f t="shared" si="324"/>
        <v>0</v>
      </c>
    </row>
    <row r="1960" spans="9:23" x14ac:dyDescent="0.25">
      <c r="I1960" s="31">
        <v>0</v>
      </c>
      <c r="J1960" s="121">
        <f t="shared" si="328"/>
        <v>0</v>
      </c>
      <c r="K1960" s="122" t="e">
        <f>MAX(0,($F1960-0+PV(a!$E$8/12,2*$U1960*a!$E$9,$W1960,0,1)))</f>
        <v>#N/A</v>
      </c>
      <c r="L1960" s="122" t="e">
        <f t="shared" si="325"/>
        <v>#N/A</v>
      </c>
      <c r="M1960" s="114" t="e">
        <f t="shared" si="326"/>
        <v>#N/A</v>
      </c>
      <c r="N1960" s="122" t="e">
        <f>-1*PMT(a!$E$8/12,2*$U1960*a!$E$9,$F1960-a!$E$4-$I1960,0,1)</f>
        <v>#N/A</v>
      </c>
      <c r="O1960" s="123" t="e">
        <f>-1*PMT(a!$E$8/12,2*$U1960*a!$E$9,$F1960-a!$E$4-$J1960,0,1)</f>
        <v>#N/A</v>
      </c>
      <c r="P1960" s="123" t="e">
        <f t="shared" si="319"/>
        <v>#N/A</v>
      </c>
      <c r="Q1960" s="123" t="e">
        <f t="shared" si="320"/>
        <v>#N/A</v>
      </c>
      <c r="R1960" s="114" t="e">
        <f>IF($M1960&lt;$I1960,"Error",IF(AND($K1960&gt;$J1960,$M1960&gt;$K1960),"Error",IF(AND($K1960&lt;$J1960,$M1960&gt;$J1960),"Error",-1*PMT(a!$E$8/12,2*$U1960*a!$E$9,$F1960-$M1960-a!$E$4,0,1))))</f>
        <v>#N/A</v>
      </c>
      <c r="S1960" s="32">
        <f t="shared" si="321"/>
        <v>1</v>
      </c>
      <c r="T1960" s="33" t="e">
        <f t="shared" si="322"/>
        <v>#N/A</v>
      </c>
      <c r="U1960" s="33" t="e">
        <f t="shared" si="327"/>
        <v>#N/A</v>
      </c>
      <c r="V1960" s="33" t="e">
        <f t="shared" si="323"/>
        <v>#N/A</v>
      </c>
      <c r="W1960" s="124">
        <f t="shared" si="324"/>
        <v>0</v>
      </c>
    </row>
    <row r="1961" spans="9:23" x14ac:dyDescent="0.25">
      <c r="I1961" s="31">
        <v>0</v>
      </c>
      <c r="J1961" s="121">
        <f t="shared" si="328"/>
        <v>0</v>
      </c>
      <c r="K1961" s="122" t="e">
        <f>MAX(0,($F1961-0+PV(a!$E$8/12,2*$U1961*a!$E$9,$W1961,0,1)))</f>
        <v>#N/A</v>
      </c>
      <c r="L1961" s="122" t="e">
        <f t="shared" si="325"/>
        <v>#N/A</v>
      </c>
      <c r="M1961" s="114" t="e">
        <f t="shared" si="326"/>
        <v>#N/A</v>
      </c>
      <c r="N1961" s="122" t="e">
        <f>-1*PMT(a!$E$8/12,2*$U1961*a!$E$9,$F1961-a!$E$4-$I1961,0,1)</f>
        <v>#N/A</v>
      </c>
      <c r="O1961" s="123" t="e">
        <f>-1*PMT(a!$E$8/12,2*$U1961*a!$E$9,$F1961-a!$E$4-$J1961,0,1)</f>
        <v>#N/A</v>
      </c>
      <c r="P1961" s="123" t="e">
        <f t="shared" si="319"/>
        <v>#N/A</v>
      </c>
      <c r="Q1961" s="123" t="e">
        <f t="shared" si="320"/>
        <v>#N/A</v>
      </c>
      <c r="R1961" s="114" t="e">
        <f>IF($M1961&lt;$I1961,"Error",IF(AND($K1961&gt;$J1961,$M1961&gt;$K1961),"Error",IF(AND($K1961&lt;$J1961,$M1961&gt;$J1961),"Error",-1*PMT(a!$E$8/12,2*$U1961*a!$E$9,$F1961-$M1961-a!$E$4,0,1))))</f>
        <v>#N/A</v>
      </c>
      <c r="S1961" s="32">
        <f t="shared" si="321"/>
        <v>1</v>
      </c>
      <c r="T1961" s="33" t="e">
        <f t="shared" si="322"/>
        <v>#N/A</v>
      </c>
      <c r="U1961" s="33" t="e">
        <f t="shared" si="327"/>
        <v>#N/A</v>
      </c>
      <c r="V1961" s="33" t="e">
        <f t="shared" si="323"/>
        <v>#N/A</v>
      </c>
      <c r="W1961" s="124">
        <f t="shared" si="324"/>
        <v>0</v>
      </c>
    </row>
    <row r="1962" spans="9:23" x14ac:dyDescent="0.25">
      <c r="I1962" s="31">
        <v>0</v>
      </c>
      <c r="J1962" s="121">
        <f t="shared" si="328"/>
        <v>0</v>
      </c>
      <c r="K1962" s="122" t="e">
        <f>MAX(0,($F1962-0+PV(a!$E$8/12,2*$U1962*a!$E$9,$W1962,0,1)))</f>
        <v>#N/A</v>
      </c>
      <c r="L1962" s="122" t="e">
        <f t="shared" si="325"/>
        <v>#N/A</v>
      </c>
      <c r="M1962" s="114" t="e">
        <f t="shared" si="326"/>
        <v>#N/A</v>
      </c>
      <c r="N1962" s="122" t="e">
        <f>-1*PMT(a!$E$8/12,2*$U1962*a!$E$9,$F1962-a!$E$4-$I1962,0,1)</f>
        <v>#N/A</v>
      </c>
      <c r="O1962" s="123" t="e">
        <f>-1*PMT(a!$E$8/12,2*$U1962*a!$E$9,$F1962-a!$E$4-$J1962,0,1)</f>
        <v>#N/A</v>
      </c>
      <c r="P1962" s="123" t="e">
        <f t="shared" si="319"/>
        <v>#N/A</v>
      </c>
      <c r="Q1962" s="123" t="e">
        <f t="shared" si="320"/>
        <v>#N/A</v>
      </c>
      <c r="R1962" s="114" t="e">
        <f>IF($M1962&lt;$I1962,"Error",IF(AND($K1962&gt;$J1962,$M1962&gt;$K1962),"Error",IF(AND($K1962&lt;$J1962,$M1962&gt;$J1962),"Error",-1*PMT(a!$E$8/12,2*$U1962*a!$E$9,$F1962-$M1962-a!$E$4,0,1))))</f>
        <v>#N/A</v>
      </c>
      <c r="S1962" s="32">
        <f t="shared" si="321"/>
        <v>1</v>
      </c>
      <c r="T1962" s="33" t="e">
        <f t="shared" si="322"/>
        <v>#N/A</v>
      </c>
      <c r="U1962" s="33" t="e">
        <f t="shared" si="327"/>
        <v>#N/A</v>
      </c>
      <c r="V1962" s="33" t="e">
        <f t="shared" si="323"/>
        <v>#N/A</v>
      </c>
      <c r="W1962" s="124">
        <f t="shared" si="324"/>
        <v>0</v>
      </c>
    </row>
    <row r="1963" spans="9:23" x14ac:dyDescent="0.25">
      <c r="I1963" s="31">
        <v>0</v>
      </c>
      <c r="J1963" s="121">
        <f t="shared" si="328"/>
        <v>0</v>
      </c>
      <c r="K1963" s="122" t="e">
        <f>MAX(0,($F1963-0+PV(a!$E$8/12,2*$U1963*a!$E$9,$W1963,0,1)))</f>
        <v>#N/A</v>
      </c>
      <c r="L1963" s="122" t="e">
        <f t="shared" si="325"/>
        <v>#N/A</v>
      </c>
      <c r="M1963" s="114" t="e">
        <f t="shared" si="326"/>
        <v>#N/A</v>
      </c>
      <c r="N1963" s="122" t="e">
        <f>-1*PMT(a!$E$8/12,2*$U1963*a!$E$9,$F1963-a!$E$4-$I1963,0,1)</f>
        <v>#N/A</v>
      </c>
      <c r="O1963" s="123" t="e">
        <f>-1*PMT(a!$E$8/12,2*$U1963*a!$E$9,$F1963-a!$E$4-$J1963,0,1)</f>
        <v>#N/A</v>
      </c>
      <c r="P1963" s="123" t="e">
        <f t="shared" si="319"/>
        <v>#N/A</v>
      </c>
      <c r="Q1963" s="123" t="e">
        <f t="shared" si="320"/>
        <v>#N/A</v>
      </c>
      <c r="R1963" s="114" t="e">
        <f>IF($M1963&lt;$I1963,"Error",IF(AND($K1963&gt;$J1963,$M1963&gt;$K1963),"Error",IF(AND($K1963&lt;$J1963,$M1963&gt;$J1963),"Error",-1*PMT(a!$E$8/12,2*$U1963*a!$E$9,$F1963-$M1963-a!$E$4,0,1))))</f>
        <v>#N/A</v>
      </c>
      <c r="S1963" s="32">
        <f t="shared" si="321"/>
        <v>1</v>
      </c>
      <c r="T1963" s="33" t="e">
        <f t="shared" si="322"/>
        <v>#N/A</v>
      </c>
      <c r="U1963" s="33" t="e">
        <f t="shared" si="327"/>
        <v>#N/A</v>
      </c>
      <c r="V1963" s="33" t="e">
        <f t="shared" si="323"/>
        <v>#N/A</v>
      </c>
      <c r="W1963" s="124">
        <f t="shared" si="324"/>
        <v>0</v>
      </c>
    </row>
    <row r="1964" spans="9:23" x14ac:dyDescent="0.25">
      <c r="I1964" s="31">
        <v>0</v>
      </c>
      <c r="J1964" s="121">
        <f t="shared" si="328"/>
        <v>0</v>
      </c>
      <c r="K1964" s="122" t="e">
        <f>MAX(0,($F1964-0+PV(a!$E$8/12,2*$U1964*a!$E$9,$W1964,0,1)))</f>
        <v>#N/A</v>
      </c>
      <c r="L1964" s="122" t="e">
        <f t="shared" si="325"/>
        <v>#N/A</v>
      </c>
      <c r="M1964" s="114" t="e">
        <f t="shared" si="326"/>
        <v>#N/A</v>
      </c>
      <c r="N1964" s="122" t="e">
        <f>-1*PMT(a!$E$8/12,2*$U1964*a!$E$9,$F1964-a!$E$4-$I1964,0,1)</f>
        <v>#N/A</v>
      </c>
      <c r="O1964" s="123" t="e">
        <f>-1*PMT(a!$E$8/12,2*$U1964*a!$E$9,$F1964-a!$E$4-$J1964,0,1)</f>
        <v>#N/A</v>
      </c>
      <c r="P1964" s="123" t="e">
        <f t="shared" si="319"/>
        <v>#N/A</v>
      </c>
      <c r="Q1964" s="123" t="e">
        <f t="shared" si="320"/>
        <v>#N/A</v>
      </c>
      <c r="R1964" s="114" t="e">
        <f>IF($M1964&lt;$I1964,"Error",IF(AND($K1964&gt;$J1964,$M1964&gt;$K1964),"Error",IF(AND($K1964&lt;$J1964,$M1964&gt;$J1964),"Error",-1*PMT(a!$E$8/12,2*$U1964*a!$E$9,$F1964-$M1964-a!$E$4,0,1))))</f>
        <v>#N/A</v>
      </c>
      <c r="S1964" s="32">
        <f t="shared" si="321"/>
        <v>1</v>
      </c>
      <c r="T1964" s="33" t="e">
        <f t="shared" si="322"/>
        <v>#N/A</v>
      </c>
      <c r="U1964" s="33" t="e">
        <f t="shared" si="327"/>
        <v>#N/A</v>
      </c>
      <c r="V1964" s="33" t="e">
        <f t="shared" si="323"/>
        <v>#N/A</v>
      </c>
      <c r="W1964" s="124">
        <f t="shared" si="324"/>
        <v>0</v>
      </c>
    </row>
    <row r="1965" spans="9:23" x14ac:dyDescent="0.25">
      <c r="I1965" s="31">
        <v>0</v>
      </c>
      <c r="J1965" s="121">
        <f t="shared" si="328"/>
        <v>0</v>
      </c>
      <c r="K1965" s="122" t="e">
        <f>MAX(0,($F1965-0+PV(a!$E$8/12,2*$U1965*a!$E$9,$W1965,0,1)))</f>
        <v>#N/A</v>
      </c>
      <c r="L1965" s="122" t="e">
        <f t="shared" si="325"/>
        <v>#N/A</v>
      </c>
      <c r="M1965" s="114" t="e">
        <f t="shared" si="326"/>
        <v>#N/A</v>
      </c>
      <c r="N1965" s="122" t="e">
        <f>-1*PMT(a!$E$8/12,2*$U1965*a!$E$9,$F1965-a!$E$4-$I1965,0,1)</f>
        <v>#N/A</v>
      </c>
      <c r="O1965" s="123" t="e">
        <f>-1*PMT(a!$E$8/12,2*$U1965*a!$E$9,$F1965-a!$E$4-$J1965,0,1)</f>
        <v>#N/A</v>
      </c>
      <c r="P1965" s="123" t="e">
        <f t="shared" si="319"/>
        <v>#N/A</v>
      </c>
      <c r="Q1965" s="123" t="e">
        <f t="shared" si="320"/>
        <v>#N/A</v>
      </c>
      <c r="R1965" s="114" t="e">
        <f>IF($M1965&lt;$I1965,"Error",IF(AND($K1965&gt;$J1965,$M1965&gt;$K1965),"Error",IF(AND($K1965&lt;$J1965,$M1965&gt;$J1965),"Error",-1*PMT(a!$E$8/12,2*$U1965*a!$E$9,$F1965-$M1965-a!$E$4,0,1))))</f>
        <v>#N/A</v>
      </c>
      <c r="S1965" s="32">
        <f t="shared" si="321"/>
        <v>1</v>
      </c>
      <c r="T1965" s="33" t="e">
        <f t="shared" si="322"/>
        <v>#N/A</v>
      </c>
      <c r="U1965" s="33" t="e">
        <f t="shared" si="327"/>
        <v>#N/A</v>
      </c>
      <c r="V1965" s="33" t="e">
        <f t="shared" si="323"/>
        <v>#N/A</v>
      </c>
      <c r="W1965" s="124">
        <f t="shared" si="324"/>
        <v>0</v>
      </c>
    </row>
    <row r="1966" spans="9:23" x14ac:dyDescent="0.25">
      <c r="I1966" s="31">
        <v>0</v>
      </c>
      <c r="J1966" s="121">
        <f t="shared" si="328"/>
        <v>0</v>
      </c>
      <c r="K1966" s="122" t="e">
        <f>MAX(0,($F1966-0+PV(a!$E$8/12,2*$U1966*a!$E$9,$W1966,0,1)))</f>
        <v>#N/A</v>
      </c>
      <c r="L1966" s="122" t="e">
        <f t="shared" si="325"/>
        <v>#N/A</v>
      </c>
      <c r="M1966" s="114" t="e">
        <f t="shared" si="326"/>
        <v>#N/A</v>
      </c>
      <c r="N1966" s="122" t="e">
        <f>-1*PMT(a!$E$8/12,2*$U1966*a!$E$9,$F1966-a!$E$4-$I1966,0,1)</f>
        <v>#N/A</v>
      </c>
      <c r="O1966" s="123" t="e">
        <f>-1*PMT(a!$E$8/12,2*$U1966*a!$E$9,$F1966-a!$E$4-$J1966,0,1)</f>
        <v>#N/A</v>
      </c>
      <c r="P1966" s="123" t="e">
        <f t="shared" si="319"/>
        <v>#N/A</v>
      </c>
      <c r="Q1966" s="123" t="e">
        <f t="shared" si="320"/>
        <v>#N/A</v>
      </c>
      <c r="R1966" s="114" t="e">
        <f>IF($M1966&lt;$I1966,"Error",IF(AND($K1966&gt;$J1966,$M1966&gt;$K1966),"Error",IF(AND($K1966&lt;$J1966,$M1966&gt;$J1966),"Error",-1*PMT(a!$E$8/12,2*$U1966*a!$E$9,$F1966-$M1966-a!$E$4,0,1))))</f>
        <v>#N/A</v>
      </c>
      <c r="S1966" s="32">
        <f t="shared" si="321"/>
        <v>1</v>
      </c>
      <c r="T1966" s="33" t="e">
        <f t="shared" si="322"/>
        <v>#N/A</v>
      </c>
      <c r="U1966" s="33" t="e">
        <f t="shared" si="327"/>
        <v>#N/A</v>
      </c>
      <c r="V1966" s="33" t="e">
        <f t="shared" si="323"/>
        <v>#N/A</v>
      </c>
      <c r="W1966" s="124">
        <f t="shared" si="324"/>
        <v>0</v>
      </c>
    </row>
    <row r="1967" spans="9:23" x14ac:dyDescent="0.25">
      <c r="I1967" s="31">
        <v>0</v>
      </c>
      <c r="J1967" s="121">
        <f t="shared" si="328"/>
        <v>0</v>
      </c>
      <c r="K1967" s="122" t="e">
        <f>MAX(0,($F1967-0+PV(a!$E$8/12,2*$U1967*a!$E$9,$W1967,0,1)))</f>
        <v>#N/A</v>
      </c>
      <c r="L1967" s="122" t="e">
        <f t="shared" si="325"/>
        <v>#N/A</v>
      </c>
      <c r="M1967" s="114" t="e">
        <f t="shared" si="326"/>
        <v>#N/A</v>
      </c>
      <c r="N1967" s="122" t="e">
        <f>-1*PMT(a!$E$8/12,2*$U1967*a!$E$9,$F1967-a!$E$4-$I1967,0,1)</f>
        <v>#N/A</v>
      </c>
      <c r="O1967" s="123" t="e">
        <f>-1*PMT(a!$E$8/12,2*$U1967*a!$E$9,$F1967-a!$E$4-$J1967,0,1)</f>
        <v>#N/A</v>
      </c>
      <c r="P1967" s="123" t="e">
        <f t="shared" si="319"/>
        <v>#N/A</v>
      </c>
      <c r="Q1967" s="123" t="e">
        <f t="shared" si="320"/>
        <v>#N/A</v>
      </c>
      <c r="R1967" s="114" t="e">
        <f>IF($M1967&lt;$I1967,"Error",IF(AND($K1967&gt;$J1967,$M1967&gt;$K1967),"Error",IF(AND($K1967&lt;$J1967,$M1967&gt;$J1967),"Error",-1*PMT(a!$E$8/12,2*$U1967*a!$E$9,$F1967-$M1967-a!$E$4,0,1))))</f>
        <v>#N/A</v>
      </c>
      <c r="S1967" s="32">
        <f t="shared" si="321"/>
        <v>1</v>
      </c>
      <c r="T1967" s="33" t="e">
        <f t="shared" si="322"/>
        <v>#N/A</v>
      </c>
      <c r="U1967" s="33" t="e">
        <f t="shared" si="327"/>
        <v>#N/A</v>
      </c>
      <c r="V1967" s="33" t="e">
        <f t="shared" si="323"/>
        <v>#N/A</v>
      </c>
      <c r="W1967" s="124">
        <f t="shared" si="324"/>
        <v>0</v>
      </c>
    </row>
    <row r="1968" spans="9:23" x14ac:dyDescent="0.25">
      <c r="I1968" s="31">
        <v>0</v>
      </c>
      <c r="J1968" s="121">
        <f t="shared" si="328"/>
        <v>0</v>
      </c>
      <c r="K1968" s="122" t="e">
        <f>MAX(0,($F1968-0+PV(a!$E$8/12,2*$U1968*a!$E$9,$W1968,0,1)))</f>
        <v>#N/A</v>
      </c>
      <c r="L1968" s="122" t="e">
        <f t="shared" si="325"/>
        <v>#N/A</v>
      </c>
      <c r="M1968" s="114" t="e">
        <f t="shared" si="326"/>
        <v>#N/A</v>
      </c>
      <c r="N1968" s="122" t="e">
        <f>-1*PMT(a!$E$8/12,2*$U1968*a!$E$9,$F1968-a!$E$4-$I1968,0,1)</f>
        <v>#N/A</v>
      </c>
      <c r="O1968" s="123" t="e">
        <f>-1*PMT(a!$E$8/12,2*$U1968*a!$E$9,$F1968-a!$E$4-$J1968,0,1)</f>
        <v>#N/A</v>
      </c>
      <c r="P1968" s="123" t="e">
        <f t="shared" si="319"/>
        <v>#N/A</v>
      </c>
      <c r="Q1968" s="123" t="e">
        <f t="shared" si="320"/>
        <v>#N/A</v>
      </c>
      <c r="R1968" s="114" t="e">
        <f>IF($M1968&lt;$I1968,"Error",IF(AND($K1968&gt;$J1968,$M1968&gt;$K1968),"Error",IF(AND($K1968&lt;$J1968,$M1968&gt;$J1968),"Error",-1*PMT(a!$E$8/12,2*$U1968*a!$E$9,$F1968-$M1968-a!$E$4,0,1))))</f>
        <v>#N/A</v>
      </c>
      <c r="S1968" s="32">
        <f t="shared" si="321"/>
        <v>1</v>
      </c>
      <c r="T1968" s="33" t="e">
        <f t="shared" si="322"/>
        <v>#N/A</v>
      </c>
      <c r="U1968" s="33" t="e">
        <f t="shared" si="327"/>
        <v>#N/A</v>
      </c>
      <c r="V1968" s="33" t="e">
        <f t="shared" si="323"/>
        <v>#N/A</v>
      </c>
      <c r="W1968" s="124">
        <f t="shared" si="324"/>
        <v>0</v>
      </c>
    </row>
    <row r="1969" spans="9:23" x14ac:dyDescent="0.25">
      <c r="I1969" s="31">
        <v>0</v>
      </c>
      <c r="J1969" s="121">
        <f t="shared" si="328"/>
        <v>0</v>
      </c>
      <c r="K1969" s="122" t="e">
        <f>MAX(0,($F1969-0+PV(a!$E$8/12,2*$U1969*a!$E$9,$W1969,0,1)))</f>
        <v>#N/A</v>
      </c>
      <c r="L1969" s="122" t="e">
        <f t="shared" si="325"/>
        <v>#N/A</v>
      </c>
      <c r="M1969" s="114" t="e">
        <f t="shared" si="326"/>
        <v>#N/A</v>
      </c>
      <c r="N1969" s="122" t="e">
        <f>-1*PMT(a!$E$8/12,2*$U1969*a!$E$9,$F1969-a!$E$4-$I1969,0,1)</f>
        <v>#N/A</v>
      </c>
      <c r="O1969" s="123" t="e">
        <f>-1*PMT(a!$E$8/12,2*$U1969*a!$E$9,$F1969-a!$E$4-$J1969,0,1)</f>
        <v>#N/A</v>
      </c>
      <c r="P1969" s="123" t="e">
        <f t="shared" si="319"/>
        <v>#N/A</v>
      </c>
      <c r="Q1969" s="123" t="e">
        <f t="shared" si="320"/>
        <v>#N/A</v>
      </c>
      <c r="R1969" s="114" t="e">
        <f>IF($M1969&lt;$I1969,"Error",IF(AND($K1969&gt;$J1969,$M1969&gt;$K1969),"Error",IF(AND($K1969&lt;$J1969,$M1969&gt;$J1969),"Error",-1*PMT(a!$E$8/12,2*$U1969*a!$E$9,$F1969-$M1969-a!$E$4,0,1))))</f>
        <v>#N/A</v>
      </c>
      <c r="S1969" s="32">
        <f t="shared" si="321"/>
        <v>1</v>
      </c>
      <c r="T1969" s="33" t="e">
        <f t="shared" si="322"/>
        <v>#N/A</v>
      </c>
      <c r="U1969" s="33" t="e">
        <f t="shared" si="327"/>
        <v>#N/A</v>
      </c>
      <c r="V1969" s="33" t="e">
        <f t="shared" si="323"/>
        <v>#N/A</v>
      </c>
      <c r="W1969" s="124">
        <f t="shared" si="324"/>
        <v>0</v>
      </c>
    </row>
    <row r="1970" spans="9:23" x14ac:dyDescent="0.25">
      <c r="I1970" s="31">
        <v>0</v>
      </c>
      <c r="J1970" s="121">
        <f t="shared" si="328"/>
        <v>0</v>
      </c>
      <c r="K1970" s="122" t="e">
        <f>MAX(0,($F1970-0+PV(a!$E$8/12,2*$U1970*a!$E$9,$W1970,0,1)))</f>
        <v>#N/A</v>
      </c>
      <c r="L1970" s="122" t="e">
        <f t="shared" si="325"/>
        <v>#N/A</v>
      </c>
      <c r="M1970" s="114" t="e">
        <f t="shared" si="326"/>
        <v>#N/A</v>
      </c>
      <c r="N1970" s="122" t="e">
        <f>-1*PMT(a!$E$8/12,2*$U1970*a!$E$9,$F1970-a!$E$4-$I1970,0,1)</f>
        <v>#N/A</v>
      </c>
      <c r="O1970" s="123" t="e">
        <f>-1*PMT(a!$E$8/12,2*$U1970*a!$E$9,$F1970-a!$E$4-$J1970,0,1)</f>
        <v>#N/A</v>
      </c>
      <c r="P1970" s="123" t="e">
        <f t="shared" si="319"/>
        <v>#N/A</v>
      </c>
      <c r="Q1970" s="123" t="e">
        <f t="shared" si="320"/>
        <v>#N/A</v>
      </c>
      <c r="R1970" s="114" t="e">
        <f>IF($M1970&lt;$I1970,"Error",IF(AND($K1970&gt;$J1970,$M1970&gt;$K1970),"Error",IF(AND($K1970&lt;$J1970,$M1970&gt;$J1970),"Error",-1*PMT(a!$E$8/12,2*$U1970*a!$E$9,$F1970-$M1970-a!$E$4,0,1))))</f>
        <v>#N/A</v>
      </c>
      <c r="S1970" s="32">
        <f t="shared" si="321"/>
        <v>1</v>
      </c>
      <c r="T1970" s="33" t="e">
        <f t="shared" si="322"/>
        <v>#N/A</v>
      </c>
      <c r="U1970" s="33" t="e">
        <f t="shared" si="327"/>
        <v>#N/A</v>
      </c>
      <c r="V1970" s="33" t="e">
        <f t="shared" si="323"/>
        <v>#N/A</v>
      </c>
      <c r="W1970" s="124">
        <f t="shared" si="324"/>
        <v>0</v>
      </c>
    </row>
    <row r="1971" spans="9:23" x14ac:dyDescent="0.25">
      <c r="I1971" s="31">
        <v>0</v>
      </c>
      <c r="J1971" s="121">
        <f t="shared" si="328"/>
        <v>0</v>
      </c>
      <c r="K1971" s="122" t="e">
        <f>MAX(0,($F1971-0+PV(a!$E$8/12,2*$U1971*a!$E$9,$W1971,0,1)))</f>
        <v>#N/A</v>
      </c>
      <c r="L1971" s="122" t="e">
        <f t="shared" si="325"/>
        <v>#N/A</v>
      </c>
      <c r="M1971" s="114" t="e">
        <f t="shared" si="326"/>
        <v>#N/A</v>
      </c>
      <c r="N1971" s="122" t="e">
        <f>-1*PMT(a!$E$8/12,2*$U1971*a!$E$9,$F1971-a!$E$4-$I1971,0,1)</f>
        <v>#N/A</v>
      </c>
      <c r="O1971" s="123" t="e">
        <f>-1*PMT(a!$E$8/12,2*$U1971*a!$E$9,$F1971-a!$E$4-$J1971,0,1)</f>
        <v>#N/A</v>
      </c>
      <c r="P1971" s="123" t="e">
        <f t="shared" si="319"/>
        <v>#N/A</v>
      </c>
      <c r="Q1971" s="123" t="e">
        <f t="shared" si="320"/>
        <v>#N/A</v>
      </c>
      <c r="R1971" s="114" t="e">
        <f>IF($M1971&lt;$I1971,"Error",IF(AND($K1971&gt;$J1971,$M1971&gt;$K1971),"Error",IF(AND($K1971&lt;$J1971,$M1971&gt;$J1971),"Error",-1*PMT(a!$E$8/12,2*$U1971*a!$E$9,$F1971-$M1971-a!$E$4,0,1))))</f>
        <v>#N/A</v>
      </c>
      <c r="S1971" s="32">
        <f t="shared" si="321"/>
        <v>1</v>
      </c>
      <c r="T1971" s="33" t="e">
        <f t="shared" si="322"/>
        <v>#N/A</v>
      </c>
      <c r="U1971" s="33" t="e">
        <f t="shared" si="327"/>
        <v>#N/A</v>
      </c>
      <c r="V1971" s="33" t="e">
        <f t="shared" si="323"/>
        <v>#N/A</v>
      </c>
      <c r="W1971" s="124">
        <f t="shared" si="324"/>
        <v>0</v>
      </c>
    </row>
    <row r="1972" spans="9:23" x14ac:dyDescent="0.25">
      <c r="I1972" s="31">
        <v>0</v>
      </c>
      <c r="J1972" s="121">
        <f t="shared" si="328"/>
        <v>0</v>
      </c>
      <c r="K1972" s="122" t="e">
        <f>MAX(0,($F1972-0+PV(a!$E$8/12,2*$U1972*a!$E$9,$W1972,0,1)))</f>
        <v>#N/A</v>
      </c>
      <c r="L1972" s="122" t="e">
        <f t="shared" si="325"/>
        <v>#N/A</v>
      </c>
      <c r="M1972" s="114" t="e">
        <f t="shared" si="326"/>
        <v>#N/A</v>
      </c>
      <c r="N1972" s="122" t="e">
        <f>-1*PMT(a!$E$8/12,2*$U1972*a!$E$9,$F1972-a!$E$4-$I1972,0,1)</f>
        <v>#N/A</v>
      </c>
      <c r="O1972" s="123" t="e">
        <f>-1*PMT(a!$E$8/12,2*$U1972*a!$E$9,$F1972-a!$E$4-$J1972,0,1)</f>
        <v>#N/A</v>
      </c>
      <c r="P1972" s="123" t="e">
        <f t="shared" si="319"/>
        <v>#N/A</v>
      </c>
      <c r="Q1972" s="123" t="e">
        <f t="shared" si="320"/>
        <v>#N/A</v>
      </c>
      <c r="R1972" s="114" t="e">
        <f>IF($M1972&lt;$I1972,"Error",IF(AND($K1972&gt;$J1972,$M1972&gt;$K1972),"Error",IF(AND($K1972&lt;$J1972,$M1972&gt;$J1972),"Error",-1*PMT(a!$E$8/12,2*$U1972*a!$E$9,$F1972-$M1972-a!$E$4,0,1))))</f>
        <v>#N/A</v>
      </c>
      <c r="S1972" s="32">
        <f t="shared" si="321"/>
        <v>1</v>
      </c>
      <c r="T1972" s="33" t="e">
        <f t="shared" si="322"/>
        <v>#N/A</v>
      </c>
      <c r="U1972" s="33" t="e">
        <f t="shared" si="327"/>
        <v>#N/A</v>
      </c>
      <c r="V1972" s="33" t="e">
        <f t="shared" si="323"/>
        <v>#N/A</v>
      </c>
      <c r="W1972" s="124">
        <f t="shared" si="324"/>
        <v>0</v>
      </c>
    </row>
    <row r="1973" spans="9:23" x14ac:dyDescent="0.25">
      <c r="I1973" s="31">
        <v>0</v>
      </c>
      <c r="J1973" s="121">
        <f t="shared" si="328"/>
        <v>0</v>
      </c>
      <c r="K1973" s="122" t="e">
        <f>MAX(0,($F1973-0+PV(a!$E$8/12,2*$U1973*a!$E$9,$W1973,0,1)))</f>
        <v>#N/A</v>
      </c>
      <c r="L1973" s="122" t="e">
        <f t="shared" si="325"/>
        <v>#N/A</v>
      </c>
      <c r="M1973" s="114" t="e">
        <f t="shared" si="326"/>
        <v>#N/A</v>
      </c>
      <c r="N1973" s="122" t="e">
        <f>-1*PMT(a!$E$8/12,2*$U1973*a!$E$9,$F1973-a!$E$4-$I1973,0,1)</f>
        <v>#N/A</v>
      </c>
      <c r="O1973" s="123" t="e">
        <f>-1*PMT(a!$E$8/12,2*$U1973*a!$E$9,$F1973-a!$E$4-$J1973,0,1)</f>
        <v>#N/A</v>
      </c>
      <c r="P1973" s="123" t="e">
        <f t="shared" si="319"/>
        <v>#N/A</v>
      </c>
      <c r="Q1973" s="123" t="e">
        <f t="shared" si="320"/>
        <v>#N/A</v>
      </c>
      <c r="R1973" s="114" t="e">
        <f>IF($M1973&lt;$I1973,"Error",IF(AND($K1973&gt;$J1973,$M1973&gt;$K1973),"Error",IF(AND($K1973&lt;$J1973,$M1973&gt;$J1973),"Error",-1*PMT(a!$E$8/12,2*$U1973*a!$E$9,$F1973-$M1973-a!$E$4,0,1))))</f>
        <v>#N/A</v>
      </c>
      <c r="S1973" s="32">
        <f t="shared" si="321"/>
        <v>1</v>
      </c>
      <c r="T1973" s="33" t="e">
        <f t="shared" si="322"/>
        <v>#N/A</v>
      </c>
      <c r="U1973" s="33" t="e">
        <f t="shared" si="327"/>
        <v>#N/A</v>
      </c>
      <c r="V1973" s="33" t="e">
        <f t="shared" si="323"/>
        <v>#N/A</v>
      </c>
      <c r="W1973" s="124">
        <f t="shared" si="324"/>
        <v>0</v>
      </c>
    </row>
    <row r="1974" spans="9:23" x14ac:dyDescent="0.25">
      <c r="I1974" s="31">
        <v>0</v>
      </c>
      <c r="J1974" s="121">
        <f t="shared" si="328"/>
        <v>0</v>
      </c>
      <c r="K1974" s="122" t="e">
        <f>MAX(0,($F1974-0+PV(a!$E$8/12,2*$U1974*a!$E$9,$W1974,0,1)))</f>
        <v>#N/A</v>
      </c>
      <c r="L1974" s="122" t="e">
        <f t="shared" si="325"/>
        <v>#N/A</v>
      </c>
      <c r="M1974" s="114" t="e">
        <f t="shared" si="326"/>
        <v>#N/A</v>
      </c>
      <c r="N1974" s="122" t="e">
        <f>-1*PMT(a!$E$8/12,2*$U1974*a!$E$9,$F1974-a!$E$4-$I1974,0,1)</f>
        <v>#N/A</v>
      </c>
      <c r="O1974" s="123" t="e">
        <f>-1*PMT(a!$E$8/12,2*$U1974*a!$E$9,$F1974-a!$E$4-$J1974,0,1)</f>
        <v>#N/A</v>
      </c>
      <c r="P1974" s="123" t="e">
        <f t="shared" si="319"/>
        <v>#N/A</v>
      </c>
      <c r="Q1974" s="123" t="e">
        <f t="shared" si="320"/>
        <v>#N/A</v>
      </c>
      <c r="R1974" s="114" t="e">
        <f>IF($M1974&lt;$I1974,"Error",IF(AND($K1974&gt;$J1974,$M1974&gt;$K1974),"Error",IF(AND($K1974&lt;$J1974,$M1974&gt;$J1974),"Error",-1*PMT(a!$E$8/12,2*$U1974*a!$E$9,$F1974-$M1974-a!$E$4,0,1))))</f>
        <v>#N/A</v>
      </c>
      <c r="S1974" s="32">
        <f t="shared" si="321"/>
        <v>1</v>
      </c>
      <c r="T1974" s="33" t="e">
        <f t="shared" si="322"/>
        <v>#N/A</v>
      </c>
      <c r="U1974" s="33" t="e">
        <f t="shared" si="327"/>
        <v>#N/A</v>
      </c>
      <c r="V1974" s="33" t="e">
        <f t="shared" si="323"/>
        <v>#N/A</v>
      </c>
      <c r="W1974" s="124">
        <f t="shared" si="324"/>
        <v>0</v>
      </c>
    </row>
    <row r="1975" spans="9:23" x14ac:dyDescent="0.25">
      <c r="I1975" s="31">
        <v>0</v>
      </c>
      <c r="J1975" s="121">
        <f t="shared" si="328"/>
        <v>0</v>
      </c>
      <c r="K1975" s="122" t="e">
        <f>MAX(0,($F1975-0+PV(a!$E$8/12,2*$U1975*a!$E$9,$W1975,0,1)))</f>
        <v>#N/A</v>
      </c>
      <c r="L1975" s="122" t="e">
        <f t="shared" si="325"/>
        <v>#N/A</v>
      </c>
      <c r="M1975" s="114" t="e">
        <f t="shared" si="326"/>
        <v>#N/A</v>
      </c>
      <c r="N1975" s="122" t="e">
        <f>-1*PMT(a!$E$8/12,2*$U1975*a!$E$9,$F1975-a!$E$4-$I1975,0,1)</f>
        <v>#N/A</v>
      </c>
      <c r="O1975" s="123" t="e">
        <f>-1*PMT(a!$E$8/12,2*$U1975*a!$E$9,$F1975-a!$E$4-$J1975,0,1)</f>
        <v>#N/A</v>
      </c>
      <c r="P1975" s="123" t="e">
        <f t="shared" ref="P1975:P2009" si="329">IF(K1975=0,N1975,W1975)</f>
        <v>#N/A</v>
      </c>
      <c r="Q1975" s="123" t="e">
        <f t="shared" ref="Q1975:Q2009" si="330">IF(K1975=L1975,P1975,R1975)</f>
        <v>#N/A</v>
      </c>
      <c r="R1975" s="114" t="e">
        <f>IF($M1975&lt;$I1975,"Error",IF(AND($K1975&gt;$J1975,$M1975&gt;$K1975),"Error",IF(AND($K1975&lt;$J1975,$M1975&gt;$J1975),"Error",-1*PMT(a!$E$8/12,2*$U1975*a!$E$9,$F1975-$M1975-a!$E$4,0,1))))</f>
        <v>#N/A</v>
      </c>
      <c r="S1975" s="32">
        <f t="shared" ref="S1975:S2009" si="331">IF(E1975="F",0,1)</f>
        <v>1</v>
      </c>
      <c r="T1975" s="33" t="e">
        <f t="shared" ref="T1975:T2009" si="332">IF($S1975=1,VLOOKUP(H1975,M,11,FALSE),VLOOKUP(H1975,F,11,FALSE))</f>
        <v>#N/A</v>
      </c>
      <c r="U1975" s="33" t="e">
        <f t="shared" si="327"/>
        <v>#N/A</v>
      </c>
      <c r="V1975" s="33" t="e">
        <f t="shared" ref="V1975:V2009" si="333">+U1975*2</f>
        <v>#N/A</v>
      </c>
      <c r="W1975" s="124">
        <f t="shared" ref="W1975:W2009" si="334">+G1975/12*0.5</f>
        <v>0</v>
      </c>
    </row>
    <row r="1976" spans="9:23" x14ac:dyDescent="0.25">
      <c r="I1976" s="31">
        <v>0</v>
      </c>
      <c r="J1976" s="121">
        <f t="shared" si="328"/>
        <v>0</v>
      </c>
      <c r="K1976" s="122" t="e">
        <f>MAX(0,($F1976-0+PV(a!$E$8/12,2*$U1976*a!$E$9,$W1976,0,1)))</f>
        <v>#N/A</v>
      </c>
      <c r="L1976" s="122" t="e">
        <f t="shared" si="325"/>
        <v>#N/A</v>
      </c>
      <c r="M1976" s="114" t="e">
        <f t="shared" si="326"/>
        <v>#N/A</v>
      </c>
      <c r="N1976" s="122" t="e">
        <f>-1*PMT(a!$E$8/12,2*$U1976*a!$E$9,$F1976-a!$E$4-$I1976,0,1)</f>
        <v>#N/A</v>
      </c>
      <c r="O1976" s="123" t="e">
        <f>-1*PMT(a!$E$8/12,2*$U1976*a!$E$9,$F1976-a!$E$4-$J1976,0,1)</f>
        <v>#N/A</v>
      </c>
      <c r="P1976" s="123" t="e">
        <f t="shared" si="329"/>
        <v>#N/A</v>
      </c>
      <c r="Q1976" s="123" t="e">
        <f t="shared" si="330"/>
        <v>#N/A</v>
      </c>
      <c r="R1976" s="114" t="e">
        <f>IF($M1976&lt;$I1976,"Error",IF(AND($K1976&gt;$J1976,$M1976&gt;$K1976),"Error",IF(AND($K1976&lt;$J1976,$M1976&gt;$J1976),"Error",-1*PMT(a!$E$8/12,2*$U1976*a!$E$9,$F1976-$M1976-a!$E$4,0,1))))</f>
        <v>#N/A</v>
      </c>
      <c r="S1976" s="32">
        <f t="shared" si="331"/>
        <v>1</v>
      </c>
      <c r="T1976" s="33" t="e">
        <f t="shared" si="332"/>
        <v>#N/A</v>
      </c>
      <c r="U1976" s="33" t="e">
        <f t="shared" si="327"/>
        <v>#N/A</v>
      </c>
      <c r="V1976" s="33" t="e">
        <f t="shared" si="333"/>
        <v>#N/A</v>
      </c>
      <c r="W1976" s="124">
        <f t="shared" si="334"/>
        <v>0</v>
      </c>
    </row>
    <row r="1977" spans="9:23" x14ac:dyDescent="0.25">
      <c r="I1977" s="31">
        <v>0</v>
      </c>
      <c r="J1977" s="121">
        <f t="shared" si="328"/>
        <v>0</v>
      </c>
      <c r="K1977" s="122" t="e">
        <f>MAX(0,($F1977-0+PV(a!$E$8/12,2*$U1977*a!$E$9,$W1977,0,1)))</f>
        <v>#N/A</v>
      </c>
      <c r="L1977" s="122" t="e">
        <f t="shared" si="325"/>
        <v>#N/A</v>
      </c>
      <c r="M1977" s="114" t="e">
        <f t="shared" si="326"/>
        <v>#N/A</v>
      </c>
      <c r="N1977" s="122" t="e">
        <f>-1*PMT(a!$E$8/12,2*$U1977*a!$E$9,$F1977-a!$E$4-$I1977,0,1)</f>
        <v>#N/A</v>
      </c>
      <c r="O1977" s="123" t="e">
        <f>-1*PMT(a!$E$8/12,2*$U1977*a!$E$9,$F1977-a!$E$4-$J1977,0,1)</f>
        <v>#N/A</v>
      </c>
      <c r="P1977" s="123" t="e">
        <f t="shared" si="329"/>
        <v>#N/A</v>
      </c>
      <c r="Q1977" s="123" t="e">
        <f t="shared" si="330"/>
        <v>#N/A</v>
      </c>
      <c r="R1977" s="114" t="e">
        <f>IF($M1977&lt;$I1977,"Error",IF(AND($K1977&gt;$J1977,$M1977&gt;$K1977),"Error",IF(AND($K1977&lt;$J1977,$M1977&gt;$J1977),"Error",-1*PMT(a!$E$8/12,2*$U1977*a!$E$9,$F1977-$M1977-a!$E$4,0,1))))</f>
        <v>#N/A</v>
      </c>
      <c r="S1977" s="32">
        <f t="shared" si="331"/>
        <v>1</v>
      </c>
      <c r="T1977" s="33" t="e">
        <f t="shared" si="332"/>
        <v>#N/A</v>
      </c>
      <c r="U1977" s="33" t="e">
        <f t="shared" si="327"/>
        <v>#N/A</v>
      </c>
      <c r="V1977" s="33" t="e">
        <f t="shared" si="333"/>
        <v>#N/A</v>
      </c>
      <c r="W1977" s="124">
        <f t="shared" si="334"/>
        <v>0</v>
      </c>
    </row>
    <row r="1978" spans="9:23" x14ac:dyDescent="0.25">
      <c r="I1978" s="31">
        <v>0</v>
      </c>
      <c r="J1978" s="121">
        <f t="shared" si="328"/>
        <v>0</v>
      </c>
      <c r="K1978" s="122" t="e">
        <f>MAX(0,($F1978-0+PV(a!$E$8/12,2*$U1978*a!$E$9,$W1978,0,1)))</f>
        <v>#N/A</v>
      </c>
      <c r="L1978" s="122" t="e">
        <f t="shared" si="325"/>
        <v>#N/A</v>
      </c>
      <c r="M1978" s="114" t="e">
        <f t="shared" si="326"/>
        <v>#N/A</v>
      </c>
      <c r="N1978" s="122" t="e">
        <f>-1*PMT(a!$E$8/12,2*$U1978*a!$E$9,$F1978-a!$E$4-$I1978,0,1)</f>
        <v>#N/A</v>
      </c>
      <c r="O1978" s="123" t="e">
        <f>-1*PMT(a!$E$8/12,2*$U1978*a!$E$9,$F1978-a!$E$4-$J1978,0,1)</f>
        <v>#N/A</v>
      </c>
      <c r="P1978" s="123" t="e">
        <f t="shared" si="329"/>
        <v>#N/A</v>
      </c>
      <c r="Q1978" s="123" t="e">
        <f t="shared" si="330"/>
        <v>#N/A</v>
      </c>
      <c r="R1978" s="114" t="e">
        <f>IF($M1978&lt;$I1978,"Error",IF(AND($K1978&gt;$J1978,$M1978&gt;$K1978),"Error",IF(AND($K1978&lt;$J1978,$M1978&gt;$J1978),"Error",-1*PMT(a!$E$8/12,2*$U1978*a!$E$9,$F1978-$M1978-a!$E$4,0,1))))</f>
        <v>#N/A</v>
      </c>
      <c r="S1978" s="32">
        <f t="shared" si="331"/>
        <v>1</v>
      </c>
      <c r="T1978" s="33" t="e">
        <f t="shared" si="332"/>
        <v>#N/A</v>
      </c>
      <c r="U1978" s="33" t="e">
        <f t="shared" si="327"/>
        <v>#N/A</v>
      </c>
      <c r="V1978" s="33" t="e">
        <f t="shared" si="333"/>
        <v>#N/A</v>
      </c>
      <c r="W1978" s="124">
        <f t="shared" si="334"/>
        <v>0</v>
      </c>
    </row>
    <row r="1979" spans="9:23" x14ac:dyDescent="0.25">
      <c r="I1979" s="31">
        <v>0</v>
      </c>
      <c r="J1979" s="121">
        <f t="shared" si="328"/>
        <v>0</v>
      </c>
      <c r="K1979" s="122" t="e">
        <f>MAX(0,($F1979-0+PV(a!$E$8/12,2*$U1979*a!$E$9,$W1979,0,1)))</f>
        <v>#N/A</v>
      </c>
      <c r="L1979" s="122" t="e">
        <f t="shared" si="325"/>
        <v>#N/A</v>
      </c>
      <c r="M1979" s="114" t="e">
        <f t="shared" si="326"/>
        <v>#N/A</v>
      </c>
      <c r="N1979" s="122" t="e">
        <f>-1*PMT(a!$E$8/12,2*$U1979*a!$E$9,$F1979-a!$E$4-$I1979,0,1)</f>
        <v>#N/A</v>
      </c>
      <c r="O1979" s="123" t="e">
        <f>-1*PMT(a!$E$8/12,2*$U1979*a!$E$9,$F1979-a!$E$4-$J1979,0,1)</f>
        <v>#N/A</v>
      </c>
      <c r="P1979" s="123" t="e">
        <f t="shared" si="329"/>
        <v>#N/A</v>
      </c>
      <c r="Q1979" s="123" t="e">
        <f t="shared" si="330"/>
        <v>#N/A</v>
      </c>
      <c r="R1979" s="114" t="e">
        <f>IF($M1979&lt;$I1979,"Error",IF(AND($K1979&gt;$J1979,$M1979&gt;$K1979),"Error",IF(AND($K1979&lt;$J1979,$M1979&gt;$J1979),"Error",-1*PMT(a!$E$8/12,2*$U1979*a!$E$9,$F1979-$M1979-a!$E$4,0,1))))</f>
        <v>#N/A</v>
      </c>
      <c r="S1979" s="32">
        <f t="shared" si="331"/>
        <v>1</v>
      </c>
      <c r="T1979" s="33" t="e">
        <f t="shared" si="332"/>
        <v>#N/A</v>
      </c>
      <c r="U1979" s="33" t="e">
        <f t="shared" si="327"/>
        <v>#N/A</v>
      </c>
      <c r="V1979" s="33" t="e">
        <f t="shared" si="333"/>
        <v>#N/A</v>
      </c>
      <c r="W1979" s="124">
        <f t="shared" si="334"/>
        <v>0</v>
      </c>
    </row>
    <row r="1980" spans="9:23" x14ac:dyDescent="0.25">
      <c r="I1980" s="31">
        <v>0</v>
      </c>
      <c r="J1980" s="121">
        <f t="shared" si="328"/>
        <v>0</v>
      </c>
      <c r="K1980" s="122" t="e">
        <f>MAX(0,($F1980-0+PV(a!$E$8/12,2*$U1980*a!$E$9,$W1980,0,1)))</f>
        <v>#N/A</v>
      </c>
      <c r="L1980" s="122" t="e">
        <f t="shared" si="325"/>
        <v>#N/A</v>
      </c>
      <c r="M1980" s="114" t="e">
        <f t="shared" si="326"/>
        <v>#N/A</v>
      </c>
      <c r="N1980" s="122" t="e">
        <f>-1*PMT(a!$E$8/12,2*$U1980*a!$E$9,$F1980-a!$E$4-$I1980,0,1)</f>
        <v>#N/A</v>
      </c>
      <c r="O1980" s="123" t="e">
        <f>-1*PMT(a!$E$8/12,2*$U1980*a!$E$9,$F1980-a!$E$4-$J1980,0,1)</f>
        <v>#N/A</v>
      </c>
      <c r="P1980" s="123" t="e">
        <f t="shared" si="329"/>
        <v>#N/A</v>
      </c>
      <c r="Q1980" s="123" t="e">
        <f t="shared" si="330"/>
        <v>#N/A</v>
      </c>
      <c r="R1980" s="114" t="e">
        <f>IF($M1980&lt;$I1980,"Error",IF(AND($K1980&gt;$J1980,$M1980&gt;$K1980),"Error",IF(AND($K1980&lt;$J1980,$M1980&gt;$J1980),"Error",-1*PMT(a!$E$8/12,2*$U1980*a!$E$9,$F1980-$M1980-a!$E$4,0,1))))</f>
        <v>#N/A</v>
      </c>
      <c r="S1980" s="32">
        <f t="shared" si="331"/>
        <v>1</v>
      </c>
      <c r="T1980" s="33" t="e">
        <f t="shared" si="332"/>
        <v>#N/A</v>
      </c>
      <c r="U1980" s="33" t="e">
        <f t="shared" si="327"/>
        <v>#N/A</v>
      </c>
      <c r="V1980" s="33" t="e">
        <f t="shared" si="333"/>
        <v>#N/A</v>
      </c>
      <c r="W1980" s="124">
        <f t="shared" si="334"/>
        <v>0</v>
      </c>
    </row>
    <row r="1981" spans="9:23" x14ac:dyDescent="0.25">
      <c r="I1981" s="31">
        <v>0</v>
      </c>
      <c r="J1981" s="121">
        <f t="shared" si="328"/>
        <v>0</v>
      </c>
      <c r="K1981" s="122" t="e">
        <f>MAX(0,($F1981-0+PV(a!$E$8/12,2*$U1981*a!$E$9,$W1981,0,1)))</f>
        <v>#N/A</v>
      </c>
      <c r="L1981" s="122" t="e">
        <f t="shared" si="325"/>
        <v>#N/A</v>
      </c>
      <c r="M1981" s="114" t="e">
        <f t="shared" si="326"/>
        <v>#N/A</v>
      </c>
      <c r="N1981" s="122" t="e">
        <f>-1*PMT(a!$E$8/12,2*$U1981*a!$E$9,$F1981-a!$E$4-$I1981,0,1)</f>
        <v>#N/A</v>
      </c>
      <c r="O1981" s="123" t="e">
        <f>-1*PMT(a!$E$8/12,2*$U1981*a!$E$9,$F1981-a!$E$4-$J1981,0,1)</f>
        <v>#N/A</v>
      </c>
      <c r="P1981" s="123" t="e">
        <f t="shared" si="329"/>
        <v>#N/A</v>
      </c>
      <c r="Q1981" s="123" t="e">
        <f t="shared" si="330"/>
        <v>#N/A</v>
      </c>
      <c r="R1981" s="114" t="e">
        <f>IF($M1981&lt;$I1981,"Error",IF(AND($K1981&gt;$J1981,$M1981&gt;$K1981),"Error",IF(AND($K1981&lt;$J1981,$M1981&gt;$J1981),"Error",-1*PMT(a!$E$8/12,2*$U1981*a!$E$9,$F1981-$M1981-a!$E$4,0,1))))</f>
        <v>#N/A</v>
      </c>
      <c r="S1981" s="32">
        <f t="shared" si="331"/>
        <v>1</v>
      </c>
      <c r="T1981" s="33" t="e">
        <f t="shared" si="332"/>
        <v>#N/A</v>
      </c>
      <c r="U1981" s="33" t="e">
        <f t="shared" si="327"/>
        <v>#N/A</v>
      </c>
      <c r="V1981" s="33" t="e">
        <f t="shared" si="333"/>
        <v>#N/A</v>
      </c>
      <c r="W1981" s="124">
        <f t="shared" si="334"/>
        <v>0</v>
      </c>
    </row>
    <row r="1982" spans="9:23" x14ac:dyDescent="0.25">
      <c r="I1982" s="31">
        <v>0</v>
      </c>
      <c r="J1982" s="121">
        <f t="shared" si="328"/>
        <v>0</v>
      </c>
      <c r="K1982" s="122" t="e">
        <f>MAX(0,($F1982-0+PV(a!$E$8/12,2*$U1982*a!$E$9,$W1982,0,1)))</f>
        <v>#N/A</v>
      </c>
      <c r="L1982" s="122" t="e">
        <f t="shared" si="325"/>
        <v>#N/A</v>
      </c>
      <c r="M1982" s="114" t="e">
        <f t="shared" si="326"/>
        <v>#N/A</v>
      </c>
      <c r="N1982" s="122" t="e">
        <f>-1*PMT(a!$E$8/12,2*$U1982*a!$E$9,$F1982-a!$E$4-$I1982,0,1)</f>
        <v>#N/A</v>
      </c>
      <c r="O1982" s="123" t="e">
        <f>-1*PMT(a!$E$8/12,2*$U1982*a!$E$9,$F1982-a!$E$4-$J1982,0,1)</f>
        <v>#N/A</v>
      </c>
      <c r="P1982" s="123" t="e">
        <f t="shared" si="329"/>
        <v>#N/A</v>
      </c>
      <c r="Q1982" s="123" t="e">
        <f t="shared" si="330"/>
        <v>#N/A</v>
      </c>
      <c r="R1982" s="114" t="e">
        <f>IF($M1982&lt;$I1982,"Error",IF(AND($K1982&gt;$J1982,$M1982&gt;$K1982),"Error",IF(AND($K1982&lt;$J1982,$M1982&gt;$J1982),"Error",-1*PMT(a!$E$8/12,2*$U1982*a!$E$9,$F1982-$M1982-a!$E$4,0,1))))</f>
        <v>#N/A</v>
      </c>
      <c r="S1982" s="32">
        <f t="shared" si="331"/>
        <v>1</v>
      </c>
      <c r="T1982" s="33" t="e">
        <f t="shared" si="332"/>
        <v>#N/A</v>
      </c>
      <c r="U1982" s="33" t="e">
        <f t="shared" si="327"/>
        <v>#N/A</v>
      </c>
      <c r="V1982" s="33" t="e">
        <f t="shared" si="333"/>
        <v>#N/A</v>
      </c>
      <c r="W1982" s="124">
        <f t="shared" si="334"/>
        <v>0</v>
      </c>
    </row>
    <row r="1983" spans="9:23" x14ac:dyDescent="0.25">
      <c r="I1983" s="31">
        <v>0</v>
      </c>
      <c r="J1983" s="121">
        <f t="shared" si="328"/>
        <v>0</v>
      </c>
      <c r="K1983" s="122" t="e">
        <f>MAX(0,($F1983-0+PV(a!$E$8/12,2*$U1983*a!$E$9,$W1983,0,1)))</f>
        <v>#N/A</v>
      </c>
      <c r="L1983" s="122" t="e">
        <f t="shared" si="325"/>
        <v>#N/A</v>
      </c>
      <c r="M1983" s="114" t="e">
        <f t="shared" si="326"/>
        <v>#N/A</v>
      </c>
      <c r="N1983" s="122" t="e">
        <f>-1*PMT(a!$E$8/12,2*$U1983*a!$E$9,$F1983-a!$E$4-$I1983,0,1)</f>
        <v>#N/A</v>
      </c>
      <c r="O1983" s="123" t="e">
        <f>-1*PMT(a!$E$8/12,2*$U1983*a!$E$9,$F1983-a!$E$4-$J1983,0,1)</f>
        <v>#N/A</v>
      </c>
      <c r="P1983" s="123" t="e">
        <f t="shared" si="329"/>
        <v>#N/A</v>
      </c>
      <c r="Q1983" s="123" t="e">
        <f t="shared" si="330"/>
        <v>#N/A</v>
      </c>
      <c r="R1983" s="114" t="e">
        <f>IF($M1983&lt;$I1983,"Error",IF(AND($K1983&gt;$J1983,$M1983&gt;$K1983),"Error",IF(AND($K1983&lt;$J1983,$M1983&gt;$J1983),"Error",-1*PMT(a!$E$8/12,2*$U1983*a!$E$9,$F1983-$M1983-a!$E$4,0,1))))</f>
        <v>#N/A</v>
      </c>
      <c r="S1983" s="32">
        <f t="shared" si="331"/>
        <v>1</v>
      </c>
      <c r="T1983" s="33" t="e">
        <f t="shared" si="332"/>
        <v>#N/A</v>
      </c>
      <c r="U1983" s="33" t="e">
        <f t="shared" si="327"/>
        <v>#N/A</v>
      </c>
      <c r="V1983" s="33" t="e">
        <f t="shared" si="333"/>
        <v>#N/A</v>
      </c>
      <c r="W1983" s="124">
        <f t="shared" si="334"/>
        <v>0</v>
      </c>
    </row>
    <row r="1984" spans="9:23" x14ac:dyDescent="0.25">
      <c r="I1984" s="31">
        <v>0</v>
      </c>
      <c r="J1984" s="121">
        <f t="shared" si="328"/>
        <v>0</v>
      </c>
      <c r="K1984" s="122" t="e">
        <f>MAX(0,($F1984-0+PV(a!$E$8/12,2*$U1984*a!$E$9,$W1984,0,1)))</f>
        <v>#N/A</v>
      </c>
      <c r="L1984" s="122" t="e">
        <f t="shared" si="325"/>
        <v>#N/A</v>
      </c>
      <c r="M1984" s="114" t="e">
        <f t="shared" si="326"/>
        <v>#N/A</v>
      </c>
      <c r="N1984" s="122" t="e">
        <f>-1*PMT(a!$E$8/12,2*$U1984*a!$E$9,$F1984-a!$E$4-$I1984,0,1)</f>
        <v>#N/A</v>
      </c>
      <c r="O1984" s="123" t="e">
        <f>-1*PMT(a!$E$8/12,2*$U1984*a!$E$9,$F1984-a!$E$4-$J1984,0,1)</f>
        <v>#N/A</v>
      </c>
      <c r="P1984" s="123" t="e">
        <f t="shared" si="329"/>
        <v>#N/A</v>
      </c>
      <c r="Q1984" s="123" t="e">
        <f t="shared" si="330"/>
        <v>#N/A</v>
      </c>
      <c r="R1984" s="114" t="e">
        <f>IF($M1984&lt;$I1984,"Error",IF(AND($K1984&gt;$J1984,$M1984&gt;$K1984),"Error",IF(AND($K1984&lt;$J1984,$M1984&gt;$J1984),"Error",-1*PMT(a!$E$8/12,2*$U1984*a!$E$9,$F1984-$M1984-a!$E$4,0,1))))</f>
        <v>#N/A</v>
      </c>
      <c r="S1984" s="32">
        <f t="shared" si="331"/>
        <v>1</v>
      </c>
      <c r="T1984" s="33" t="e">
        <f t="shared" si="332"/>
        <v>#N/A</v>
      </c>
      <c r="U1984" s="33" t="e">
        <f t="shared" si="327"/>
        <v>#N/A</v>
      </c>
      <c r="V1984" s="33" t="e">
        <f t="shared" si="333"/>
        <v>#N/A</v>
      </c>
      <c r="W1984" s="124">
        <f t="shared" si="334"/>
        <v>0</v>
      </c>
    </row>
    <row r="1985" spans="9:23" x14ac:dyDescent="0.25">
      <c r="I1985" s="31">
        <v>0</v>
      </c>
      <c r="J1985" s="121">
        <f t="shared" si="328"/>
        <v>0</v>
      </c>
      <c r="K1985" s="122" t="e">
        <f>MAX(0,($F1985-0+PV(a!$E$8/12,2*$U1985*a!$E$9,$W1985,0,1)))</f>
        <v>#N/A</v>
      </c>
      <c r="L1985" s="122" t="e">
        <f t="shared" si="325"/>
        <v>#N/A</v>
      </c>
      <c r="M1985" s="114" t="e">
        <f t="shared" si="326"/>
        <v>#N/A</v>
      </c>
      <c r="N1985" s="122" t="e">
        <f>-1*PMT(a!$E$8/12,2*$U1985*a!$E$9,$F1985-a!$E$4-$I1985,0,1)</f>
        <v>#N/A</v>
      </c>
      <c r="O1985" s="123" t="e">
        <f>-1*PMT(a!$E$8/12,2*$U1985*a!$E$9,$F1985-a!$E$4-$J1985,0,1)</f>
        <v>#N/A</v>
      </c>
      <c r="P1985" s="123" t="e">
        <f t="shared" si="329"/>
        <v>#N/A</v>
      </c>
      <c r="Q1985" s="123" t="e">
        <f t="shared" si="330"/>
        <v>#N/A</v>
      </c>
      <c r="R1985" s="114" t="e">
        <f>IF($M1985&lt;$I1985,"Error",IF(AND($K1985&gt;$J1985,$M1985&gt;$K1985),"Error",IF(AND($K1985&lt;$J1985,$M1985&gt;$J1985),"Error",-1*PMT(a!$E$8/12,2*$U1985*a!$E$9,$F1985-$M1985-a!$E$4,0,1))))</f>
        <v>#N/A</v>
      </c>
      <c r="S1985" s="32">
        <f t="shared" si="331"/>
        <v>1</v>
      </c>
      <c r="T1985" s="33" t="e">
        <f t="shared" si="332"/>
        <v>#N/A</v>
      </c>
      <c r="U1985" s="33" t="e">
        <f t="shared" si="327"/>
        <v>#N/A</v>
      </c>
      <c r="V1985" s="33" t="e">
        <f t="shared" si="333"/>
        <v>#N/A</v>
      </c>
      <c r="W1985" s="124">
        <f t="shared" si="334"/>
        <v>0</v>
      </c>
    </row>
    <row r="1986" spans="9:23" x14ac:dyDescent="0.25">
      <c r="I1986" s="31">
        <v>0</v>
      </c>
      <c r="J1986" s="121">
        <f t="shared" si="328"/>
        <v>0</v>
      </c>
      <c r="K1986" s="122" t="e">
        <f>MAX(0,($F1986-0+PV(a!$E$8/12,2*$U1986*a!$E$9,$W1986,0,1)))</f>
        <v>#N/A</v>
      </c>
      <c r="L1986" s="122" t="e">
        <f t="shared" si="325"/>
        <v>#N/A</v>
      </c>
      <c r="M1986" s="114" t="e">
        <f t="shared" si="326"/>
        <v>#N/A</v>
      </c>
      <c r="N1986" s="122" t="e">
        <f>-1*PMT(a!$E$8/12,2*$U1986*a!$E$9,$F1986-a!$E$4-$I1986,0,1)</f>
        <v>#N/A</v>
      </c>
      <c r="O1986" s="123" t="e">
        <f>-1*PMT(a!$E$8/12,2*$U1986*a!$E$9,$F1986-a!$E$4-$J1986,0,1)</f>
        <v>#N/A</v>
      </c>
      <c r="P1986" s="123" t="e">
        <f t="shared" si="329"/>
        <v>#N/A</v>
      </c>
      <c r="Q1986" s="123" t="e">
        <f t="shared" si="330"/>
        <v>#N/A</v>
      </c>
      <c r="R1986" s="114" t="e">
        <f>IF($M1986&lt;$I1986,"Error",IF(AND($K1986&gt;$J1986,$M1986&gt;$K1986),"Error",IF(AND($K1986&lt;$J1986,$M1986&gt;$J1986),"Error",-1*PMT(a!$E$8/12,2*$U1986*a!$E$9,$F1986-$M1986-a!$E$4,0,1))))</f>
        <v>#N/A</v>
      </c>
      <c r="S1986" s="32">
        <f t="shared" si="331"/>
        <v>1</v>
      </c>
      <c r="T1986" s="33" t="e">
        <f t="shared" si="332"/>
        <v>#N/A</v>
      </c>
      <c r="U1986" s="33" t="e">
        <f t="shared" si="327"/>
        <v>#N/A</v>
      </c>
      <c r="V1986" s="33" t="e">
        <f t="shared" si="333"/>
        <v>#N/A</v>
      </c>
      <c r="W1986" s="124">
        <f t="shared" si="334"/>
        <v>0</v>
      </c>
    </row>
    <row r="1987" spans="9:23" x14ac:dyDescent="0.25">
      <c r="I1987" s="31">
        <v>0</v>
      </c>
      <c r="J1987" s="121">
        <f t="shared" si="328"/>
        <v>0</v>
      </c>
      <c r="K1987" s="122" t="e">
        <f>MAX(0,($F1987-0+PV(a!$E$8/12,2*$U1987*a!$E$9,$W1987,0,1)))</f>
        <v>#N/A</v>
      </c>
      <c r="L1987" s="122" t="e">
        <f t="shared" ref="L1987:L2009" si="335">MAX(IF(K1987&gt;F1987*0.5,F1987*0.5,K1987),J1987)</f>
        <v>#N/A</v>
      </c>
      <c r="M1987" s="114" t="e">
        <f t="shared" ref="M1987:M2009" si="336">IF(OR(K1987&lt;=0,K1987&lt;J1987),J1987,MIN(K1987,F1987*50%))</f>
        <v>#N/A</v>
      </c>
      <c r="N1987" s="122" t="e">
        <f>-1*PMT(a!$E$8/12,2*$U1987*a!$E$9,$F1987-a!$E$4-$I1987,0,1)</f>
        <v>#N/A</v>
      </c>
      <c r="O1987" s="123" t="e">
        <f>-1*PMT(a!$E$8/12,2*$U1987*a!$E$9,$F1987-a!$E$4-$J1987,0,1)</f>
        <v>#N/A</v>
      </c>
      <c r="P1987" s="123" t="e">
        <f t="shared" si="329"/>
        <v>#N/A</v>
      </c>
      <c r="Q1987" s="123" t="e">
        <f t="shared" si="330"/>
        <v>#N/A</v>
      </c>
      <c r="R1987" s="114" t="e">
        <f>IF($M1987&lt;$I1987,"Error",IF(AND($K1987&gt;$J1987,$M1987&gt;$K1987),"Error",IF(AND($K1987&lt;$J1987,$M1987&gt;$J1987),"Error",-1*PMT(a!$E$8/12,2*$U1987*a!$E$9,$F1987-$M1987-a!$E$4,0,1))))</f>
        <v>#N/A</v>
      </c>
      <c r="S1987" s="32">
        <f t="shared" si="331"/>
        <v>1</v>
      </c>
      <c r="T1987" s="33" t="e">
        <f t="shared" si="332"/>
        <v>#N/A</v>
      </c>
      <c r="U1987" s="33" t="e">
        <f t="shared" si="327"/>
        <v>#N/A</v>
      </c>
      <c r="V1987" s="33" t="e">
        <f t="shared" si="333"/>
        <v>#N/A</v>
      </c>
      <c r="W1987" s="124">
        <f t="shared" si="334"/>
        <v>0</v>
      </c>
    </row>
    <row r="1988" spans="9:23" x14ac:dyDescent="0.25">
      <c r="I1988" s="31">
        <v>0</v>
      </c>
      <c r="J1988" s="121">
        <f t="shared" si="328"/>
        <v>0</v>
      </c>
      <c r="K1988" s="122" t="e">
        <f>MAX(0,($F1988-0+PV(a!$E$8/12,2*$U1988*a!$E$9,$W1988,0,1)))</f>
        <v>#N/A</v>
      </c>
      <c r="L1988" s="122" t="e">
        <f t="shared" si="335"/>
        <v>#N/A</v>
      </c>
      <c r="M1988" s="114" t="e">
        <f t="shared" si="336"/>
        <v>#N/A</v>
      </c>
      <c r="N1988" s="122" t="e">
        <f>-1*PMT(a!$E$8/12,2*$U1988*a!$E$9,$F1988-a!$E$4-$I1988,0,1)</f>
        <v>#N/A</v>
      </c>
      <c r="O1988" s="123" t="e">
        <f>-1*PMT(a!$E$8/12,2*$U1988*a!$E$9,$F1988-a!$E$4-$J1988,0,1)</f>
        <v>#N/A</v>
      </c>
      <c r="P1988" s="123" t="e">
        <f t="shared" si="329"/>
        <v>#N/A</v>
      </c>
      <c r="Q1988" s="123" t="e">
        <f t="shared" si="330"/>
        <v>#N/A</v>
      </c>
      <c r="R1988" s="114" t="e">
        <f>IF($M1988&lt;$I1988,"Error",IF(AND($K1988&gt;$J1988,$M1988&gt;$K1988),"Error",IF(AND($K1988&lt;$J1988,$M1988&gt;$J1988),"Error",-1*PMT(a!$E$8/12,2*$U1988*a!$E$9,$F1988-$M1988-a!$E$4,0,1))))</f>
        <v>#N/A</v>
      </c>
      <c r="S1988" s="32">
        <f t="shared" si="331"/>
        <v>1</v>
      </c>
      <c r="T1988" s="33" t="e">
        <f t="shared" si="332"/>
        <v>#N/A</v>
      </c>
      <c r="U1988" s="33" t="e">
        <f t="shared" si="327"/>
        <v>#N/A</v>
      </c>
      <c r="V1988" s="33" t="e">
        <f t="shared" si="333"/>
        <v>#N/A</v>
      </c>
      <c r="W1988" s="124">
        <f t="shared" si="334"/>
        <v>0</v>
      </c>
    </row>
    <row r="1989" spans="9:23" x14ac:dyDescent="0.25">
      <c r="I1989" s="31">
        <v>0</v>
      </c>
      <c r="J1989" s="121">
        <f t="shared" si="328"/>
        <v>0</v>
      </c>
      <c r="K1989" s="122" t="e">
        <f>MAX(0,($F1989-0+PV(a!$E$8/12,2*$U1989*a!$E$9,$W1989,0,1)))</f>
        <v>#N/A</v>
      </c>
      <c r="L1989" s="122" t="e">
        <f t="shared" si="335"/>
        <v>#N/A</v>
      </c>
      <c r="M1989" s="114" t="e">
        <f t="shared" si="336"/>
        <v>#N/A</v>
      </c>
      <c r="N1989" s="122" t="e">
        <f>-1*PMT(a!$E$8/12,2*$U1989*a!$E$9,$F1989-a!$E$4-$I1989,0,1)</f>
        <v>#N/A</v>
      </c>
      <c r="O1989" s="123" t="e">
        <f>-1*PMT(a!$E$8/12,2*$U1989*a!$E$9,$F1989-a!$E$4-$J1989,0,1)</f>
        <v>#N/A</v>
      </c>
      <c r="P1989" s="123" t="e">
        <f t="shared" si="329"/>
        <v>#N/A</v>
      </c>
      <c r="Q1989" s="123" t="e">
        <f t="shared" si="330"/>
        <v>#N/A</v>
      </c>
      <c r="R1989" s="114" t="e">
        <f>IF($M1989&lt;$I1989,"Error",IF(AND($K1989&gt;$J1989,$M1989&gt;$K1989),"Error",IF(AND($K1989&lt;$J1989,$M1989&gt;$J1989),"Error",-1*PMT(a!$E$8/12,2*$U1989*a!$E$9,$F1989-$M1989-a!$E$4,0,1))))</f>
        <v>#N/A</v>
      </c>
      <c r="S1989" s="32">
        <f t="shared" si="331"/>
        <v>1</v>
      </c>
      <c r="T1989" s="33" t="e">
        <f t="shared" si="332"/>
        <v>#N/A</v>
      </c>
      <c r="U1989" s="33" t="e">
        <f t="shared" si="327"/>
        <v>#N/A</v>
      </c>
      <c r="V1989" s="33" t="e">
        <f t="shared" si="333"/>
        <v>#N/A</v>
      </c>
      <c r="W1989" s="124">
        <f t="shared" si="334"/>
        <v>0</v>
      </c>
    </row>
    <row r="1990" spans="9:23" x14ac:dyDescent="0.25">
      <c r="I1990" s="31">
        <v>0</v>
      </c>
      <c r="J1990" s="121">
        <f t="shared" si="328"/>
        <v>0</v>
      </c>
      <c r="K1990" s="122" t="e">
        <f>MAX(0,($F1990-0+PV(a!$E$8/12,2*$U1990*a!$E$9,$W1990,0,1)))</f>
        <v>#N/A</v>
      </c>
      <c r="L1990" s="122" t="e">
        <f t="shared" si="335"/>
        <v>#N/A</v>
      </c>
      <c r="M1990" s="114" t="e">
        <f t="shared" si="336"/>
        <v>#N/A</v>
      </c>
      <c r="N1990" s="122" t="e">
        <f>-1*PMT(a!$E$8/12,2*$U1990*a!$E$9,$F1990-a!$E$4-$I1990,0,1)</f>
        <v>#N/A</v>
      </c>
      <c r="O1990" s="123" t="e">
        <f>-1*PMT(a!$E$8/12,2*$U1990*a!$E$9,$F1990-a!$E$4-$J1990,0,1)</f>
        <v>#N/A</v>
      </c>
      <c r="P1990" s="123" t="e">
        <f t="shared" si="329"/>
        <v>#N/A</v>
      </c>
      <c r="Q1990" s="123" t="e">
        <f t="shared" si="330"/>
        <v>#N/A</v>
      </c>
      <c r="R1990" s="114" t="e">
        <f>IF($M1990&lt;$I1990,"Error",IF(AND($K1990&gt;$J1990,$M1990&gt;$K1990),"Error",IF(AND($K1990&lt;$J1990,$M1990&gt;$J1990),"Error",-1*PMT(a!$E$8/12,2*$U1990*a!$E$9,$F1990-$M1990-a!$E$4,0,1))))</f>
        <v>#N/A</v>
      </c>
      <c r="S1990" s="32">
        <f t="shared" si="331"/>
        <v>1</v>
      </c>
      <c r="T1990" s="33" t="e">
        <f t="shared" si="332"/>
        <v>#N/A</v>
      </c>
      <c r="U1990" s="33" t="e">
        <f t="shared" si="327"/>
        <v>#N/A</v>
      </c>
      <c r="V1990" s="33" t="e">
        <f t="shared" si="333"/>
        <v>#N/A</v>
      </c>
      <c r="W1990" s="124">
        <f t="shared" si="334"/>
        <v>0</v>
      </c>
    </row>
    <row r="1991" spans="9:23" x14ac:dyDescent="0.25">
      <c r="I1991" s="31">
        <v>0</v>
      </c>
      <c r="J1991" s="121">
        <f t="shared" si="328"/>
        <v>0</v>
      </c>
      <c r="K1991" s="122" t="e">
        <f>MAX(0,($F1991-0+PV(a!$E$8/12,2*$U1991*a!$E$9,$W1991,0,1)))</f>
        <v>#N/A</v>
      </c>
      <c r="L1991" s="122" t="e">
        <f t="shared" si="335"/>
        <v>#N/A</v>
      </c>
      <c r="M1991" s="114" t="e">
        <f t="shared" si="336"/>
        <v>#N/A</v>
      </c>
      <c r="N1991" s="122" t="e">
        <f>-1*PMT(a!$E$8/12,2*$U1991*a!$E$9,$F1991-a!$E$4-$I1991,0,1)</f>
        <v>#N/A</v>
      </c>
      <c r="O1991" s="123" t="e">
        <f>-1*PMT(a!$E$8/12,2*$U1991*a!$E$9,$F1991-a!$E$4-$J1991,0,1)</f>
        <v>#N/A</v>
      </c>
      <c r="P1991" s="123" t="e">
        <f t="shared" si="329"/>
        <v>#N/A</v>
      </c>
      <c r="Q1991" s="123" t="e">
        <f t="shared" si="330"/>
        <v>#N/A</v>
      </c>
      <c r="R1991" s="114" t="e">
        <f>IF($M1991&lt;$I1991,"Error",IF(AND($K1991&gt;$J1991,$M1991&gt;$K1991),"Error",IF(AND($K1991&lt;$J1991,$M1991&gt;$J1991),"Error",-1*PMT(a!$E$8/12,2*$U1991*a!$E$9,$F1991-$M1991-a!$E$4,0,1))))</f>
        <v>#N/A</v>
      </c>
      <c r="S1991" s="32">
        <f t="shared" si="331"/>
        <v>1</v>
      </c>
      <c r="T1991" s="33" t="e">
        <f t="shared" si="332"/>
        <v>#N/A</v>
      </c>
      <c r="U1991" s="33" t="e">
        <f t="shared" si="327"/>
        <v>#N/A</v>
      </c>
      <c r="V1991" s="33" t="e">
        <f t="shared" si="333"/>
        <v>#N/A</v>
      </c>
      <c r="W1991" s="124">
        <f t="shared" si="334"/>
        <v>0</v>
      </c>
    </row>
    <row r="1992" spans="9:23" x14ac:dyDescent="0.25">
      <c r="I1992" s="31">
        <v>0</v>
      </c>
      <c r="J1992" s="121">
        <f t="shared" si="328"/>
        <v>0</v>
      </c>
      <c r="K1992" s="122" t="e">
        <f>MAX(0,($F1992-0+PV(a!$E$8/12,2*$U1992*a!$E$9,$W1992,0,1)))</f>
        <v>#N/A</v>
      </c>
      <c r="L1992" s="122" t="e">
        <f t="shared" si="335"/>
        <v>#N/A</v>
      </c>
      <c r="M1992" s="114" t="e">
        <f t="shared" si="336"/>
        <v>#N/A</v>
      </c>
      <c r="N1992" s="122" t="e">
        <f>-1*PMT(a!$E$8/12,2*$U1992*a!$E$9,$F1992-a!$E$4-$I1992,0,1)</f>
        <v>#N/A</v>
      </c>
      <c r="O1992" s="123" t="e">
        <f>-1*PMT(a!$E$8/12,2*$U1992*a!$E$9,$F1992-a!$E$4-$J1992,0,1)</f>
        <v>#N/A</v>
      </c>
      <c r="P1992" s="123" t="e">
        <f t="shared" si="329"/>
        <v>#N/A</v>
      </c>
      <c r="Q1992" s="123" t="e">
        <f t="shared" si="330"/>
        <v>#N/A</v>
      </c>
      <c r="R1992" s="114" t="e">
        <f>IF($M1992&lt;$I1992,"Error",IF(AND($K1992&gt;$J1992,$M1992&gt;$K1992),"Error",IF(AND($K1992&lt;$J1992,$M1992&gt;$J1992),"Error",-1*PMT(a!$E$8/12,2*$U1992*a!$E$9,$F1992-$M1992-a!$E$4,0,1))))</f>
        <v>#N/A</v>
      </c>
      <c r="S1992" s="32">
        <f t="shared" si="331"/>
        <v>1</v>
      </c>
      <c r="T1992" s="33" t="e">
        <f t="shared" si="332"/>
        <v>#N/A</v>
      </c>
      <c r="U1992" s="33" t="e">
        <f t="shared" ref="U1992:U2009" si="337">$T1992-(11/24)</f>
        <v>#N/A</v>
      </c>
      <c r="V1992" s="33" t="e">
        <f t="shared" si="333"/>
        <v>#N/A</v>
      </c>
      <c r="W1992" s="124">
        <f t="shared" si="334"/>
        <v>0</v>
      </c>
    </row>
    <row r="1993" spans="9:23" x14ac:dyDescent="0.25">
      <c r="I1993" s="31">
        <v>0</v>
      </c>
      <c r="J1993" s="121">
        <f t="shared" si="328"/>
        <v>0</v>
      </c>
      <c r="K1993" s="122" t="e">
        <f>MAX(0,($F1993-0+PV(a!$E$8/12,2*$U1993*a!$E$9,$W1993,0,1)))</f>
        <v>#N/A</v>
      </c>
      <c r="L1993" s="122" t="e">
        <f t="shared" si="335"/>
        <v>#N/A</v>
      </c>
      <c r="M1993" s="114" t="e">
        <f t="shared" si="336"/>
        <v>#N/A</v>
      </c>
      <c r="N1993" s="122" t="e">
        <f>-1*PMT(a!$E$8/12,2*$U1993*a!$E$9,$F1993-a!$E$4-$I1993,0,1)</f>
        <v>#N/A</v>
      </c>
      <c r="O1993" s="123" t="e">
        <f>-1*PMT(a!$E$8/12,2*$U1993*a!$E$9,$F1993-a!$E$4-$J1993,0,1)</f>
        <v>#N/A</v>
      </c>
      <c r="P1993" s="123" t="e">
        <f t="shared" si="329"/>
        <v>#N/A</v>
      </c>
      <c r="Q1993" s="123" t="e">
        <f t="shared" si="330"/>
        <v>#N/A</v>
      </c>
      <c r="R1993" s="114" t="e">
        <f>IF($M1993&lt;$I1993,"Error",IF(AND($K1993&gt;$J1993,$M1993&gt;$K1993),"Error",IF(AND($K1993&lt;$J1993,$M1993&gt;$J1993),"Error",-1*PMT(a!$E$8/12,2*$U1993*a!$E$9,$F1993-$M1993-a!$E$4,0,1))))</f>
        <v>#N/A</v>
      </c>
      <c r="S1993" s="32">
        <f t="shared" si="331"/>
        <v>1</v>
      </c>
      <c r="T1993" s="33" t="e">
        <f t="shared" si="332"/>
        <v>#N/A</v>
      </c>
      <c r="U1993" s="33" t="e">
        <f t="shared" si="337"/>
        <v>#N/A</v>
      </c>
      <c r="V1993" s="33" t="e">
        <f t="shared" si="333"/>
        <v>#N/A</v>
      </c>
      <c r="W1993" s="124">
        <f t="shared" si="334"/>
        <v>0</v>
      </c>
    </row>
    <row r="1994" spans="9:23" x14ac:dyDescent="0.25">
      <c r="I1994" s="31">
        <v>0</v>
      </c>
      <c r="J1994" s="121">
        <f t="shared" si="328"/>
        <v>0</v>
      </c>
      <c r="K1994" s="122" t="e">
        <f>MAX(0,($F1994-0+PV(a!$E$8/12,2*$U1994*a!$E$9,$W1994,0,1)))</f>
        <v>#N/A</v>
      </c>
      <c r="L1994" s="122" t="e">
        <f t="shared" si="335"/>
        <v>#N/A</v>
      </c>
      <c r="M1994" s="114" t="e">
        <f t="shared" si="336"/>
        <v>#N/A</v>
      </c>
      <c r="N1994" s="122" t="e">
        <f>-1*PMT(a!$E$8/12,2*$U1994*a!$E$9,$F1994-a!$E$4-$I1994,0,1)</f>
        <v>#N/A</v>
      </c>
      <c r="O1994" s="123" t="e">
        <f>-1*PMT(a!$E$8/12,2*$U1994*a!$E$9,$F1994-a!$E$4-$J1994,0,1)</f>
        <v>#N/A</v>
      </c>
      <c r="P1994" s="123" t="e">
        <f t="shared" si="329"/>
        <v>#N/A</v>
      </c>
      <c r="Q1994" s="123" t="e">
        <f t="shared" si="330"/>
        <v>#N/A</v>
      </c>
      <c r="R1994" s="114" t="e">
        <f>IF($M1994&lt;$I1994,"Error",IF(AND($K1994&gt;$J1994,$M1994&gt;$K1994),"Error",IF(AND($K1994&lt;$J1994,$M1994&gt;$J1994),"Error",-1*PMT(a!$E$8/12,2*$U1994*a!$E$9,$F1994-$M1994-a!$E$4,0,1))))</f>
        <v>#N/A</v>
      </c>
      <c r="S1994" s="32">
        <f t="shared" si="331"/>
        <v>1</v>
      </c>
      <c r="T1994" s="33" t="e">
        <f t="shared" si="332"/>
        <v>#N/A</v>
      </c>
      <c r="U1994" s="33" t="e">
        <f t="shared" si="337"/>
        <v>#N/A</v>
      </c>
      <c r="V1994" s="33" t="e">
        <f t="shared" si="333"/>
        <v>#N/A</v>
      </c>
      <c r="W1994" s="124">
        <f t="shared" si="334"/>
        <v>0</v>
      </c>
    </row>
    <row r="1995" spans="9:23" x14ac:dyDescent="0.25">
      <c r="I1995" s="31">
        <v>0</v>
      </c>
      <c r="J1995" s="121">
        <f t="shared" si="328"/>
        <v>0</v>
      </c>
      <c r="K1995" s="122" t="e">
        <f>MAX(0,($F1995-0+PV(a!$E$8/12,2*$U1995*a!$E$9,$W1995,0,1)))</f>
        <v>#N/A</v>
      </c>
      <c r="L1995" s="122" t="e">
        <f t="shared" si="335"/>
        <v>#N/A</v>
      </c>
      <c r="M1995" s="114" t="e">
        <f t="shared" si="336"/>
        <v>#N/A</v>
      </c>
      <c r="N1995" s="122" t="e">
        <f>-1*PMT(a!$E$8/12,2*$U1995*a!$E$9,$F1995-a!$E$4-$I1995,0,1)</f>
        <v>#N/A</v>
      </c>
      <c r="O1995" s="123" t="e">
        <f>-1*PMT(a!$E$8/12,2*$U1995*a!$E$9,$F1995-a!$E$4-$J1995,0,1)</f>
        <v>#N/A</v>
      </c>
      <c r="P1995" s="123" t="e">
        <f t="shared" si="329"/>
        <v>#N/A</v>
      </c>
      <c r="Q1995" s="123" t="e">
        <f t="shared" si="330"/>
        <v>#N/A</v>
      </c>
      <c r="R1995" s="114" t="e">
        <f>IF($M1995&lt;$I1995,"Error",IF(AND($K1995&gt;$J1995,$M1995&gt;$K1995),"Error",IF(AND($K1995&lt;$J1995,$M1995&gt;$J1995),"Error",-1*PMT(a!$E$8/12,2*$U1995*a!$E$9,$F1995-$M1995-a!$E$4,0,1))))</f>
        <v>#N/A</v>
      </c>
      <c r="S1995" s="32">
        <f t="shared" si="331"/>
        <v>1</v>
      </c>
      <c r="T1995" s="33" t="e">
        <f t="shared" si="332"/>
        <v>#N/A</v>
      </c>
      <c r="U1995" s="33" t="e">
        <f t="shared" si="337"/>
        <v>#N/A</v>
      </c>
      <c r="V1995" s="33" t="e">
        <f t="shared" si="333"/>
        <v>#N/A</v>
      </c>
      <c r="W1995" s="124">
        <f t="shared" si="334"/>
        <v>0</v>
      </c>
    </row>
    <row r="1996" spans="9:23" x14ac:dyDescent="0.25">
      <c r="I1996" s="31">
        <v>0</v>
      </c>
      <c r="J1996" s="121">
        <f t="shared" si="328"/>
        <v>0</v>
      </c>
      <c r="K1996" s="122" t="e">
        <f>MAX(0,($F1996-0+PV(a!$E$8/12,2*$U1996*a!$E$9,$W1996,0,1)))</f>
        <v>#N/A</v>
      </c>
      <c r="L1996" s="122" t="e">
        <f t="shared" si="335"/>
        <v>#N/A</v>
      </c>
      <c r="M1996" s="114" t="e">
        <f t="shared" si="336"/>
        <v>#N/A</v>
      </c>
      <c r="N1996" s="122" t="e">
        <f>-1*PMT(a!$E$8/12,2*$U1996*a!$E$9,$F1996-a!$E$4-$I1996,0,1)</f>
        <v>#N/A</v>
      </c>
      <c r="O1996" s="123" t="e">
        <f>-1*PMT(a!$E$8/12,2*$U1996*a!$E$9,$F1996-a!$E$4-$J1996,0,1)</f>
        <v>#N/A</v>
      </c>
      <c r="P1996" s="123" t="e">
        <f t="shared" si="329"/>
        <v>#N/A</v>
      </c>
      <c r="Q1996" s="123" t="e">
        <f t="shared" si="330"/>
        <v>#N/A</v>
      </c>
      <c r="R1996" s="114" t="e">
        <f>IF($M1996&lt;$I1996,"Error",IF(AND($K1996&gt;$J1996,$M1996&gt;$K1996),"Error",IF(AND($K1996&lt;$J1996,$M1996&gt;$J1996),"Error",-1*PMT(a!$E$8/12,2*$U1996*a!$E$9,$F1996-$M1996-a!$E$4,0,1))))</f>
        <v>#N/A</v>
      </c>
      <c r="S1996" s="32">
        <f t="shared" si="331"/>
        <v>1</v>
      </c>
      <c r="T1996" s="33" t="e">
        <f t="shared" si="332"/>
        <v>#N/A</v>
      </c>
      <c r="U1996" s="33" t="e">
        <f t="shared" si="337"/>
        <v>#N/A</v>
      </c>
      <c r="V1996" s="33" t="e">
        <f t="shared" si="333"/>
        <v>#N/A</v>
      </c>
      <c r="W1996" s="124">
        <f t="shared" si="334"/>
        <v>0</v>
      </c>
    </row>
    <row r="1997" spans="9:23" x14ac:dyDescent="0.25">
      <c r="I1997" s="31">
        <v>0</v>
      </c>
      <c r="J1997" s="121">
        <f t="shared" si="328"/>
        <v>0</v>
      </c>
      <c r="K1997" s="122" t="e">
        <f>MAX(0,($F1997-0+PV(a!$E$8/12,2*$U1997*a!$E$9,$W1997,0,1)))</f>
        <v>#N/A</v>
      </c>
      <c r="L1997" s="122" t="e">
        <f t="shared" si="335"/>
        <v>#N/A</v>
      </c>
      <c r="M1997" s="114" t="e">
        <f t="shared" si="336"/>
        <v>#N/A</v>
      </c>
      <c r="N1997" s="122" t="e">
        <f>-1*PMT(a!$E$8/12,2*$U1997*a!$E$9,$F1997-a!$E$4-$I1997,0,1)</f>
        <v>#N/A</v>
      </c>
      <c r="O1997" s="123" t="e">
        <f>-1*PMT(a!$E$8/12,2*$U1997*a!$E$9,$F1997-a!$E$4-$J1997,0,1)</f>
        <v>#N/A</v>
      </c>
      <c r="P1997" s="123" t="e">
        <f t="shared" si="329"/>
        <v>#N/A</v>
      </c>
      <c r="Q1997" s="123" t="e">
        <f t="shared" si="330"/>
        <v>#N/A</v>
      </c>
      <c r="R1997" s="114" t="e">
        <f>IF($M1997&lt;$I1997,"Error",IF(AND($K1997&gt;$J1997,$M1997&gt;$K1997),"Error",IF(AND($K1997&lt;$J1997,$M1997&gt;$J1997),"Error",-1*PMT(a!$E$8/12,2*$U1997*a!$E$9,$F1997-$M1997-a!$E$4,0,1))))</f>
        <v>#N/A</v>
      </c>
      <c r="S1997" s="32">
        <f t="shared" si="331"/>
        <v>1</v>
      </c>
      <c r="T1997" s="33" t="e">
        <f t="shared" si="332"/>
        <v>#N/A</v>
      </c>
      <c r="U1997" s="33" t="e">
        <f t="shared" si="337"/>
        <v>#N/A</v>
      </c>
      <c r="V1997" s="33" t="e">
        <f t="shared" si="333"/>
        <v>#N/A</v>
      </c>
      <c r="W1997" s="124">
        <f t="shared" si="334"/>
        <v>0</v>
      </c>
    </row>
    <row r="1998" spans="9:23" x14ac:dyDescent="0.25">
      <c r="I1998" s="31">
        <v>0</v>
      </c>
      <c r="J1998" s="121">
        <f t="shared" si="328"/>
        <v>0</v>
      </c>
      <c r="K1998" s="122" t="e">
        <f>MAX(0,($F1998-0+PV(a!$E$8/12,2*$U1998*a!$E$9,$W1998,0,1)))</f>
        <v>#N/A</v>
      </c>
      <c r="L1998" s="122" t="e">
        <f t="shared" si="335"/>
        <v>#N/A</v>
      </c>
      <c r="M1998" s="114" t="e">
        <f t="shared" si="336"/>
        <v>#N/A</v>
      </c>
      <c r="N1998" s="122" t="e">
        <f>-1*PMT(a!$E$8/12,2*$U1998*a!$E$9,$F1998-a!$E$4-$I1998,0,1)</f>
        <v>#N/A</v>
      </c>
      <c r="O1998" s="123" t="e">
        <f>-1*PMT(a!$E$8/12,2*$U1998*a!$E$9,$F1998-a!$E$4-$J1998,0,1)</f>
        <v>#N/A</v>
      </c>
      <c r="P1998" s="123" t="e">
        <f t="shared" si="329"/>
        <v>#N/A</v>
      </c>
      <c r="Q1998" s="123" t="e">
        <f t="shared" si="330"/>
        <v>#N/A</v>
      </c>
      <c r="R1998" s="114" t="e">
        <f>IF($M1998&lt;$I1998,"Error",IF(AND($K1998&gt;$J1998,$M1998&gt;$K1998),"Error",IF(AND($K1998&lt;$J1998,$M1998&gt;$J1998),"Error",-1*PMT(a!$E$8/12,2*$U1998*a!$E$9,$F1998-$M1998-a!$E$4,0,1))))</f>
        <v>#N/A</v>
      </c>
      <c r="S1998" s="32">
        <f t="shared" si="331"/>
        <v>1</v>
      </c>
      <c r="T1998" s="33" t="e">
        <f t="shared" si="332"/>
        <v>#N/A</v>
      </c>
      <c r="U1998" s="33" t="e">
        <f t="shared" si="337"/>
        <v>#N/A</v>
      </c>
      <c r="V1998" s="33" t="e">
        <f t="shared" si="333"/>
        <v>#N/A</v>
      </c>
      <c r="W1998" s="124">
        <f t="shared" si="334"/>
        <v>0</v>
      </c>
    </row>
    <row r="1999" spans="9:23" x14ac:dyDescent="0.25">
      <c r="I1999" s="31">
        <v>0</v>
      </c>
      <c r="J1999" s="121">
        <f t="shared" si="328"/>
        <v>0</v>
      </c>
      <c r="K1999" s="122" t="e">
        <f>MAX(0,($F1999-0+PV(a!$E$8/12,2*$U1999*a!$E$9,$W1999,0,1)))</f>
        <v>#N/A</v>
      </c>
      <c r="L1999" s="122" t="e">
        <f t="shared" si="335"/>
        <v>#N/A</v>
      </c>
      <c r="M1999" s="114" t="e">
        <f t="shared" si="336"/>
        <v>#N/A</v>
      </c>
      <c r="N1999" s="122" t="e">
        <f>-1*PMT(a!$E$8/12,2*$U1999*a!$E$9,$F1999-a!$E$4-$I1999,0,1)</f>
        <v>#N/A</v>
      </c>
      <c r="O1999" s="123" t="e">
        <f>-1*PMT(a!$E$8/12,2*$U1999*a!$E$9,$F1999-a!$E$4-$J1999,0,1)</f>
        <v>#N/A</v>
      </c>
      <c r="P1999" s="123" t="e">
        <f t="shared" si="329"/>
        <v>#N/A</v>
      </c>
      <c r="Q1999" s="123" t="e">
        <f t="shared" si="330"/>
        <v>#N/A</v>
      </c>
      <c r="R1999" s="114" t="e">
        <f>IF($M1999&lt;$I1999,"Error",IF(AND($K1999&gt;$J1999,$M1999&gt;$K1999),"Error",IF(AND($K1999&lt;$J1999,$M1999&gt;$J1999),"Error",-1*PMT(a!$E$8/12,2*$U1999*a!$E$9,$F1999-$M1999-a!$E$4,0,1))))</f>
        <v>#N/A</v>
      </c>
      <c r="S1999" s="32">
        <f t="shared" si="331"/>
        <v>1</v>
      </c>
      <c r="T1999" s="33" t="e">
        <f t="shared" si="332"/>
        <v>#N/A</v>
      </c>
      <c r="U1999" s="33" t="e">
        <f t="shared" si="337"/>
        <v>#N/A</v>
      </c>
      <c r="V1999" s="33" t="e">
        <f t="shared" si="333"/>
        <v>#N/A</v>
      </c>
      <c r="W1999" s="124">
        <f t="shared" si="334"/>
        <v>0</v>
      </c>
    </row>
    <row r="2000" spans="9:23" x14ac:dyDescent="0.25">
      <c r="I2000" s="31">
        <v>0</v>
      </c>
      <c r="J2000" s="121">
        <f t="shared" si="328"/>
        <v>0</v>
      </c>
      <c r="K2000" s="122" t="e">
        <f>MAX(0,($F2000-0+PV(a!$E$8/12,2*$U2000*a!$E$9,$W2000,0,1)))</f>
        <v>#N/A</v>
      </c>
      <c r="L2000" s="122" t="e">
        <f t="shared" si="335"/>
        <v>#N/A</v>
      </c>
      <c r="M2000" s="114" t="e">
        <f t="shared" si="336"/>
        <v>#N/A</v>
      </c>
      <c r="N2000" s="122" t="e">
        <f>-1*PMT(a!$E$8/12,2*$U2000*a!$E$9,$F2000-a!$E$4-$I2000,0,1)</f>
        <v>#N/A</v>
      </c>
      <c r="O2000" s="123" t="e">
        <f>-1*PMT(a!$E$8/12,2*$U2000*a!$E$9,$F2000-a!$E$4-$J2000,0,1)</f>
        <v>#N/A</v>
      </c>
      <c r="P2000" s="123" t="e">
        <f t="shared" si="329"/>
        <v>#N/A</v>
      </c>
      <c r="Q2000" s="123" t="e">
        <f t="shared" si="330"/>
        <v>#N/A</v>
      </c>
      <c r="R2000" s="114" t="e">
        <f>IF($M2000&lt;$I2000,"Error",IF(AND($K2000&gt;$J2000,$M2000&gt;$K2000),"Error",IF(AND($K2000&lt;$J2000,$M2000&gt;$J2000),"Error",-1*PMT(a!$E$8/12,2*$U2000*a!$E$9,$F2000-$M2000-a!$E$4,0,1))))</f>
        <v>#N/A</v>
      </c>
      <c r="S2000" s="32">
        <f t="shared" si="331"/>
        <v>1</v>
      </c>
      <c r="T2000" s="33" t="e">
        <f t="shared" si="332"/>
        <v>#N/A</v>
      </c>
      <c r="U2000" s="33" t="e">
        <f t="shared" si="337"/>
        <v>#N/A</v>
      </c>
      <c r="V2000" s="33" t="e">
        <f t="shared" si="333"/>
        <v>#N/A</v>
      </c>
      <c r="W2000" s="124">
        <f t="shared" si="334"/>
        <v>0</v>
      </c>
    </row>
    <row r="2001" spans="9:23" x14ac:dyDescent="0.25">
      <c r="I2001" s="31">
        <v>0</v>
      </c>
      <c r="J2001" s="121">
        <f t="shared" si="328"/>
        <v>0</v>
      </c>
      <c r="K2001" s="122" t="e">
        <f>MAX(0,($F2001-0+PV(a!$E$8/12,2*$U2001*a!$E$9,$W2001,0,1)))</f>
        <v>#N/A</v>
      </c>
      <c r="L2001" s="122" t="e">
        <f t="shared" si="335"/>
        <v>#N/A</v>
      </c>
      <c r="M2001" s="114" t="e">
        <f t="shared" si="336"/>
        <v>#N/A</v>
      </c>
      <c r="N2001" s="122" t="e">
        <f>-1*PMT(a!$E$8/12,2*$U2001*a!$E$9,$F2001-a!$E$4-$I2001,0,1)</f>
        <v>#N/A</v>
      </c>
      <c r="O2001" s="123" t="e">
        <f>-1*PMT(a!$E$8/12,2*$U2001*a!$E$9,$F2001-a!$E$4-$J2001,0,1)</f>
        <v>#N/A</v>
      </c>
      <c r="P2001" s="123" t="e">
        <f t="shared" si="329"/>
        <v>#N/A</v>
      </c>
      <c r="Q2001" s="123" t="e">
        <f t="shared" si="330"/>
        <v>#N/A</v>
      </c>
      <c r="R2001" s="114" t="e">
        <f>IF($M2001&lt;$I2001,"Error",IF(AND($K2001&gt;$J2001,$M2001&gt;$K2001),"Error",IF(AND($K2001&lt;$J2001,$M2001&gt;$J2001),"Error",-1*PMT(a!$E$8/12,2*$U2001*a!$E$9,$F2001-$M2001-a!$E$4,0,1))))</f>
        <v>#N/A</v>
      </c>
      <c r="S2001" s="32">
        <f t="shared" si="331"/>
        <v>1</v>
      </c>
      <c r="T2001" s="33" t="e">
        <f t="shared" si="332"/>
        <v>#N/A</v>
      </c>
      <c r="U2001" s="33" t="e">
        <f t="shared" si="337"/>
        <v>#N/A</v>
      </c>
      <c r="V2001" s="33" t="e">
        <f t="shared" si="333"/>
        <v>#N/A</v>
      </c>
      <c r="W2001" s="124">
        <f t="shared" si="334"/>
        <v>0</v>
      </c>
    </row>
    <row r="2002" spans="9:23" x14ac:dyDescent="0.25">
      <c r="I2002" s="31">
        <v>0</v>
      </c>
      <c r="J2002" s="121">
        <f t="shared" si="328"/>
        <v>0</v>
      </c>
      <c r="K2002" s="122" t="e">
        <f>MAX(0,($F2002-0+PV(a!$E$8/12,2*$U2002*a!$E$9,$W2002,0,1)))</f>
        <v>#N/A</v>
      </c>
      <c r="L2002" s="122" t="e">
        <f t="shared" si="335"/>
        <v>#N/A</v>
      </c>
      <c r="M2002" s="114" t="e">
        <f t="shared" si="336"/>
        <v>#N/A</v>
      </c>
      <c r="N2002" s="122" t="e">
        <f>-1*PMT(a!$E$8/12,2*$U2002*a!$E$9,$F2002-a!$E$4-$I2002,0,1)</f>
        <v>#N/A</v>
      </c>
      <c r="O2002" s="123" t="e">
        <f>-1*PMT(a!$E$8/12,2*$U2002*a!$E$9,$F2002-a!$E$4-$J2002,0,1)</f>
        <v>#N/A</v>
      </c>
      <c r="P2002" s="123" t="e">
        <f t="shared" si="329"/>
        <v>#N/A</v>
      </c>
      <c r="Q2002" s="123" t="e">
        <f t="shared" si="330"/>
        <v>#N/A</v>
      </c>
      <c r="R2002" s="114" t="e">
        <f>IF($M2002&lt;$I2002,"Error",IF(AND($K2002&gt;$J2002,$M2002&gt;$K2002),"Error",IF(AND($K2002&lt;$J2002,$M2002&gt;$J2002),"Error",-1*PMT(a!$E$8/12,2*$U2002*a!$E$9,$F2002-$M2002-a!$E$4,0,1))))</f>
        <v>#N/A</v>
      </c>
      <c r="S2002" s="32">
        <f t="shared" si="331"/>
        <v>1</v>
      </c>
      <c r="T2002" s="33" t="e">
        <f t="shared" si="332"/>
        <v>#N/A</v>
      </c>
      <c r="U2002" s="33" t="e">
        <f t="shared" si="337"/>
        <v>#N/A</v>
      </c>
      <c r="V2002" s="33" t="e">
        <f t="shared" si="333"/>
        <v>#N/A</v>
      </c>
      <c r="W2002" s="124">
        <f t="shared" si="334"/>
        <v>0</v>
      </c>
    </row>
    <row r="2003" spans="9:23" x14ac:dyDescent="0.25">
      <c r="I2003" s="31">
        <v>0</v>
      </c>
      <c r="J2003" s="121">
        <f t="shared" si="328"/>
        <v>0</v>
      </c>
      <c r="K2003" s="122" t="e">
        <f>MAX(0,($F2003-0+PV(a!$E$8/12,2*$U2003*a!$E$9,$W2003,0,1)))</f>
        <v>#N/A</v>
      </c>
      <c r="L2003" s="122" t="e">
        <f t="shared" si="335"/>
        <v>#N/A</v>
      </c>
      <c r="M2003" s="114" t="e">
        <f t="shared" si="336"/>
        <v>#N/A</v>
      </c>
      <c r="N2003" s="122" t="e">
        <f>-1*PMT(a!$E$8/12,2*$U2003*a!$E$9,$F2003-a!$E$4-$I2003,0,1)</f>
        <v>#N/A</v>
      </c>
      <c r="O2003" s="123" t="e">
        <f>-1*PMT(a!$E$8/12,2*$U2003*a!$E$9,$F2003-a!$E$4-$J2003,0,1)</f>
        <v>#N/A</v>
      </c>
      <c r="P2003" s="123" t="e">
        <f t="shared" si="329"/>
        <v>#N/A</v>
      </c>
      <c r="Q2003" s="123" t="e">
        <f t="shared" si="330"/>
        <v>#N/A</v>
      </c>
      <c r="R2003" s="114" t="e">
        <f>IF($M2003&lt;$I2003,"Error",IF(AND($K2003&gt;$J2003,$M2003&gt;$K2003),"Error",IF(AND($K2003&lt;$J2003,$M2003&gt;$J2003),"Error",-1*PMT(a!$E$8/12,2*$U2003*a!$E$9,$F2003-$M2003-a!$E$4,0,1))))</f>
        <v>#N/A</v>
      </c>
      <c r="S2003" s="32">
        <f t="shared" si="331"/>
        <v>1</v>
      </c>
      <c r="T2003" s="33" t="e">
        <f t="shared" si="332"/>
        <v>#N/A</v>
      </c>
      <c r="U2003" s="33" t="e">
        <f t="shared" si="337"/>
        <v>#N/A</v>
      </c>
      <c r="V2003" s="33" t="e">
        <f t="shared" si="333"/>
        <v>#N/A</v>
      </c>
      <c r="W2003" s="124">
        <f t="shared" si="334"/>
        <v>0</v>
      </c>
    </row>
    <row r="2004" spans="9:23" x14ac:dyDescent="0.25">
      <c r="I2004" s="31">
        <v>0</v>
      </c>
      <c r="J2004" s="121">
        <f t="shared" si="328"/>
        <v>0</v>
      </c>
      <c r="K2004" s="122" t="e">
        <f>MAX(0,($F2004-0+PV(a!$E$8/12,2*$U2004*a!$E$9,$W2004,0,1)))</f>
        <v>#N/A</v>
      </c>
      <c r="L2004" s="122" t="e">
        <f t="shared" si="335"/>
        <v>#N/A</v>
      </c>
      <c r="M2004" s="114" t="e">
        <f t="shared" si="336"/>
        <v>#N/A</v>
      </c>
      <c r="N2004" s="122" t="e">
        <f>-1*PMT(a!$E$8/12,2*$U2004*a!$E$9,$F2004-a!$E$4-$I2004,0,1)</f>
        <v>#N/A</v>
      </c>
      <c r="O2004" s="123" t="e">
        <f>-1*PMT(a!$E$8/12,2*$U2004*a!$E$9,$F2004-a!$E$4-$J2004,0,1)</f>
        <v>#N/A</v>
      </c>
      <c r="P2004" s="123" t="e">
        <f t="shared" si="329"/>
        <v>#N/A</v>
      </c>
      <c r="Q2004" s="123" t="e">
        <f t="shared" si="330"/>
        <v>#N/A</v>
      </c>
      <c r="R2004" s="114" t="e">
        <f>IF($M2004&lt;$I2004,"Error",IF(AND($K2004&gt;$J2004,$M2004&gt;$K2004),"Error",IF(AND($K2004&lt;$J2004,$M2004&gt;$J2004),"Error",-1*PMT(a!$E$8/12,2*$U2004*a!$E$9,$F2004-$M2004-a!$E$4,0,1))))</f>
        <v>#N/A</v>
      </c>
      <c r="S2004" s="32">
        <f t="shared" si="331"/>
        <v>1</v>
      </c>
      <c r="T2004" s="33" t="e">
        <f t="shared" si="332"/>
        <v>#N/A</v>
      </c>
      <c r="U2004" s="33" t="e">
        <f t="shared" si="337"/>
        <v>#N/A</v>
      </c>
      <c r="V2004" s="33" t="e">
        <f t="shared" si="333"/>
        <v>#N/A</v>
      </c>
      <c r="W2004" s="124">
        <f t="shared" si="334"/>
        <v>0</v>
      </c>
    </row>
    <row r="2005" spans="9:23" x14ac:dyDescent="0.25">
      <c r="I2005" s="31">
        <v>0</v>
      </c>
      <c r="J2005" s="121">
        <f t="shared" si="328"/>
        <v>0</v>
      </c>
      <c r="K2005" s="122" t="e">
        <f>MAX(0,($F2005-0+PV(a!$E$8/12,2*$U2005*a!$E$9,$W2005,0,1)))</f>
        <v>#N/A</v>
      </c>
      <c r="L2005" s="122" t="e">
        <f t="shared" si="335"/>
        <v>#N/A</v>
      </c>
      <c r="M2005" s="114" t="e">
        <f t="shared" si="336"/>
        <v>#N/A</v>
      </c>
      <c r="N2005" s="122" t="e">
        <f>-1*PMT(a!$E$8/12,2*$U2005*a!$E$9,$F2005-a!$E$4-$I2005,0,1)</f>
        <v>#N/A</v>
      </c>
      <c r="O2005" s="123" t="e">
        <f>-1*PMT(a!$E$8/12,2*$U2005*a!$E$9,$F2005-a!$E$4-$J2005,0,1)</f>
        <v>#N/A</v>
      </c>
      <c r="P2005" s="123" t="e">
        <f t="shared" si="329"/>
        <v>#N/A</v>
      </c>
      <c r="Q2005" s="123" t="e">
        <f t="shared" si="330"/>
        <v>#N/A</v>
      </c>
      <c r="R2005" s="114" t="e">
        <f>IF($M2005&lt;$I2005,"Error",IF(AND($K2005&gt;$J2005,$M2005&gt;$K2005),"Error",IF(AND($K2005&lt;$J2005,$M2005&gt;$J2005),"Error",-1*PMT(a!$E$8/12,2*$U2005*a!$E$9,$F2005-$M2005-a!$E$4,0,1))))</f>
        <v>#N/A</v>
      </c>
      <c r="S2005" s="32">
        <f t="shared" si="331"/>
        <v>1</v>
      </c>
      <c r="T2005" s="33" t="e">
        <f t="shared" si="332"/>
        <v>#N/A</v>
      </c>
      <c r="U2005" s="33" t="e">
        <f t="shared" si="337"/>
        <v>#N/A</v>
      </c>
      <c r="V2005" s="33" t="e">
        <f t="shared" si="333"/>
        <v>#N/A</v>
      </c>
      <c r="W2005" s="124">
        <f t="shared" si="334"/>
        <v>0</v>
      </c>
    </row>
    <row r="2006" spans="9:23" x14ac:dyDescent="0.25">
      <c r="I2006" s="31">
        <v>0</v>
      </c>
      <c r="J2006" s="121">
        <f t="shared" ref="J2006:J2009" si="338">F2006*0.25</f>
        <v>0</v>
      </c>
      <c r="K2006" s="122" t="e">
        <f>MAX(0,($F2006-0+PV(a!$E$8/12,2*$U2006*a!$E$9,$W2006,0,1)))</f>
        <v>#N/A</v>
      </c>
      <c r="L2006" s="122" t="e">
        <f t="shared" si="335"/>
        <v>#N/A</v>
      </c>
      <c r="M2006" s="114" t="e">
        <f t="shared" si="336"/>
        <v>#N/A</v>
      </c>
      <c r="N2006" s="122" t="e">
        <f>-1*PMT(a!$E$8/12,2*$U2006*a!$E$9,$F2006-a!$E$4-$I2006,0,1)</f>
        <v>#N/A</v>
      </c>
      <c r="O2006" s="123" t="e">
        <f>-1*PMT(a!$E$8/12,2*$U2006*a!$E$9,$F2006-a!$E$4-$J2006,0,1)</f>
        <v>#N/A</v>
      </c>
      <c r="P2006" s="123" t="e">
        <f t="shared" si="329"/>
        <v>#N/A</v>
      </c>
      <c r="Q2006" s="123" t="e">
        <f t="shared" si="330"/>
        <v>#N/A</v>
      </c>
      <c r="R2006" s="114" t="e">
        <f>IF($M2006&lt;$I2006,"Error",IF(AND($K2006&gt;$J2006,$M2006&gt;$K2006),"Error",IF(AND($K2006&lt;$J2006,$M2006&gt;$J2006),"Error",-1*PMT(a!$E$8/12,2*$U2006*a!$E$9,$F2006-$M2006-a!$E$4,0,1))))</f>
        <v>#N/A</v>
      </c>
      <c r="S2006" s="32">
        <f t="shared" si="331"/>
        <v>1</v>
      </c>
      <c r="T2006" s="33" t="e">
        <f t="shared" si="332"/>
        <v>#N/A</v>
      </c>
      <c r="U2006" s="33" t="e">
        <f t="shared" si="337"/>
        <v>#N/A</v>
      </c>
      <c r="V2006" s="33" t="e">
        <f t="shared" si="333"/>
        <v>#N/A</v>
      </c>
      <c r="W2006" s="124">
        <f t="shared" si="334"/>
        <v>0</v>
      </c>
    </row>
    <row r="2007" spans="9:23" x14ac:dyDescent="0.25">
      <c r="I2007" s="31">
        <v>0</v>
      </c>
      <c r="J2007" s="121">
        <f t="shared" si="338"/>
        <v>0</v>
      </c>
      <c r="K2007" s="122" t="e">
        <f>MAX(0,($F2007-0+PV(a!$E$8/12,2*$U2007*a!$E$9,$W2007,0,1)))</f>
        <v>#N/A</v>
      </c>
      <c r="L2007" s="122" t="e">
        <f t="shared" si="335"/>
        <v>#N/A</v>
      </c>
      <c r="M2007" s="114" t="e">
        <f t="shared" si="336"/>
        <v>#N/A</v>
      </c>
      <c r="N2007" s="122" t="e">
        <f>-1*PMT(a!$E$8/12,2*$U2007*a!$E$9,$F2007-a!$E$4-$I2007,0,1)</f>
        <v>#N/A</v>
      </c>
      <c r="O2007" s="123" t="e">
        <f>-1*PMT(a!$E$8/12,2*$U2007*a!$E$9,$F2007-a!$E$4-$J2007,0,1)</f>
        <v>#N/A</v>
      </c>
      <c r="P2007" s="123" t="e">
        <f t="shared" si="329"/>
        <v>#N/A</v>
      </c>
      <c r="Q2007" s="123" t="e">
        <f t="shared" si="330"/>
        <v>#N/A</v>
      </c>
      <c r="R2007" s="114" t="e">
        <f>IF($M2007&lt;$I2007,"Error",IF(AND($K2007&gt;$J2007,$M2007&gt;$K2007),"Error",IF(AND($K2007&lt;$J2007,$M2007&gt;$J2007),"Error",-1*PMT(a!$E$8/12,2*$U2007*a!$E$9,$F2007-$M2007-a!$E$4,0,1))))</f>
        <v>#N/A</v>
      </c>
      <c r="S2007" s="32">
        <f t="shared" si="331"/>
        <v>1</v>
      </c>
      <c r="T2007" s="33" t="e">
        <f t="shared" si="332"/>
        <v>#N/A</v>
      </c>
      <c r="U2007" s="33" t="e">
        <f t="shared" si="337"/>
        <v>#N/A</v>
      </c>
      <c r="V2007" s="33" t="e">
        <f t="shared" si="333"/>
        <v>#N/A</v>
      </c>
      <c r="W2007" s="124">
        <f t="shared" si="334"/>
        <v>0</v>
      </c>
    </row>
    <row r="2008" spans="9:23" x14ac:dyDescent="0.25">
      <c r="I2008" s="31">
        <v>0</v>
      </c>
      <c r="J2008" s="121">
        <f t="shared" si="338"/>
        <v>0</v>
      </c>
      <c r="K2008" s="122" t="e">
        <f>MAX(0,($F2008-0+PV(a!$E$8/12,2*$U2008*a!$E$9,$W2008,0,1)))</f>
        <v>#N/A</v>
      </c>
      <c r="L2008" s="122" t="e">
        <f t="shared" si="335"/>
        <v>#N/A</v>
      </c>
      <c r="M2008" s="114" t="e">
        <f t="shared" si="336"/>
        <v>#N/A</v>
      </c>
      <c r="N2008" s="122" t="e">
        <f>-1*PMT(a!$E$8/12,2*$U2008*a!$E$9,$F2008-a!$E$4-$I2008,0,1)</f>
        <v>#N/A</v>
      </c>
      <c r="O2008" s="123" t="e">
        <f>-1*PMT(a!$E$8/12,2*$U2008*a!$E$9,$F2008-a!$E$4-$J2008,0,1)</f>
        <v>#N/A</v>
      </c>
      <c r="P2008" s="123" t="e">
        <f t="shared" si="329"/>
        <v>#N/A</v>
      </c>
      <c r="Q2008" s="123" t="e">
        <f t="shared" si="330"/>
        <v>#N/A</v>
      </c>
      <c r="R2008" s="114" t="e">
        <f>IF($M2008&lt;$I2008,"Error",IF(AND($K2008&gt;$J2008,$M2008&gt;$K2008),"Error",IF(AND($K2008&lt;$J2008,$M2008&gt;$J2008),"Error",-1*PMT(a!$E$8/12,2*$U2008*a!$E$9,$F2008-$M2008-a!$E$4,0,1))))</f>
        <v>#N/A</v>
      </c>
      <c r="S2008" s="32">
        <f t="shared" si="331"/>
        <v>1</v>
      </c>
      <c r="T2008" s="33" t="e">
        <f t="shared" si="332"/>
        <v>#N/A</v>
      </c>
      <c r="U2008" s="33" t="e">
        <f t="shared" si="337"/>
        <v>#N/A</v>
      </c>
      <c r="V2008" s="33" t="e">
        <f t="shared" si="333"/>
        <v>#N/A</v>
      </c>
      <c r="W2008" s="124">
        <f t="shared" si="334"/>
        <v>0</v>
      </c>
    </row>
    <row r="2009" spans="9:23" x14ac:dyDescent="0.25">
      <c r="I2009" s="31">
        <v>0</v>
      </c>
      <c r="J2009" s="121">
        <f t="shared" si="338"/>
        <v>0</v>
      </c>
      <c r="K2009" s="122" t="e">
        <f>MAX(0,($F2009-0+PV(a!$E$8/12,2*$U2009*a!$E$9,$W2009,0,1)))</f>
        <v>#N/A</v>
      </c>
      <c r="L2009" s="122" t="e">
        <f t="shared" si="335"/>
        <v>#N/A</v>
      </c>
      <c r="M2009" s="114" t="e">
        <f t="shared" si="336"/>
        <v>#N/A</v>
      </c>
      <c r="N2009" s="122" t="e">
        <f>-1*PMT(a!$E$8/12,2*$U2009*a!$E$9,$F2009-a!$E$4-$I2009,0,1)</f>
        <v>#N/A</v>
      </c>
      <c r="O2009" s="123" t="e">
        <f>-1*PMT(a!$E$8/12,2*$U2009*a!$E$9,$F2009-a!$E$4-$J2009,0,1)</f>
        <v>#N/A</v>
      </c>
      <c r="P2009" s="123" t="e">
        <f t="shared" si="329"/>
        <v>#N/A</v>
      </c>
      <c r="Q2009" s="123" t="e">
        <f t="shared" si="330"/>
        <v>#N/A</v>
      </c>
      <c r="R2009" s="114" t="e">
        <f>IF($M2009&lt;$I2009,"Error",IF(AND($K2009&gt;$J2009,$M2009&gt;$K2009),"Error",IF(AND($K2009&lt;$J2009,$M2009&gt;$J2009),"Error",-1*PMT(a!$E$8/12,2*$U2009*a!$E$9,$F2009-$M2009-a!$E$4,0,1))))</f>
        <v>#N/A</v>
      </c>
      <c r="S2009" s="32">
        <f t="shared" si="331"/>
        <v>1</v>
      </c>
      <c r="T2009" s="33" t="e">
        <f t="shared" si="332"/>
        <v>#N/A</v>
      </c>
      <c r="U2009" s="33" t="e">
        <f t="shared" si="337"/>
        <v>#N/A</v>
      </c>
      <c r="V2009" s="33" t="e">
        <f t="shared" si="333"/>
        <v>#N/A</v>
      </c>
      <c r="W2009" s="124">
        <f t="shared" si="334"/>
        <v>0</v>
      </c>
    </row>
  </sheetData>
  <conditionalFormatting sqref="C1:C1048576">
    <cfRule type="duplicateValues" dxfId="0" priority="736"/>
  </conditionalFormatting>
  <pageMargins left="0.17" right="0.17" top="0.44" bottom="0.23" header="0.3" footer="0.18"/>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L50"/>
  <sheetViews>
    <sheetView showGridLines="0" topLeftCell="A5" workbookViewId="0">
      <selection activeCell="A29" sqref="A29"/>
    </sheetView>
  </sheetViews>
  <sheetFormatPr defaultRowHeight="15" x14ac:dyDescent="0.25"/>
  <cols>
    <col min="1" max="1" width="17.7109375" customWidth="1"/>
    <col min="2" max="2" width="15.28515625" customWidth="1"/>
    <col min="3" max="3" width="6.7109375" customWidth="1"/>
    <col min="4" max="4" width="3.5703125" customWidth="1"/>
    <col min="5" max="5" width="10.5703125" customWidth="1"/>
    <col min="6" max="6" width="9.140625" customWidth="1"/>
    <col min="7" max="7" width="9.5703125" customWidth="1"/>
    <col min="8" max="8" width="6.140625" customWidth="1"/>
    <col min="9" max="9" width="11.42578125" customWidth="1"/>
    <col min="10" max="10" width="17.5703125" customWidth="1"/>
    <col min="11" max="11" width="17.42578125" customWidth="1"/>
    <col min="12" max="12" width="11.140625" customWidth="1"/>
  </cols>
  <sheetData>
    <row r="2" spans="1:11" ht="15" customHeight="1" x14ac:dyDescent="0.25"/>
    <row r="3" spans="1:11" ht="18.75" customHeight="1" x14ac:dyDescent="0.25">
      <c r="A3" s="26">
        <v>7</v>
      </c>
      <c r="B3" s="35"/>
      <c r="C3" s="35"/>
      <c r="D3" s="35"/>
      <c r="E3" s="35"/>
      <c r="F3" s="35"/>
      <c r="G3" s="35"/>
      <c r="H3" s="35"/>
      <c r="I3" s="35"/>
      <c r="J3" s="35"/>
      <c r="K3" s="35"/>
    </row>
    <row r="4" spans="1:11" ht="16.5" customHeight="1" x14ac:dyDescent="0.25">
      <c r="A4" s="34"/>
      <c r="B4" s="35"/>
      <c r="C4" s="35"/>
      <c r="D4" s="35"/>
      <c r="E4" s="35"/>
      <c r="F4" s="35"/>
      <c r="G4" s="35"/>
      <c r="H4" s="35"/>
      <c r="I4" s="35"/>
      <c r="J4" s="35"/>
      <c r="K4" s="35"/>
    </row>
    <row r="5" spans="1:11" ht="9.75" customHeight="1" x14ac:dyDescent="0.25">
      <c r="A5" s="34"/>
      <c r="B5" s="35"/>
      <c r="C5" s="35"/>
      <c r="D5" s="35"/>
      <c r="E5" s="35"/>
      <c r="F5" s="35"/>
      <c r="G5" s="35"/>
      <c r="H5" s="35"/>
      <c r="I5" s="35"/>
      <c r="J5" s="35"/>
      <c r="K5" s="35"/>
    </row>
    <row r="6" spans="1:11" s="25" customFormat="1" ht="7.5" customHeight="1" x14ac:dyDescent="0.25">
      <c r="B6" s="35"/>
      <c r="C6" s="35"/>
      <c r="D6" s="35"/>
      <c r="E6" s="35"/>
      <c r="F6" s="35"/>
      <c r="G6" s="35"/>
      <c r="H6" s="35"/>
      <c r="I6" s="35"/>
      <c r="J6" s="35"/>
      <c r="K6" s="35"/>
    </row>
    <row r="7" spans="1:11" ht="12" customHeight="1" x14ac:dyDescent="0.25">
      <c r="B7" s="79" t="s">
        <v>49</v>
      </c>
      <c r="C7" s="79"/>
      <c r="D7" s="79"/>
      <c r="E7" s="79"/>
      <c r="F7" s="79"/>
      <c r="G7" s="79"/>
      <c r="H7" s="79"/>
      <c r="I7" s="79"/>
      <c r="J7" s="79"/>
      <c r="K7" s="79"/>
    </row>
    <row r="8" spans="1:11" ht="12" customHeight="1" x14ac:dyDescent="0.25">
      <c r="B8" s="79"/>
      <c r="C8" s="79"/>
      <c r="D8" s="79"/>
      <c r="E8" s="79"/>
      <c r="F8" s="79"/>
      <c r="G8" s="79"/>
      <c r="H8" s="79"/>
      <c r="I8" s="79"/>
      <c r="J8" s="79"/>
      <c r="K8" s="79"/>
    </row>
    <row r="9" spans="1:11" ht="19.5" customHeight="1" x14ac:dyDescent="0.25">
      <c r="B9" s="80" t="s">
        <v>50</v>
      </c>
      <c r="C9" s="80"/>
      <c r="D9" s="80"/>
      <c r="E9" s="81" t="str">
        <f>UPPER(VLOOKUP($A$3,'Feeding Template'!$A$3:$R$4607,2,FALSE))</f>
        <v>CHUKWUOCHA EZE DONALD</v>
      </c>
      <c r="F9" s="81"/>
      <c r="G9" s="81"/>
      <c r="H9" s="81"/>
      <c r="I9" s="81"/>
      <c r="J9" s="81"/>
      <c r="K9" s="81"/>
    </row>
    <row r="10" spans="1:11" ht="12" customHeight="1" x14ac:dyDescent="0.25">
      <c r="B10" s="80"/>
      <c r="C10" s="80"/>
      <c r="D10" s="80"/>
      <c r="E10" s="81"/>
      <c r="F10" s="81"/>
      <c r="G10" s="81"/>
      <c r="H10" s="81"/>
      <c r="I10" s="81"/>
      <c r="J10" s="81"/>
      <c r="K10" s="81"/>
    </row>
    <row r="11" spans="1:11" ht="14.25" customHeight="1" x14ac:dyDescent="0.25">
      <c r="B11" s="96" t="s">
        <v>2</v>
      </c>
      <c r="C11" s="97" t="str">
        <f>VLOOKUP($A$3,'Feeding Template'!$A$3:$R$4607,'Feeding Template'!$C$1,FALSE)</f>
        <v>PEN100005478622</v>
      </c>
      <c r="D11" s="97"/>
      <c r="E11" s="97"/>
      <c r="F11" s="58" t="str">
        <f>UPPER("Age at Retirement")</f>
        <v>AGE AT RETIREMENT</v>
      </c>
      <c r="G11" s="58"/>
      <c r="H11" s="98">
        <f>VLOOKUP($A$3,'Feeding Template'!$A$3:$R$4607,'Feeding Template'!$H$1,FALSE)</f>
        <v>56</v>
      </c>
      <c r="I11" s="99" t="s">
        <v>90</v>
      </c>
      <c r="J11" s="99"/>
      <c r="K11" s="100" t="str">
        <f>UPPER(VLOOKUP($A$3,'Feeding Template'!$A$3:$R$4607,'Feeding Template'!$E$1,FALSE))</f>
        <v>M</v>
      </c>
    </row>
    <row r="12" spans="1:11" ht="15" customHeight="1" x14ac:dyDescent="0.25">
      <c r="B12" s="96"/>
      <c r="C12" s="97"/>
      <c r="D12" s="97"/>
      <c r="E12" s="97"/>
      <c r="F12" s="58"/>
      <c r="G12" s="58"/>
      <c r="H12" s="98"/>
      <c r="I12" s="99"/>
      <c r="J12" s="99"/>
      <c r="K12" s="100"/>
    </row>
    <row r="13" spans="1:11" ht="18" customHeight="1" x14ac:dyDescent="0.25">
      <c r="B13" s="89" t="s">
        <v>51</v>
      </c>
      <c r="C13" s="89"/>
      <c r="D13" s="89"/>
      <c r="E13" s="90"/>
      <c r="F13" s="90"/>
      <c r="G13" s="90"/>
      <c r="H13" s="90"/>
      <c r="I13" s="90"/>
      <c r="J13" s="90"/>
      <c r="K13" s="90"/>
    </row>
    <row r="14" spans="1:11" ht="13.5" customHeight="1" x14ac:dyDescent="0.25">
      <c r="B14" s="89"/>
      <c r="C14" s="89"/>
      <c r="D14" s="89"/>
      <c r="E14" s="90"/>
      <c r="F14" s="90"/>
      <c r="G14" s="90"/>
      <c r="H14" s="90"/>
      <c r="I14" s="90"/>
      <c r="J14" s="90"/>
      <c r="K14" s="90"/>
    </row>
    <row r="15" spans="1:11" x14ac:dyDescent="0.25">
      <c r="B15" s="80" t="s">
        <v>52</v>
      </c>
      <c r="C15" s="80"/>
      <c r="D15" s="80"/>
      <c r="E15" s="82"/>
      <c r="F15" s="83"/>
      <c r="G15" s="83"/>
      <c r="H15" s="83"/>
      <c r="I15" s="83"/>
      <c r="J15" s="83"/>
      <c r="K15" s="84"/>
    </row>
    <row r="16" spans="1:11" ht="5.25" customHeight="1" x14ac:dyDescent="0.25">
      <c r="B16" s="80"/>
      <c r="C16" s="80"/>
      <c r="D16" s="80"/>
      <c r="E16" s="85"/>
      <c r="F16" s="86"/>
      <c r="G16" s="86"/>
      <c r="H16" s="86"/>
      <c r="I16" s="86"/>
      <c r="J16" s="86"/>
      <c r="K16" s="87"/>
    </row>
    <row r="17" spans="1:12" ht="22.5" customHeight="1" x14ac:dyDescent="0.25">
      <c r="B17" s="80" t="s">
        <v>91</v>
      </c>
      <c r="C17" s="80"/>
      <c r="D17" s="80"/>
      <c r="E17" s="101">
        <f>VLOOKUP($A$3,'Feeding Template'!$A$3:$R$4607,'Feeding Template'!$F$1,FALSE)</f>
        <v>5999270.2300000004</v>
      </c>
      <c r="F17" s="101"/>
      <c r="G17" s="80" t="s">
        <v>94</v>
      </c>
      <c r="H17" s="80"/>
      <c r="I17" s="80"/>
      <c r="J17" s="80"/>
      <c r="K17" s="92">
        <f>VLOOKUP($A$3,'Feeding Template'!$A$3:$R$4607,'Feeding Template'!$G$1,FALSE)</f>
        <v>598677.60000000009</v>
      </c>
    </row>
    <row r="18" spans="1:12" ht="37.5" customHeight="1" x14ac:dyDescent="0.25">
      <c r="B18" s="80"/>
      <c r="C18" s="80"/>
      <c r="D18" s="80"/>
      <c r="E18" s="102">
        <f ca="1">NOW()</f>
        <v>42368.451193634261</v>
      </c>
      <c r="F18" s="103"/>
      <c r="G18" s="80"/>
      <c r="H18" s="80"/>
      <c r="I18" s="80"/>
      <c r="J18" s="80"/>
      <c r="K18" s="92"/>
    </row>
    <row r="19" spans="1:12" s="11" customFormat="1" ht="21" hidden="1" customHeight="1" x14ac:dyDescent="0.25">
      <c r="B19" s="91" t="s">
        <v>89</v>
      </c>
      <c r="C19" s="91"/>
      <c r="D19" s="91"/>
      <c r="E19" s="91"/>
      <c r="F19" s="91"/>
      <c r="G19" s="91"/>
      <c r="H19" s="91"/>
      <c r="I19" s="91"/>
      <c r="J19" s="91"/>
      <c r="K19" s="37" t="str">
        <f>ROUND(VLOOKUP($A$3,'Feeding Template'!$A$3:$X$4607,'Feeding Template'!$U$1,FALSE)*2,0)&amp;"yrs"</f>
        <v>19yrs</v>
      </c>
    </row>
    <row r="20" spans="1:12" s="9" customFormat="1" ht="31.5" customHeight="1" x14ac:dyDescent="0.25">
      <c r="B20" s="75" t="s">
        <v>53</v>
      </c>
      <c r="C20" s="75"/>
      <c r="D20" s="75"/>
      <c r="E20" s="75"/>
      <c r="F20" s="75"/>
      <c r="G20" s="75"/>
      <c r="H20" s="75"/>
      <c r="I20" s="59" t="s">
        <v>95</v>
      </c>
      <c r="J20" s="59"/>
      <c r="K20" s="38" t="s">
        <v>54</v>
      </c>
    </row>
    <row r="21" spans="1:12" ht="21.75" customHeight="1" x14ac:dyDescent="0.25">
      <c r="B21" s="88" t="s">
        <v>55</v>
      </c>
      <c r="C21" s="88"/>
      <c r="D21" s="88"/>
      <c r="E21" s="88"/>
      <c r="F21" s="88"/>
      <c r="G21" s="88"/>
      <c r="H21" s="88"/>
      <c r="I21" s="57">
        <v>0</v>
      </c>
      <c r="J21" s="57"/>
      <c r="K21" s="39"/>
    </row>
    <row r="22" spans="1:12" ht="23.25" customHeight="1" x14ac:dyDescent="0.25">
      <c r="B22" s="88" t="s">
        <v>56</v>
      </c>
      <c r="C22" s="88"/>
      <c r="D22" s="88"/>
      <c r="E22" s="88"/>
      <c r="F22" s="88"/>
      <c r="G22" s="88"/>
      <c r="H22" s="88"/>
      <c r="I22" s="58">
        <f>VLOOKUP($A$3,'Feeding Template'!$A$3:$R$4607,'Feeding Template'!$J$1,FALSE)</f>
        <v>1499817.5575000001</v>
      </c>
      <c r="J22" s="58"/>
      <c r="K22" s="39"/>
    </row>
    <row r="23" spans="1:12" s="34" customFormat="1" ht="29.25" customHeight="1" x14ac:dyDescent="0.25">
      <c r="B23" s="88" t="s">
        <v>73</v>
      </c>
      <c r="C23" s="88"/>
      <c r="D23" s="88"/>
      <c r="E23" s="88"/>
      <c r="F23" s="88"/>
      <c r="G23" s="88"/>
      <c r="H23" s="88"/>
      <c r="I23" s="58">
        <f>VLOOKUP($A$3,'Feeding Template'!$A$3:$R$4607,'Feeding Template'!$L$1,FALSE)</f>
        <v>2942090.693987072</v>
      </c>
      <c r="J23" s="58"/>
      <c r="K23" s="39"/>
    </row>
    <row r="24" spans="1:12" s="34" customFormat="1" ht="27" customHeight="1" x14ac:dyDescent="0.25">
      <c r="B24" s="65" t="s">
        <v>57</v>
      </c>
      <c r="C24" s="66"/>
      <c r="D24" s="66"/>
      <c r="E24" s="66"/>
      <c r="F24" s="66"/>
      <c r="G24" s="66"/>
      <c r="H24" s="67"/>
      <c r="I24" s="63">
        <f>VLOOKUP($A$3,'Feeding Template'!$A$3:$R$4607,'Feeding Template'!$M$1,FALSE)</f>
        <v>2942090.693987072</v>
      </c>
      <c r="J24" s="64"/>
      <c r="K24" s="42"/>
      <c r="L24" s="52">
        <f>+I24/E17</f>
        <v>0.49040809651727785</v>
      </c>
    </row>
    <row r="25" spans="1:12" s="11" customFormat="1" ht="17.25" customHeight="1" x14ac:dyDescent="0.25">
      <c r="B25" s="62"/>
      <c r="C25" s="62"/>
      <c r="D25" s="62"/>
      <c r="E25" s="62"/>
      <c r="F25" s="62"/>
      <c r="G25" s="62"/>
      <c r="H25" s="62"/>
      <c r="I25" s="36"/>
      <c r="J25" s="62"/>
      <c r="K25" s="62"/>
    </row>
    <row r="26" spans="1:12" s="10" customFormat="1" ht="36" customHeight="1" x14ac:dyDescent="0.25">
      <c r="B26" s="75" t="s">
        <v>58</v>
      </c>
      <c r="C26" s="75"/>
      <c r="D26" s="75"/>
      <c r="E26" s="75"/>
      <c r="F26" s="75"/>
      <c r="G26" s="75"/>
      <c r="H26" s="75"/>
      <c r="I26" s="59" t="s">
        <v>95</v>
      </c>
      <c r="J26" s="59"/>
      <c r="K26" s="38" t="s">
        <v>66</v>
      </c>
    </row>
    <row r="27" spans="1:12" ht="30.75" customHeight="1" x14ac:dyDescent="0.25">
      <c r="A27" s="34"/>
      <c r="B27" s="68" t="s">
        <v>67</v>
      </c>
      <c r="C27" s="69"/>
      <c r="D27" s="69"/>
      <c r="E27" s="69"/>
      <c r="F27" s="69"/>
      <c r="G27" s="69"/>
      <c r="H27" s="70"/>
      <c r="I27" s="71">
        <f>VLOOKUP($A$3,'Feeding Template'!$A$3:$R$4607,'Feeding Template'!$N$1,FALSE)</f>
        <v>48950.738482142842</v>
      </c>
      <c r="J27" s="72"/>
      <c r="K27" s="40"/>
    </row>
    <row r="28" spans="1:12" s="9" customFormat="1" ht="28.5" customHeight="1" x14ac:dyDescent="0.25">
      <c r="B28" s="76" t="s">
        <v>68</v>
      </c>
      <c r="C28" s="77"/>
      <c r="D28" s="77"/>
      <c r="E28" s="77"/>
      <c r="F28" s="77"/>
      <c r="G28" s="77"/>
      <c r="H28" s="78"/>
      <c r="I28" s="71">
        <f>VLOOKUP($A$3,'Feeding Template'!$A$3:$R$4607,'Feeding Template'!$O$1,FALSE)</f>
        <v>36713.053861607128</v>
      </c>
      <c r="J28" s="72"/>
      <c r="K28" s="41"/>
    </row>
    <row r="29" spans="1:12" s="9" customFormat="1" ht="30" customHeight="1" x14ac:dyDescent="0.25">
      <c r="B29" s="76" t="s">
        <v>74</v>
      </c>
      <c r="C29" s="77"/>
      <c r="D29" s="77"/>
      <c r="E29" s="77"/>
      <c r="F29" s="77"/>
      <c r="G29" s="77"/>
      <c r="H29" s="78"/>
      <c r="I29" s="71">
        <f>VLOOKUP($A$3,'Feeding Template'!$A$3:$R$4607,'Feeding Template'!$Q$1,FALSE)</f>
        <v>24944.900000000005</v>
      </c>
      <c r="J29" s="72"/>
      <c r="K29" s="41"/>
    </row>
    <row r="30" spans="1:12" ht="27" customHeight="1" x14ac:dyDescent="0.25">
      <c r="A30" s="34"/>
      <c r="B30" s="65" t="s">
        <v>59</v>
      </c>
      <c r="C30" s="66"/>
      <c r="D30" s="66"/>
      <c r="E30" s="66"/>
      <c r="F30" s="66"/>
      <c r="G30" s="66"/>
      <c r="H30" s="67"/>
      <c r="I30" s="63">
        <f>VLOOKUP($A$3,'Feeding Template'!$A$3:$R$4607,'Feeding Template'!$R$1,FALSE)</f>
        <v>24944.900000000107</v>
      </c>
      <c r="J30" s="64"/>
      <c r="K30" s="42"/>
    </row>
    <row r="31" spans="1:12" ht="33.75" customHeight="1" x14ac:dyDescent="0.25">
      <c r="B31" s="74" t="s">
        <v>60</v>
      </c>
      <c r="C31" s="74"/>
      <c r="D31" s="74"/>
      <c r="E31" s="74"/>
      <c r="F31" s="74"/>
      <c r="G31" s="74"/>
      <c r="H31" s="74"/>
      <c r="I31" s="74"/>
      <c r="J31" s="74"/>
      <c r="K31" s="74"/>
    </row>
    <row r="32" spans="1:12" ht="32.25" customHeight="1" x14ac:dyDescent="0.25">
      <c r="B32" s="74" t="s">
        <v>61</v>
      </c>
      <c r="C32" s="74"/>
      <c r="D32" s="74"/>
      <c r="E32" s="74"/>
      <c r="F32" s="74"/>
      <c r="G32" s="74"/>
      <c r="H32" s="74"/>
      <c r="I32" s="74"/>
      <c r="J32" s="74"/>
      <c r="K32" s="74"/>
    </row>
    <row r="33" spans="2:11" ht="10.5" customHeight="1" x14ac:dyDescent="0.25">
      <c r="B33" s="43"/>
      <c r="C33" s="43"/>
      <c r="D33" s="43"/>
      <c r="E33" s="43"/>
      <c r="F33" s="43"/>
      <c r="G33" s="43"/>
      <c r="H33" s="43"/>
      <c r="I33" s="43"/>
      <c r="J33" s="43"/>
      <c r="K33" s="43"/>
    </row>
    <row r="34" spans="2:11" ht="27.75" customHeight="1" x14ac:dyDescent="0.25">
      <c r="B34" s="61" t="s">
        <v>62</v>
      </c>
      <c r="C34" s="61"/>
      <c r="D34" s="61"/>
      <c r="E34" s="61"/>
      <c r="F34" s="61"/>
      <c r="G34" s="61"/>
      <c r="H34" s="61"/>
      <c r="I34" s="61"/>
      <c r="J34" s="73"/>
      <c r="K34" s="73"/>
    </row>
    <row r="35" spans="2:11" ht="15.75" customHeight="1" x14ac:dyDescent="0.25">
      <c r="B35" s="56"/>
      <c r="C35" s="56"/>
      <c r="D35" s="56"/>
      <c r="E35" s="56"/>
      <c r="F35" s="56"/>
      <c r="G35" s="56"/>
      <c r="H35" s="56"/>
      <c r="I35" s="56"/>
      <c r="J35" s="56"/>
      <c r="K35" s="56"/>
    </row>
    <row r="36" spans="2:11" ht="30.75" customHeight="1" x14ac:dyDescent="0.25">
      <c r="B36" s="55" t="s">
        <v>97</v>
      </c>
      <c r="C36" s="55"/>
      <c r="D36" s="55"/>
      <c r="E36" s="55"/>
      <c r="F36" s="55"/>
      <c r="G36" s="55"/>
      <c r="H36" s="55"/>
      <c r="I36" s="55"/>
      <c r="J36" s="55"/>
      <c r="K36" s="55"/>
    </row>
    <row r="37" spans="2:11" ht="14.25" customHeight="1" x14ac:dyDescent="0.25">
      <c r="B37" s="56"/>
      <c r="C37" s="56"/>
      <c r="D37" s="56"/>
      <c r="E37" s="56"/>
      <c r="F37" s="56"/>
      <c r="G37" s="56"/>
      <c r="H37" s="56"/>
      <c r="I37" s="56"/>
      <c r="J37" s="56"/>
      <c r="K37" s="56"/>
    </row>
    <row r="38" spans="2:11" ht="42" customHeight="1" x14ac:dyDescent="0.25">
      <c r="B38" s="55" t="s">
        <v>96</v>
      </c>
      <c r="C38" s="55"/>
      <c r="D38" s="55"/>
      <c r="E38" s="55"/>
      <c r="F38" s="55"/>
      <c r="G38" s="55"/>
      <c r="H38" s="55"/>
      <c r="I38" s="55"/>
      <c r="J38" s="55"/>
      <c r="K38" s="55"/>
    </row>
    <row r="39" spans="2:11" ht="16.5" customHeight="1" x14ac:dyDescent="0.25">
      <c r="B39" s="44"/>
      <c r="C39" s="44"/>
      <c r="D39" s="44"/>
      <c r="E39" s="44"/>
      <c r="F39" s="44"/>
      <c r="G39" s="44"/>
      <c r="H39" s="44"/>
      <c r="I39" s="44"/>
      <c r="J39" s="44"/>
      <c r="K39" s="44"/>
    </row>
    <row r="40" spans="2:11" ht="9" customHeight="1" x14ac:dyDescent="0.25">
      <c r="B40" s="60"/>
      <c r="C40" s="60"/>
      <c r="D40" s="60"/>
      <c r="E40" s="60"/>
      <c r="F40" s="54"/>
      <c r="G40" s="54"/>
      <c r="H40" s="54"/>
      <c r="I40" s="54"/>
      <c r="J40" s="54"/>
      <c r="K40" s="54"/>
    </row>
    <row r="41" spans="2:11" ht="15" customHeight="1" x14ac:dyDescent="0.25">
      <c r="B41" s="60"/>
      <c r="C41" s="60"/>
      <c r="D41" s="60"/>
      <c r="E41" s="60"/>
      <c r="F41" s="54"/>
      <c r="G41" s="54"/>
      <c r="H41" s="54"/>
      <c r="I41" s="54"/>
      <c r="J41" s="54"/>
      <c r="K41" s="54"/>
    </row>
    <row r="42" spans="2:11" s="13" customFormat="1" ht="17.25" customHeight="1" x14ac:dyDescent="0.25">
      <c r="B42" s="94" t="s">
        <v>92</v>
      </c>
      <c r="C42" s="94"/>
      <c r="D42" s="94"/>
      <c r="E42" s="45"/>
      <c r="F42" s="35"/>
      <c r="G42" s="46"/>
      <c r="H42" s="46"/>
      <c r="I42" s="46"/>
      <c r="J42" s="94" t="s">
        <v>64</v>
      </c>
      <c r="K42" s="94"/>
    </row>
    <row r="43" spans="2:11" s="13" customFormat="1" ht="12" customHeight="1" x14ac:dyDescent="0.25">
      <c r="B43" s="47"/>
      <c r="C43" s="47"/>
      <c r="D43" s="47"/>
      <c r="E43" s="47"/>
      <c r="F43" s="35"/>
      <c r="G43" s="46"/>
      <c r="H43" s="46"/>
      <c r="I43" s="46"/>
      <c r="J43" s="93" t="s">
        <v>65</v>
      </c>
      <c r="K43" s="93"/>
    </row>
    <row r="44" spans="2:11" s="14" customFormat="1" ht="9" customHeight="1" x14ac:dyDescent="0.25">
      <c r="B44" s="47"/>
      <c r="C44" s="47"/>
      <c r="D44" s="47"/>
      <c r="E44" s="47"/>
      <c r="F44" s="35"/>
      <c r="G44" s="46"/>
      <c r="H44" s="46"/>
      <c r="I44" s="46"/>
      <c r="J44" s="48"/>
      <c r="K44" s="48"/>
    </row>
    <row r="45" spans="2:11" ht="43.5" customHeight="1" x14ac:dyDescent="0.25">
      <c r="B45" s="95" t="str">
        <f>"Please note that expected number of years for pension payment is only used for the purpose of pension calculations. It is our goal in ARM Pensions to ensure you continue to receive your monthly pension after"&amp;" "&amp;ROUND(VLOOKUP($A$3,'Feeding Template'!$A$3:$X$4607,'Feeding Template'!$V$1,FALSE),0)&amp;"yrs due to our superior investment returns."</f>
        <v>Please note that expected number of years for pension payment is only used for the purpose of pension calculations. It is our goal in ARM Pensions to ensure you continue to receive your monthly pension after 19yrs due to our superior investment returns.</v>
      </c>
      <c r="C45" s="95"/>
      <c r="D45" s="95"/>
      <c r="E45" s="95"/>
      <c r="F45" s="95"/>
      <c r="G45" s="95"/>
      <c r="H45" s="95"/>
      <c r="I45" s="95"/>
      <c r="J45" s="95"/>
      <c r="K45" s="95"/>
    </row>
    <row r="46" spans="2:11" s="14" customFormat="1" ht="12.75" customHeight="1" x14ac:dyDescent="0.25">
      <c r="B46" s="49"/>
      <c r="C46" s="49"/>
      <c r="D46" s="49"/>
      <c r="E46" s="49"/>
      <c r="F46" s="49"/>
      <c r="G46" s="49"/>
      <c r="H46" s="49"/>
      <c r="I46" s="49"/>
      <c r="J46" s="49"/>
      <c r="K46" s="49"/>
    </row>
    <row r="47" spans="2:11" s="13" customFormat="1" ht="12" customHeight="1" x14ac:dyDescent="0.25">
      <c r="B47" s="50" t="s">
        <v>63</v>
      </c>
      <c r="C47" s="50"/>
      <c r="D47" s="50"/>
      <c r="E47" s="50"/>
      <c r="F47" s="51"/>
      <c r="G47" s="51"/>
      <c r="H47" s="51"/>
      <c r="I47" s="51"/>
      <c r="J47" s="51"/>
      <c r="K47" s="51"/>
    </row>
    <row r="50" spans="2:2" x14ac:dyDescent="0.25">
      <c r="B50" s="12"/>
    </row>
  </sheetData>
  <mergeCells count="59">
    <mergeCell ref="J43:K43"/>
    <mergeCell ref="B42:D42"/>
    <mergeCell ref="B45:K45"/>
    <mergeCell ref="B11:B12"/>
    <mergeCell ref="C11:E12"/>
    <mergeCell ref="F11:G12"/>
    <mergeCell ref="H11:H12"/>
    <mergeCell ref="I11:J12"/>
    <mergeCell ref="K11:K12"/>
    <mergeCell ref="E17:F17"/>
    <mergeCell ref="E18:F18"/>
    <mergeCell ref="J42:K42"/>
    <mergeCell ref="I24:J24"/>
    <mergeCell ref="B23:H23"/>
    <mergeCell ref="I23:J23"/>
    <mergeCell ref="B29:H29"/>
    <mergeCell ref="B7:K8"/>
    <mergeCell ref="B9:D10"/>
    <mergeCell ref="E9:K10"/>
    <mergeCell ref="G17:J18"/>
    <mergeCell ref="I29:J29"/>
    <mergeCell ref="B15:D16"/>
    <mergeCell ref="E15:K16"/>
    <mergeCell ref="B21:H21"/>
    <mergeCell ref="B22:H22"/>
    <mergeCell ref="B13:D14"/>
    <mergeCell ref="E13:K14"/>
    <mergeCell ref="B19:J19"/>
    <mergeCell ref="B20:H20"/>
    <mergeCell ref="B17:D18"/>
    <mergeCell ref="K17:K18"/>
    <mergeCell ref="B24:H24"/>
    <mergeCell ref="J34:K34"/>
    <mergeCell ref="B31:K31"/>
    <mergeCell ref="B32:K32"/>
    <mergeCell ref="B26:H26"/>
    <mergeCell ref="I26:J26"/>
    <mergeCell ref="B28:H28"/>
    <mergeCell ref="I21:J21"/>
    <mergeCell ref="I22:J22"/>
    <mergeCell ref="I20:J20"/>
    <mergeCell ref="B40:E41"/>
    <mergeCell ref="F40:H41"/>
    <mergeCell ref="I40:I41"/>
    <mergeCell ref="J40:J41"/>
    <mergeCell ref="B34:I34"/>
    <mergeCell ref="B25:E25"/>
    <mergeCell ref="F25:H25"/>
    <mergeCell ref="J25:K25"/>
    <mergeCell ref="I30:J30"/>
    <mergeCell ref="B30:H30"/>
    <mergeCell ref="B27:H27"/>
    <mergeCell ref="I27:J27"/>
    <mergeCell ref="I28:J28"/>
    <mergeCell ref="K40:K41"/>
    <mergeCell ref="B36:K36"/>
    <mergeCell ref="B38:K38"/>
    <mergeCell ref="B35:K35"/>
    <mergeCell ref="B37:K37"/>
  </mergeCells>
  <pageMargins left="0.27559055118110237" right="0.15748031496062992" top="0.19685039370078741" bottom="0.15748031496062992" header="0.19685039370078741" footer="0.15748031496062992"/>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vt:lpstr>
      <vt:lpstr>Female</vt:lpstr>
      <vt:lpstr>Male</vt:lpstr>
      <vt:lpstr>Feeding Template</vt:lpstr>
      <vt:lpstr>Consent Template</vt:lpstr>
      <vt:lpstr>F</vt:lpstr>
      <vt:lpstr>M</vt:lpstr>
      <vt:lpstr>'Consent Template'!Print_Area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Sunday Adedoyin</dc:creator>
  <cp:lastModifiedBy>David Adetona</cp:lastModifiedBy>
  <cp:lastPrinted>2015-12-30T09:46:47Z</cp:lastPrinted>
  <dcterms:created xsi:type="dcterms:W3CDTF">2010-03-08T08:24:39Z</dcterms:created>
  <dcterms:modified xsi:type="dcterms:W3CDTF">2015-12-30T09:50:10Z</dcterms:modified>
</cp:coreProperties>
</file>